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60.57\share\03_水利整備・管理担当\04_農地・水担当（外付HDD）\共通フォルダファイル\平成３０年度以降\43_県事務取扱要領\R5.3.改正\HP掲載用\様式集\"/>
    </mc:Choice>
  </mc:AlternateContent>
  <bookViews>
    <workbookView xWindow="0" yWindow="0" windowWidth="28800" windowHeight="12210" activeTab="1"/>
  </bookViews>
  <sheets>
    <sheet name="様式第5号（維持、共同） " sheetId="3" r:id="rId1"/>
    <sheet name="様式第5号（長寿命化）" sheetId="2" r:id="rId2"/>
  </sheets>
  <definedNames>
    <definedName name="_xlnm._FilterDatabase" localSheetId="0" hidden="1">'様式第5号（維持、共同） '!$F$51:$G$54</definedName>
    <definedName name="_xlnm._FilterDatabase" localSheetId="1" hidden="1">'様式第5号（長寿命化）'!$F$60:$G$63</definedName>
    <definedName name="_xlnm.Print_Area" localSheetId="0">'様式第5号（維持、共同） '!$A$1:$AK$53</definedName>
    <definedName name="_xlnm.Print_Area" localSheetId="1">'様式第5号（長寿命化）'!$A$1:$AK$60</definedName>
  </definedNames>
  <calcPr calcId="162913" calcMode="manual"/>
</workbook>
</file>

<file path=xl/calcChain.xml><?xml version="1.0" encoding="utf-8"?>
<calcChain xmlns="http://schemas.openxmlformats.org/spreadsheetml/2006/main">
  <c r="AB45" i="3" l="1"/>
  <c r="T45" i="3"/>
  <c r="P45" i="3"/>
  <c r="AB44" i="3"/>
  <c r="T44" i="3"/>
  <c r="P44" i="3"/>
  <c r="T18" i="3"/>
  <c r="P18" i="3"/>
  <c r="AB17" i="3"/>
  <c r="T17" i="3"/>
  <c r="P17" i="3"/>
  <c r="AB17" i="2" l="1"/>
  <c r="T17" i="2"/>
  <c r="P17" i="2"/>
  <c r="P19" i="3" l="1"/>
  <c r="T18" i="2"/>
  <c r="P18" i="2"/>
  <c r="N10" i="2"/>
  <c r="J10" i="2"/>
  <c r="F10" i="2"/>
  <c r="R9" i="2"/>
  <c r="R8" i="2"/>
  <c r="R7" i="2"/>
  <c r="AB18" i="3"/>
  <c r="AB19" i="3" l="1"/>
  <c r="R10" i="2"/>
  <c r="R11" i="3" l="1"/>
  <c r="R10" i="3"/>
  <c r="R9" i="3"/>
  <c r="N12" i="3"/>
  <c r="J12" i="3"/>
  <c r="F12" i="3"/>
  <c r="R12" i="3" l="1"/>
  <c r="Q17" i="2"/>
  <c r="S23" i="3"/>
  <c r="Q18" i="3"/>
  <c r="Q17" i="3"/>
  <c r="X17" i="3" l="1"/>
  <c r="T19" i="3"/>
  <c r="X17" i="2"/>
  <c r="R17" i="2"/>
  <c r="S17" i="2" s="1"/>
  <c r="R18" i="3"/>
  <c r="S18" i="3" s="1"/>
  <c r="R17" i="3"/>
  <c r="S17" i="3" s="1"/>
  <c r="T39" i="2"/>
  <c r="N40" i="2" s="1"/>
  <c r="T44" i="2"/>
  <c r="N45" i="2" s="1"/>
  <c r="T42" i="2"/>
  <c r="N43" i="2" s="1"/>
  <c r="T36" i="2"/>
  <c r="N37" i="2" s="1"/>
  <c r="T34" i="2"/>
  <c r="G35" i="2" s="1"/>
  <c r="T31" i="2"/>
  <c r="G32" i="2" s="1"/>
  <c r="T28" i="2"/>
  <c r="G29" i="2" s="1"/>
  <c r="T26" i="2"/>
  <c r="G27" i="2" s="1"/>
  <c r="T23" i="2"/>
  <c r="N24" i="2" s="1"/>
  <c r="S33" i="3"/>
  <c r="N34" i="3" s="1"/>
  <c r="S31" i="3"/>
  <c r="G32" i="3" s="1"/>
  <c r="S29" i="3"/>
  <c r="N30" i="3" s="1"/>
  <c r="S27" i="3"/>
  <c r="N28" i="3" s="1"/>
  <c r="S25" i="3"/>
  <c r="N26" i="3" s="1"/>
  <c r="N24" i="3"/>
  <c r="S38" i="3" l="1"/>
  <c r="N27" i="2"/>
  <c r="S49" i="2" s="1"/>
  <c r="G34" i="3"/>
  <c r="G43" i="2"/>
  <c r="N29" i="2"/>
  <c r="G37" i="2"/>
  <c r="G45" i="2"/>
  <c r="G40" i="2"/>
  <c r="U17" i="3"/>
  <c r="W17" i="3" s="1"/>
  <c r="V17" i="3"/>
  <c r="N35" i="2"/>
  <c r="N32" i="2"/>
  <c r="N32" i="3"/>
  <c r="S39" i="3" s="1"/>
  <c r="G24" i="2"/>
  <c r="G26" i="3"/>
  <c r="V17" i="2"/>
  <c r="U17" i="2"/>
  <c r="W17" i="2" s="1"/>
  <c r="U18" i="3"/>
  <c r="W18" i="3" s="1"/>
  <c r="V18" i="3"/>
  <c r="G24" i="3"/>
  <c r="G30" i="3"/>
  <c r="O39" i="3" s="1"/>
  <c r="G28" i="3"/>
  <c r="O38" i="3" l="1"/>
  <c r="O49" i="2"/>
  <c r="S50" i="2"/>
  <c r="T54" i="2" s="1"/>
  <c r="X18" i="3"/>
  <c r="U45" i="2"/>
  <c r="U32" i="2"/>
  <c r="U37" i="2"/>
  <c r="U28" i="3"/>
  <c r="U32" i="3"/>
  <c r="U34" i="3"/>
  <c r="U26" i="3"/>
  <c r="U24" i="3"/>
  <c r="U29" i="2"/>
  <c r="U27" i="2"/>
  <c r="W38" i="3" l="1"/>
  <c r="AA38" i="3" s="1"/>
  <c r="Q44" i="3"/>
  <c r="R44" i="3" s="1"/>
  <c r="U40" i="2"/>
  <c r="U35" i="2"/>
  <c r="U24" i="2"/>
  <c r="S44" i="3" l="1"/>
  <c r="U43" i="2"/>
  <c r="W49" i="2" s="1"/>
  <c r="U30" i="3"/>
  <c r="W39" i="3" s="1"/>
  <c r="AA39" i="3" s="1"/>
  <c r="X44" i="3"/>
  <c r="T46" i="3"/>
  <c r="S40" i="3"/>
  <c r="W50" i="2" l="1"/>
  <c r="T55" i="2"/>
  <c r="AA49" i="2"/>
  <c r="AA50" i="2" s="1"/>
  <c r="AB54" i="2" s="1"/>
  <c r="Q54" i="2"/>
  <c r="R54" i="2" s="1"/>
  <c r="P46" i="3"/>
  <c r="AC44" i="3"/>
  <c r="AD44" i="3" s="1"/>
  <c r="AE44" i="3" s="1"/>
  <c r="U44" i="3"/>
  <c r="V44" i="3" s="1"/>
  <c r="W44" i="3" s="1"/>
  <c r="O50" i="2"/>
  <c r="P54" i="2" s="1"/>
  <c r="P55" i="2" s="1"/>
  <c r="W40" i="3"/>
  <c r="AA40" i="3"/>
  <c r="O40" i="3"/>
  <c r="X19" i="3"/>
  <c r="S54" i="2" l="1"/>
  <c r="U54" i="2" s="1"/>
  <c r="Q45" i="3"/>
  <c r="R45" i="3" s="1"/>
  <c r="AB18" i="2"/>
  <c r="X54" i="2" l="1"/>
  <c r="X55" i="2" s="1"/>
  <c r="AB55" i="2"/>
  <c r="V54" i="2"/>
  <c r="S45" i="3"/>
  <c r="U45" i="3" s="1"/>
  <c r="V45" i="3" s="1"/>
  <c r="W45" i="3" s="1"/>
  <c r="AB46" i="3"/>
  <c r="X18" i="2"/>
  <c r="W54" i="2" l="1"/>
  <c r="AE54" i="2" s="1"/>
  <c r="AC45" i="3"/>
  <c r="X45" i="3"/>
  <c r="X46" i="3" s="1"/>
  <c r="AC54" i="2" l="1"/>
  <c r="AD54" i="2"/>
  <c r="AD45" i="3"/>
  <c r="AE45" i="3" s="1"/>
</calcChain>
</file>

<file path=xl/sharedStrings.xml><?xml version="1.0" encoding="utf-8"?>
<sst xmlns="http://schemas.openxmlformats.org/spreadsheetml/2006/main" count="282" uniqueCount="66">
  <si>
    <t>(単位：a)</t>
    <rPh sb="1" eb="3">
      <t>タンイ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</si>
  <si>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</si>
  <si>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</si>
  <si>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草地</t>
    <rPh sb="0" eb="1">
      <t>クサ</t>
    </rPh>
    <phoneticPr fontId="2"/>
  </si>
  <si>
    <t>計</t>
    <rPh sb="0" eb="1">
      <t>ケイ</t>
    </rPh>
    <phoneticPr fontId="2"/>
  </si>
  <si>
    <t>草地</t>
    <rPh sb="0" eb="1">
      <t>ソウ</t>
    </rPh>
    <rPh sb="1" eb="2">
      <t>チ</t>
    </rPh>
    <phoneticPr fontId="2"/>
  </si>
  <si>
    <t xml:space="preserve"> 円/10a×</t>
    <rPh sb="1" eb="2">
      <t>エン</t>
    </rPh>
    <phoneticPr fontId="2"/>
  </si>
  <si>
    <t xml:space="preserve"> 年分=</t>
    <rPh sb="1" eb="2">
      <t>ネン</t>
    </rPh>
    <rPh sb="2" eb="3">
      <t>ブン</t>
    </rPh>
    <phoneticPr fontId="2"/>
  </si>
  <si>
    <t>円</t>
    <rPh sb="0" eb="1">
      <t>エン</t>
    </rPh>
    <phoneticPr fontId="2"/>
  </si>
  <si>
    <t>（国庫</t>
    <rPh sb="1" eb="3">
      <t>コッコ</t>
    </rPh>
    <phoneticPr fontId="2"/>
  </si>
  <si>
    <t>円、</t>
    <rPh sb="0" eb="1">
      <t>エン</t>
    </rPh>
    <phoneticPr fontId="2"/>
  </si>
  <si>
    <t>県費</t>
    <rPh sb="0" eb="1">
      <t>ケン</t>
    </rPh>
    <rPh sb="1" eb="2">
      <t>ヒ</t>
    </rPh>
    <phoneticPr fontId="2"/>
  </si>
  <si>
    <t>市費</t>
    <rPh sb="0" eb="1">
      <t>シ</t>
    </rPh>
    <rPh sb="1" eb="2">
      <t>ヒ</t>
    </rPh>
    <phoneticPr fontId="2"/>
  </si>
  <si>
    <t>円）</t>
    <rPh sb="0" eb="1">
      <t>エン</t>
    </rPh>
    <phoneticPr fontId="2"/>
  </si>
  <si>
    <t>項目</t>
    <rPh sb="0" eb="2">
      <t>コウモク</t>
    </rPh>
    <phoneticPr fontId="2"/>
  </si>
  <si>
    <t>国庫</t>
    <rPh sb="0" eb="2">
      <t>コッコ</t>
    </rPh>
    <phoneticPr fontId="2"/>
  </si>
  <si>
    <t>返還金　計</t>
    <rPh sb="0" eb="2">
      <t>ヘンカン</t>
    </rPh>
    <rPh sb="2" eb="3">
      <t>キン</t>
    </rPh>
    <rPh sb="4" eb="5">
      <t>ケイ</t>
    </rPh>
    <phoneticPr fontId="2"/>
  </si>
  <si>
    <t>農地維持</t>
    <rPh sb="0" eb="2">
      <t>ノウチ</t>
    </rPh>
    <rPh sb="2" eb="4">
      <t>イジ</t>
    </rPh>
    <phoneticPr fontId="2"/>
  </si>
  <si>
    <t xml:space="preserve"> a×</t>
    <phoneticPr fontId="2"/>
  </si>
  <si>
    <t>①</t>
    <phoneticPr fontId="2"/>
  </si>
  <si>
    <t>②</t>
    <phoneticPr fontId="2"/>
  </si>
  <si>
    <t>←2400、2000、1800、1500</t>
    <phoneticPr fontId="2"/>
  </si>
  <si>
    <t>←1440、1200、1080、900</t>
    <phoneticPr fontId="2"/>
  </si>
  <si>
    <t>←　240、200、180、150</t>
    <phoneticPr fontId="2"/>
  </si>
  <si>
    <t>③</t>
    <phoneticPr fontId="2"/>
  </si>
  <si>
    <t xml:space="preserve"> a×</t>
    <phoneticPr fontId="2"/>
  </si>
  <si>
    <t xml:space="preserve"> a×</t>
    <phoneticPr fontId="2"/>
  </si>
  <si>
    <t xml:space="preserve"> a×</t>
    <phoneticPr fontId="2"/>
  </si>
  <si>
    <t>資源向上(共同)</t>
    <rPh sb="0" eb="2">
      <t>シゲン</t>
    </rPh>
    <rPh sb="2" eb="4">
      <t>コウジョウ</t>
    </rPh>
    <rPh sb="5" eb="7">
      <t>キョウドウ</t>
    </rPh>
    <phoneticPr fontId="2"/>
  </si>
  <si>
    <t>資源向上(長寿命化)</t>
    <rPh sb="0" eb="2">
      <t>シゲン</t>
    </rPh>
    <rPh sb="2" eb="4">
      <t>コウジョウ</t>
    </rPh>
    <rPh sb="5" eb="6">
      <t>チョウ</t>
    </rPh>
    <rPh sb="6" eb="9">
      <t>ジュミョウカ</t>
    </rPh>
    <phoneticPr fontId="2"/>
  </si>
  <si>
    <t>１　対象農用地面積(変更前後)</t>
    <rPh sb="2" eb="4">
      <t>タイショウ</t>
    </rPh>
    <rPh sb="4" eb="7">
      <t>ノウヨウチ</t>
    </rPh>
    <rPh sb="7" eb="9">
      <t>メンセキ</t>
    </rPh>
    <rPh sb="10" eb="12">
      <t>ヘンコウ</t>
    </rPh>
    <rPh sb="12" eb="14">
      <t>ゼンゴ</t>
    </rPh>
    <phoneticPr fontId="2"/>
  </si>
  <si>
    <t>２　交付金額（変更前）</t>
    <rPh sb="2" eb="4">
      <t>コウフ</t>
    </rPh>
    <rPh sb="4" eb="6">
      <t>キンガク</t>
    </rPh>
    <rPh sb="7" eb="9">
      <t>ヘンコウ</t>
    </rPh>
    <rPh sb="9" eb="10">
      <t>マエ</t>
    </rPh>
    <phoneticPr fontId="2"/>
  </si>
  <si>
    <t>変更前交付金額</t>
    <rPh sb="0" eb="2">
      <t>ヘンコウ</t>
    </rPh>
    <rPh sb="2" eb="3">
      <t>マエ</t>
    </rPh>
    <rPh sb="3" eb="6">
      <t>コウフキン</t>
    </rPh>
    <rPh sb="6" eb="7">
      <t>ガク</t>
    </rPh>
    <phoneticPr fontId="2"/>
  </si>
  <si>
    <t>備考</t>
    <rPh sb="0" eb="2">
      <t>ビコウ</t>
    </rPh>
    <phoneticPr fontId="2"/>
  </si>
  <si>
    <t>３　返還金</t>
    <rPh sb="2" eb="4">
      <t>ヘンカン</t>
    </rPh>
    <rPh sb="4" eb="5">
      <t>キン</t>
    </rPh>
    <phoneticPr fontId="2"/>
  </si>
  <si>
    <t>４　交付金額（変更後）</t>
    <rPh sb="2" eb="4">
      <t>コウフ</t>
    </rPh>
    <rPh sb="4" eb="6">
      <t>キンガク</t>
    </rPh>
    <rPh sb="7" eb="9">
      <t>ヘンコウ</t>
    </rPh>
    <rPh sb="9" eb="10">
      <t>ゴ</t>
    </rPh>
    <phoneticPr fontId="2"/>
  </si>
  <si>
    <t>変更後交付金額</t>
    <rPh sb="0" eb="2">
      <t>ヘンコウ</t>
    </rPh>
    <rPh sb="2" eb="3">
      <t>ゴ</t>
    </rPh>
    <rPh sb="3" eb="6">
      <t>コウフキン</t>
    </rPh>
    <rPh sb="6" eb="7">
      <t>ガク</t>
    </rPh>
    <phoneticPr fontId="2"/>
  </si>
  <si>
    <t>対象農用地面積減による交付額の相殺計算表(農地維持支払、資源向上支払(共同)）</t>
    <rPh sb="0" eb="2">
      <t>タイショウ</t>
    </rPh>
    <rPh sb="2" eb="5">
      <t>ノウヨウチ</t>
    </rPh>
    <rPh sb="5" eb="7">
      <t>メンセキ</t>
    </rPh>
    <rPh sb="7" eb="8">
      <t>ゲン</t>
    </rPh>
    <rPh sb="11" eb="14">
      <t>コウフガク</t>
    </rPh>
    <rPh sb="15" eb="17">
      <t>ソウサイ</t>
    </rPh>
    <rPh sb="17" eb="19">
      <t>ケイサン</t>
    </rPh>
    <rPh sb="19" eb="20">
      <t>ヒョウ</t>
    </rPh>
    <rPh sb="21" eb="23">
      <t>ノウチ</t>
    </rPh>
    <rPh sb="23" eb="25">
      <t>イジ</t>
    </rPh>
    <rPh sb="25" eb="27">
      <t>シハライ</t>
    </rPh>
    <rPh sb="28" eb="30">
      <t>シゲン</t>
    </rPh>
    <rPh sb="30" eb="32">
      <t>コウジョウ</t>
    </rPh>
    <rPh sb="32" eb="34">
      <t>シハライ</t>
    </rPh>
    <rPh sb="35" eb="37">
      <t>キョウドウ</t>
    </rPh>
    <phoneticPr fontId="2"/>
  </si>
  <si>
    <t>対象農用地面積減による交付額の相殺計算表（資源向上支払（長寿命化））</t>
    <rPh sb="0" eb="2">
      <t>タイショウ</t>
    </rPh>
    <rPh sb="2" eb="5">
      <t>ノウヨウチ</t>
    </rPh>
    <rPh sb="5" eb="7">
      <t>メンセキ</t>
    </rPh>
    <rPh sb="7" eb="8">
      <t>ゲン</t>
    </rPh>
    <rPh sb="11" eb="14">
      <t>コウフガク</t>
    </rPh>
    <rPh sb="15" eb="17">
      <t>ソウサイ</t>
    </rPh>
    <rPh sb="17" eb="19">
      <t>ケイサン</t>
    </rPh>
    <rPh sb="19" eb="20">
      <t>ヒョウ</t>
    </rPh>
    <rPh sb="21" eb="23">
      <t>シゲン</t>
    </rPh>
    <rPh sb="23" eb="25">
      <t>コウジョウ</t>
    </rPh>
    <rPh sb="25" eb="27">
      <t>シハライ</t>
    </rPh>
    <rPh sb="28" eb="29">
      <t>チョウ</t>
    </rPh>
    <rPh sb="29" eb="32">
      <t>ジュミョウカ</t>
    </rPh>
    <phoneticPr fontId="2"/>
  </si>
  <si>
    <t xml:space="preserve"> </t>
    <phoneticPr fontId="2"/>
  </si>
  <si>
    <t>活動組織名：○○○○</t>
    <rPh sb="0" eb="2">
      <t>カツドウ</t>
    </rPh>
    <rPh sb="2" eb="5">
      <t>ソシキメイ</t>
    </rPh>
    <phoneticPr fontId="2"/>
  </si>
  <si>
    <t>※当該年度分は含まない</t>
    <rPh sb="1" eb="3">
      <t>トウガイ</t>
    </rPh>
    <rPh sb="3" eb="5">
      <t>ネンド</t>
    </rPh>
    <rPh sb="5" eb="6">
      <t>ブン</t>
    </rPh>
    <rPh sb="7" eb="8">
      <t>フク</t>
    </rPh>
    <phoneticPr fontId="2"/>
  </si>
  <si>
    <t>※適宜、該当年度を増やすこと</t>
    <rPh sb="1" eb="3">
      <t>テキギ</t>
    </rPh>
    <rPh sb="4" eb="6">
      <t>ガイトウ</t>
    </rPh>
    <rPh sb="6" eb="8">
      <t>ネンド</t>
    </rPh>
    <rPh sb="9" eb="10">
      <t>フ</t>
    </rPh>
    <phoneticPr fontId="2"/>
  </si>
  <si>
    <t>地目</t>
    <rPh sb="0" eb="2">
      <t>チモク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</si>
  <si>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</si>
  <si>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</si>
  <si>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増減</t>
    <rPh sb="0" eb="2">
      <t>ゾウゲン</t>
    </rPh>
    <phoneticPr fontId="2"/>
  </si>
  <si>
    <t>←　返還対象となる面積減</t>
    <rPh sb="2" eb="4">
      <t>ヘンカン</t>
    </rPh>
    <rPh sb="4" eb="6">
      <t>タイショウ</t>
    </rPh>
    <rPh sb="9" eb="11">
      <t>メンセキ</t>
    </rPh>
    <rPh sb="11" eb="12">
      <t>ゲン</t>
    </rPh>
    <phoneticPr fontId="2"/>
  </si>
  <si>
    <t>←　返還対象以外の変更</t>
    <rPh sb="2" eb="4">
      <t>ヘンカン</t>
    </rPh>
    <rPh sb="4" eb="6">
      <t>タイショウ</t>
    </rPh>
    <rPh sb="6" eb="8">
      <t>イガイ</t>
    </rPh>
    <rPh sb="9" eb="11">
      <t>ヘンコウ</t>
    </rPh>
    <phoneticPr fontId="2"/>
  </si>
  <si>
    <t>減</t>
    <rPh sb="0" eb="1">
      <t>ゲン</t>
    </rPh>
    <phoneticPr fontId="2"/>
  </si>
  <si>
    <t>　　</t>
    <phoneticPr fontId="2"/>
  </si>
  <si>
    <t>３　過年度分の返還金</t>
    <rPh sb="2" eb="5">
      <t>カネンド</t>
    </rPh>
    <rPh sb="5" eb="6">
      <t>ブン</t>
    </rPh>
    <rPh sb="7" eb="9">
      <t>ヘンカン</t>
    </rPh>
    <rPh sb="9" eb="10">
      <t>キン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</si>
  <si>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</si>
  <si>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</si>
  <si>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草地</t>
    <rPh sb="0" eb="1">
      <t>ソウ</t>
    </rPh>
    <rPh sb="1" eb="2">
      <t>チ</t>
    </rPh>
    <phoneticPr fontId="2"/>
  </si>
  <si>
    <t>【今年度の交付単価】</t>
    <rPh sb="1" eb="4">
      <t>コンネンド</t>
    </rPh>
    <rPh sb="5" eb="7">
      <t>コウフ</t>
    </rPh>
    <rPh sb="7" eb="9">
      <t>タンカ</t>
    </rPh>
    <phoneticPr fontId="2"/>
  </si>
  <si>
    <t>※　過年度分の返還額</t>
    <phoneticPr fontId="2"/>
  </si>
  <si>
    <t>５　対象面積が減となる理由</t>
    <rPh sb="2" eb="6">
      <t>タイショウメンセキ</t>
    </rPh>
    <rPh sb="7" eb="8">
      <t>ゲン</t>
    </rPh>
    <rPh sb="11" eb="13">
      <t>リユウ</t>
    </rPh>
    <phoneticPr fontId="2"/>
  </si>
  <si>
    <t>様式第５号</t>
    <rPh sb="0" eb="2">
      <t>ヨウシキ</t>
    </rPh>
    <rPh sb="2" eb="3">
      <t>ダイ</t>
    </rPh>
    <rPh sb="4" eb="5">
      <t>ゴウ</t>
    </rPh>
    <phoneticPr fontId="2"/>
  </si>
  <si>
    <t>活動期間：　○年～○年</t>
    <rPh sb="0" eb="2">
      <t>カツドウ</t>
    </rPh>
    <rPh sb="2" eb="4">
      <t>キカン</t>
    </rPh>
    <rPh sb="7" eb="8">
      <t>ネン</t>
    </rPh>
    <rPh sb="10" eb="11">
      <t>ネン</t>
    </rPh>
    <phoneticPr fontId="2"/>
  </si>
  <si>
    <t>（１）①農地維持、②資源向上（共同）</t>
    <rPh sb="4" eb="6">
      <t>ノウチ</t>
    </rPh>
    <rPh sb="6" eb="8">
      <t>イジ</t>
    </rPh>
    <rPh sb="10" eb="12">
      <t>シゲン</t>
    </rPh>
    <rPh sb="12" eb="14">
      <t>コウジョウ</t>
    </rPh>
    <rPh sb="15" eb="17">
      <t>キョウドウ</t>
    </rPh>
    <phoneticPr fontId="2"/>
  </si>
  <si>
    <t>（２）返還金の合計</t>
    <rPh sb="3" eb="5">
      <t>ヘンカン</t>
    </rPh>
    <rPh sb="5" eb="6">
      <t>キン</t>
    </rPh>
    <rPh sb="7" eb="9">
      <t>ゴウケイ</t>
    </rPh>
    <phoneticPr fontId="2"/>
  </si>
  <si>
    <t>（１）〇年度分（資源向上（長寿命化））</t>
    <rPh sb="4" eb="6">
      <t>ネンド</t>
    </rPh>
    <rPh sb="6" eb="7">
      <t>ブン</t>
    </rPh>
    <rPh sb="8" eb="10">
      <t>シゲン</t>
    </rPh>
    <rPh sb="10" eb="12">
      <t>コウジョウ</t>
    </rPh>
    <rPh sb="13" eb="14">
      <t>チョウ</t>
    </rPh>
    <rPh sb="14" eb="16">
      <t>ジュミョウ</t>
    </rPh>
    <rPh sb="16" eb="17">
      <t>カ</t>
    </rPh>
    <phoneticPr fontId="2"/>
  </si>
  <si>
    <t>（２）●年度分（資源向上（長寿命化））</t>
    <rPh sb="4" eb="6">
      <t>ネンド</t>
    </rPh>
    <rPh sb="6" eb="7">
      <t>ブン</t>
    </rPh>
    <rPh sb="8" eb="10">
      <t>シゲン</t>
    </rPh>
    <rPh sb="10" eb="12">
      <t>コウジョウ</t>
    </rPh>
    <rPh sb="13" eb="14">
      <t>チョウ</t>
    </rPh>
    <rPh sb="14" eb="16">
      <t>ジュミョウ</t>
    </rPh>
    <rPh sb="16" eb="17">
      <t>カ</t>
    </rPh>
    <phoneticPr fontId="2"/>
  </si>
  <si>
    <t>（３）◎年度分（資源向上（長寿命化））</t>
    <rPh sb="4" eb="5">
      <t>ネン</t>
    </rPh>
    <rPh sb="5" eb="6">
      <t>ド</t>
    </rPh>
    <rPh sb="6" eb="7">
      <t>ブン</t>
    </rPh>
    <rPh sb="8" eb="10">
      <t>シゲン</t>
    </rPh>
    <rPh sb="10" eb="12">
      <t>コウジョウ</t>
    </rPh>
    <rPh sb="13" eb="14">
      <t>チョウ</t>
    </rPh>
    <rPh sb="14" eb="16">
      <t>ジュミョウ</t>
    </rPh>
    <rPh sb="16" eb="17">
      <t>カ</t>
    </rPh>
    <phoneticPr fontId="2"/>
  </si>
  <si>
    <t>（４）返還金の合計</t>
    <rPh sb="3" eb="5">
      <t>ヘンカン</t>
    </rPh>
    <rPh sb="5" eb="6">
      <t>キン</t>
    </rPh>
    <rPh sb="7" eb="9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</si>
</sst>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\(#,##0\)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4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176" fontId="7" fillId="0" borderId="2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5" fillId="0" borderId="17" xfId="0" applyFont="1" applyBorder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6" fontId="7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0" fontId="7" fillId="0" borderId="2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9" fillId="0" borderId="9" xfId="0" applyFont="1" applyBorder="1" applyAlignment="1">
      <alignment vertical="center"/>
    </xf>
    <xf numFmtId="0" fontId="7" fillId="0" borderId="8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255"/>
    </xf>
    <xf numFmtId="0" fontId="7" fillId="2" borderId="2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2" borderId="0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vertical="center" shrinkToFit="1"/>
    </xf>
    <xf numFmtId="0" fontId="5" fillId="3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76" fontId="7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76" fontId="7" fillId="0" borderId="13" xfId="0" applyNumberFormat="1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9" fillId="0" borderId="14" xfId="0" applyFont="1" applyBorder="1" applyAlignment="1">
      <alignment vertical="center" shrinkToFit="1"/>
    </xf>
    <xf numFmtId="0" fontId="10" fillId="0" borderId="3" xfId="0" applyFont="1" applyBorder="1" applyAlignment="1">
      <alignment vertical="center" shrinkToFit="1"/>
    </xf>
    <xf numFmtId="0" fontId="10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7" fillId="0" borderId="13" xfId="0" applyFont="1" applyBorder="1" applyAlignment="1">
      <alignment vertical="center" shrinkToFit="1"/>
    </xf>
    <xf numFmtId="0" fontId="7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176" fontId="7" fillId="0" borderId="13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2" borderId="15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7" fillId="0" borderId="19" xfId="0" applyFont="1" applyBorder="1" applyAlignment="1">
      <alignment horizontal="center" vertical="center" textRotation="255"/>
    </xf>
    <xf numFmtId="0" fontId="7" fillId="0" borderId="18" xfId="0" applyFont="1" applyBorder="1" applyAlignment="1">
      <alignment horizontal="center" vertical="center" textRotation="255"/>
    </xf>
    <xf numFmtId="176" fontId="7" fillId="2" borderId="11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176" fontId="7" fillId="0" borderId="7" xfId="0" applyNumberFormat="1" applyFont="1" applyBorder="1" applyAlignment="1">
      <alignment vertical="center"/>
    </xf>
    <xf numFmtId="176" fontId="8" fillId="0" borderId="7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176" fontId="7" fillId="2" borderId="20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76" fontId="7" fillId="2" borderId="5" xfId="0" applyNumberFormat="1" applyFont="1" applyFill="1" applyBorder="1" applyAlignment="1">
      <alignment vertical="center"/>
    </xf>
    <xf numFmtId="176" fontId="8" fillId="2" borderId="5" xfId="0" applyNumberFormat="1" applyFont="1" applyFill="1" applyBorder="1" applyAlignment="1">
      <alignment vertical="center"/>
    </xf>
    <xf numFmtId="176" fontId="7" fillId="2" borderId="2" xfId="0" applyNumberFormat="1" applyFont="1" applyFill="1" applyBorder="1" applyAlignment="1">
      <alignment vertical="center"/>
    </xf>
    <xf numFmtId="176" fontId="8" fillId="2" borderId="2" xfId="0" applyNumberFormat="1" applyFont="1" applyFill="1" applyBorder="1" applyAlignment="1">
      <alignment vertical="center"/>
    </xf>
    <xf numFmtId="176" fontId="7" fillId="2" borderId="0" xfId="0" applyNumberFormat="1" applyFont="1" applyFill="1" applyBorder="1" applyAlignment="1">
      <alignment vertical="center"/>
    </xf>
    <xf numFmtId="176" fontId="8" fillId="2" borderId="0" xfId="0" applyNumberFormat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76" fontId="7" fillId="0" borderId="2" xfId="0" applyNumberFormat="1" applyFont="1" applyBorder="1" applyAlignment="1">
      <alignment vertical="center"/>
    </xf>
    <xf numFmtId="176" fontId="8" fillId="0" borderId="2" xfId="0" applyNumberFormat="1" applyFont="1" applyBorder="1" applyAlignment="1">
      <alignment vertical="center"/>
    </xf>
    <xf numFmtId="176" fontId="7" fillId="0" borderId="5" xfId="0" applyNumberFormat="1" applyFont="1" applyBorder="1" applyAlignment="1">
      <alignment vertical="center"/>
    </xf>
    <xf numFmtId="176" fontId="8" fillId="0" borderId="5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176" fontId="8" fillId="0" borderId="13" xfId="0" applyNumberFormat="1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7" fontId="7" fillId="2" borderId="18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7" fontId="7" fillId="2" borderId="13" xfId="0" applyNumberFormat="1" applyFont="1" applyFill="1" applyBorder="1" applyAlignment="1">
      <alignment horizontal="center" vertical="center"/>
    </xf>
    <xf numFmtId="176" fontId="7" fillId="0" borderId="0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center" vertical="center"/>
    </xf>
    <xf numFmtId="177" fontId="7" fillId="0" borderId="18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right" vertical="center"/>
    </xf>
    <xf numFmtId="176" fontId="7" fillId="3" borderId="13" xfId="0" applyNumberFormat="1" applyFont="1" applyFill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</cellXfs>
  <cellStyles count="9">
    <cellStyle name="パーセント 2" xfId="1"/>
    <cellStyle name="桁区切り 2" xfId="2"/>
    <cellStyle name="桁区切り 3" xfId="3"/>
    <cellStyle name="桁区切り 4" xfId="4"/>
    <cellStyle name="桁区切り 5" xfId="5"/>
    <cellStyle name="標準" xfId="0" builtinId="0"/>
    <cellStyle name="標準 2" xfId="6"/>
    <cellStyle name="標準 3" xfId="7"/>
    <cellStyle name="標準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"/>
  <sheetViews>
    <sheetView tabSelected="1" view="pageBreakPreview" topLeftCell="A16" zoomScaleNormal="100" zoomScaleSheetLayoutView="100" workbookViewId="0">
      <selection activeCell="AN60" sqref="AN60"/>
    </sheetView>
  </sheetViews>
  <sheetFormatPr defaultColWidth="2.625" defaultRowHeight="18" customHeight="1" x14ac:dyDescent="0.15"/>
  <cols>
    <col min="1" max="2" width="2.625" style="1"/>
    <col min="3" max="3" width="2.625" style="1" customWidth="1"/>
    <col min="4" max="5" width="2.625" style="1"/>
    <col min="6" max="6" width="2.625" style="1" customWidth="1"/>
    <col min="7" max="7" width="2.625" style="1"/>
    <col min="8" max="8" width="2.625" style="1" customWidth="1"/>
    <col min="9" max="14" width="2.625" style="1"/>
    <col min="15" max="15" width="2.75" style="1" bestFit="1" customWidth="1"/>
    <col min="16" max="25" width="2.625" style="1"/>
    <col min="26" max="30" width="2.625" style="1" customWidth="1"/>
    <col min="31" max="38" width="2.625" style="1"/>
    <col min="39" max="39" width="14.75" style="1" customWidth="1"/>
    <col min="40" max="16384" width="2.625" style="1"/>
  </cols>
  <sheetData>
    <row r="1" spans="1:39" ht="18" customHeight="1" x14ac:dyDescent="0.15">
      <c r="A1" s="1" t="s">
        <v>58</v>
      </c>
    </row>
    <row r="2" spans="1:39" ht="14.25" x14ac:dyDescent="0.15">
      <c r="A2" s="113" t="s">
        <v>37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38"/>
      <c r="AM2" s="38"/>
    </row>
    <row r="3" spans="1:39" ht="13.5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39"/>
      <c r="AM3" s="39"/>
    </row>
    <row r="4" spans="1:39" ht="13.5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5" t="s">
        <v>40</v>
      </c>
    </row>
    <row r="5" spans="1:39" ht="13.5" x14ac:dyDescent="0.15">
      <c r="A5" s="41"/>
      <c r="B5" s="11"/>
      <c r="C5" s="11"/>
      <c r="D5" s="11"/>
      <c r="E5" s="11"/>
      <c r="F5" s="122"/>
      <c r="G5" s="122"/>
      <c r="H5" s="9"/>
      <c r="I5" s="9"/>
      <c r="J5" s="9"/>
      <c r="K5" s="9"/>
      <c r="L5" s="9"/>
      <c r="M5" s="9"/>
      <c r="N5" s="9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5" t="s">
        <v>59</v>
      </c>
    </row>
    <row r="6" spans="1:39" ht="13.5" x14ac:dyDescent="0.15">
      <c r="A6" s="41"/>
      <c r="B6" s="11"/>
      <c r="C6" s="11"/>
      <c r="D6" s="11"/>
      <c r="E6" s="11"/>
      <c r="F6" s="122"/>
      <c r="G6" s="122"/>
      <c r="H6" s="9"/>
      <c r="I6" s="9"/>
      <c r="J6" s="9"/>
      <c r="K6" s="9"/>
      <c r="L6" s="9"/>
      <c r="M6" s="9"/>
      <c r="N6" s="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9" ht="13.5" x14ac:dyDescent="0.15">
      <c r="A7" s="4" t="s">
        <v>30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115" t="s">
        <v>0</v>
      </c>
      <c r="O7" s="79"/>
      <c r="P7" s="79"/>
      <c r="Q7" s="79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9" ht="14.25" thickBot="1" x14ac:dyDescent="0.2">
      <c r="A8" s="6"/>
      <c r="B8" s="116" t="s">
        <v>43</v>
      </c>
      <c r="C8" s="116"/>
      <c r="D8" s="116"/>
      <c r="E8" s="116"/>
      <c r="F8" s="117" t="s">
        <v>1</v>
      </c>
      <c r="G8" s="117"/>
      <c r="H8" s="117"/>
      <c r="I8" s="117"/>
      <c r="J8" s="117" t="s">
        <v>2</v>
      </c>
      <c r="K8" s="117"/>
      <c r="L8" s="117"/>
      <c r="M8" s="117"/>
      <c r="N8" s="117" t="s">
        <v>3</v>
      </c>
      <c r="O8" s="117"/>
      <c r="P8" s="117"/>
      <c r="Q8" s="117"/>
      <c r="R8" s="117" t="s">
        <v>4</v>
      </c>
      <c r="S8" s="117"/>
      <c r="T8" s="117"/>
      <c r="U8" s="117"/>
      <c r="V8" s="4"/>
      <c r="W8" s="4"/>
      <c r="X8" s="4" t="s">
        <v>39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9" ht="14.25" thickTop="1" x14ac:dyDescent="0.15">
      <c r="A9" s="7"/>
      <c r="B9" s="118" t="s">
        <v>44</v>
      </c>
      <c r="C9" s="118"/>
      <c r="D9" s="118"/>
      <c r="E9" s="118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25">
        <f>F9+J9+N9</f>
        <v>0</v>
      </c>
      <c r="S9" s="125"/>
      <c r="T9" s="125"/>
      <c r="U9" s="125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9" ht="13.5" x14ac:dyDescent="0.15">
      <c r="A10" s="7"/>
      <c r="B10" s="120" t="s">
        <v>49</v>
      </c>
      <c r="C10" s="120"/>
      <c r="D10" s="120"/>
      <c r="E10" s="120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4">
        <f t="shared" ref="R10:R11" si="0">F10+J10+N10</f>
        <v>0</v>
      </c>
      <c r="S10" s="124"/>
      <c r="T10" s="124"/>
      <c r="U10" s="124"/>
      <c r="V10" s="4" t="s">
        <v>47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9" ht="13.5" x14ac:dyDescent="0.15">
      <c r="A11" s="7"/>
      <c r="B11" s="120" t="s">
        <v>46</v>
      </c>
      <c r="C11" s="120"/>
      <c r="D11" s="120"/>
      <c r="E11" s="120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4">
        <f t="shared" si="0"/>
        <v>0</v>
      </c>
      <c r="S11" s="124"/>
      <c r="T11" s="124"/>
      <c r="U11" s="124"/>
      <c r="V11" s="4" t="s">
        <v>48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9" ht="13.5" x14ac:dyDescent="0.15">
      <c r="A12" s="7"/>
      <c r="B12" s="120" t="s">
        <v>45</v>
      </c>
      <c r="C12" s="120"/>
      <c r="D12" s="120"/>
      <c r="E12" s="120"/>
      <c r="F12" s="121">
        <f>SUM(F9:I11)</f>
        <v>0</v>
      </c>
      <c r="G12" s="121"/>
      <c r="H12" s="121"/>
      <c r="I12" s="121"/>
      <c r="J12" s="121">
        <f t="shared" ref="J12" si="1">SUM(J9:M11)</f>
        <v>0</v>
      </c>
      <c r="K12" s="121"/>
      <c r="L12" s="121"/>
      <c r="M12" s="121"/>
      <c r="N12" s="121">
        <f t="shared" ref="N12" si="2">SUM(N9:Q11)</f>
        <v>0</v>
      </c>
      <c r="O12" s="121"/>
      <c r="P12" s="121"/>
      <c r="Q12" s="121"/>
      <c r="R12" s="124">
        <f>F12+J12+N12</f>
        <v>0</v>
      </c>
      <c r="S12" s="124"/>
      <c r="T12" s="124"/>
      <c r="U12" s="12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9" ht="13.5" x14ac:dyDescent="0.15">
      <c r="A13" s="122"/>
      <c r="B13" s="123"/>
      <c r="C13" s="123"/>
      <c r="D13" s="123"/>
      <c r="E13" s="123"/>
      <c r="F13" s="106"/>
      <c r="G13" s="107"/>
      <c r="H13" s="8"/>
      <c r="I13" s="8"/>
      <c r="J13" s="8"/>
      <c r="K13" s="9"/>
      <c r="L13" s="9"/>
      <c r="M13" s="9"/>
      <c r="N13" s="9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9" ht="13.5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9" ht="13.5" x14ac:dyDescent="0.15">
      <c r="A15" s="4" t="s">
        <v>31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9" ht="13.5" x14ac:dyDescent="0.15">
      <c r="A16" s="4"/>
      <c r="B16" s="4"/>
      <c r="C16" s="4"/>
      <c r="D16" s="59" t="s">
        <v>14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59" t="s">
        <v>15</v>
      </c>
      <c r="Q16" s="60"/>
      <c r="R16" s="60"/>
      <c r="S16" s="60"/>
      <c r="T16" s="59" t="s">
        <v>11</v>
      </c>
      <c r="U16" s="60"/>
      <c r="V16" s="60"/>
      <c r="W16" s="60"/>
      <c r="X16" s="59" t="s">
        <v>12</v>
      </c>
      <c r="Y16" s="60"/>
      <c r="Z16" s="60"/>
      <c r="AA16" s="60"/>
      <c r="AB16" s="59" t="s">
        <v>4</v>
      </c>
      <c r="AC16" s="60"/>
      <c r="AD16" s="60"/>
      <c r="AE16" s="60"/>
      <c r="AF16" s="59" t="s">
        <v>33</v>
      </c>
      <c r="AG16" s="60"/>
      <c r="AH16" s="60"/>
      <c r="AI16" s="60"/>
      <c r="AJ16" s="60"/>
      <c r="AK16" s="60"/>
    </row>
    <row r="17" spans="1:37" ht="13.5" x14ac:dyDescent="0.15">
      <c r="A17" s="4"/>
      <c r="B17" s="4"/>
      <c r="C17" s="4"/>
      <c r="D17" s="58" t="s">
        <v>17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1">
        <f>ROUNDDOWN((ROUNDDOWN(F9*H23/10,0)+ROUNDDOWN(J9*H25/10,0)+ROUNDDOWN(N9*H27/10,0))/2,0)</f>
        <v>0</v>
      </c>
      <c r="Q17" s="52">
        <f t="shared" ref="Q17:S17" si="3">ROUNDDOWN((ROUNDDOWN(N17*3000/10,0)+ROUNDDOWN(O17*2000/10,0)+ROUNDDOWN(P17*250/10,0))/2,0)</f>
        <v>0</v>
      </c>
      <c r="R17" s="52">
        <f t="shared" si="3"/>
        <v>0</v>
      </c>
      <c r="S17" s="52">
        <f t="shared" si="3"/>
        <v>0</v>
      </c>
      <c r="T17" s="51">
        <f>ROUNDDOWN((F9*H23/10)/4,0)+ROUNDDOWN((J9*H25/10)/4,0)+ROUNDDOWN((N9*H27/10)/4,0)</f>
        <v>0</v>
      </c>
      <c r="U17" s="52">
        <f t="shared" ref="U17:W17" si="4">ROUNDDOWN((Q17*300)/4,0)+ROUNDDOWN((R17*200)/4,0)+ROUNDDOWN((S17*25)/4,0)</f>
        <v>0</v>
      </c>
      <c r="V17" s="52">
        <f t="shared" si="4"/>
        <v>0</v>
      </c>
      <c r="W17" s="52">
        <f t="shared" si="4"/>
        <v>0</v>
      </c>
      <c r="X17" s="51">
        <f>AB17-P17-T17</f>
        <v>0</v>
      </c>
      <c r="Y17" s="52"/>
      <c r="Z17" s="52"/>
      <c r="AA17" s="52"/>
      <c r="AB17" s="51">
        <f>ROUNDDOWN((F9*H23/10)+(J9*H25/10)+(N9*H27/10),0)</f>
        <v>0</v>
      </c>
      <c r="AC17" s="52"/>
      <c r="AD17" s="52"/>
      <c r="AE17" s="52"/>
      <c r="AF17" s="53"/>
      <c r="AG17" s="54"/>
      <c r="AH17" s="54"/>
      <c r="AI17" s="54"/>
      <c r="AJ17" s="54"/>
      <c r="AK17" s="55"/>
    </row>
    <row r="18" spans="1:37" ht="13.5" x14ac:dyDescent="0.15">
      <c r="A18" s="4"/>
      <c r="B18" s="4"/>
      <c r="C18" s="4"/>
      <c r="D18" s="58" t="s">
        <v>28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1">
        <f>ROUNDDOWN((ROUNDDOWN(F9*H29/10,0)+ROUNDDOWN(J9*H31/10,0)+ROUNDDOWN(N9*H33/10,0))/2,0)</f>
        <v>0</v>
      </c>
      <c r="Q18" s="52">
        <f t="shared" ref="Q18" si="5">ROUNDDOWN((ROUNDDOWN(N18*3000/10,0)+ROUNDDOWN(O18*2000/10,0)+ROUNDDOWN(P18*250/10,0))/2,0)</f>
        <v>0</v>
      </c>
      <c r="R18" s="52">
        <f t="shared" ref="R18" si="6">ROUNDDOWN((ROUNDDOWN(O18*3000/10,0)+ROUNDDOWN(P18*2000/10,0)+ROUNDDOWN(Q18*250/10,0))/2,0)</f>
        <v>0</v>
      </c>
      <c r="S18" s="52">
        <f t="shared" ref="S18" si="7">ROUNDDOWN((ROUNDDOWN(P18*3000/10,0)+ROUNDDOWN(Q18*2000/10,0)+ROUNDDOWN(R18*250/10,0))/2,0)</f>
        <v>0</v>
      </c>
      <c r="T18" s="51">
        <f>ROUNDDOWN((F9*H29/10)/4,0)+ROUNDDOWN((J9*H31/10)/4,0)+ROUNDDOWN((N9*H33/10)/4,0)</f>
        <v>0</v>
      </c>
      <c r="U18" s="52">
        <f t="shared" ref="U18" si="8">ROUNDDOWN((Q18*300)/4,0)+ROUNDDOWN((R18*200)/4,0)+ROUNDDOWN((S18*25)/4,0)</f>
        <v>0</v>
      </c>
      <c r="V18" s="52">
        <f t="shared" ref="V18" si="9">ROUNDDOWN((R18*300)/4,0)+ROUNDDOWN((S18*200)/4,0)+ROUNDDOWN((T18*25)/4,0)</f>
        <v>0</v>
      </c>
      <c r="W18" s="52">
        <f t="shared" ref="W18" si="10">ROUNDDOWN((S18*300)/4,0)+ROUNDDOWN((T18*200)/4,0)+ROUNDDOWN((U18*25)/4,0)</f>
        <v>0</v>
      </c>
      <c r="X18" s="51">
        <f>AB18-P18-T18</f>
        <v>0</v>
      </c>
      <c r="Y18" s="52"/>
      <c r="Z18" s="52"/>
      <c r="AA18" s="52"/>
      <c r="AB18" s="51">
        <f>ROUNDDOWN((F9*H29/10)+(J9*H31/10)+(N9*H33/10),0)</f>
        <v>0</v>
      </c>
      <c r="AC18" s="52"/>
      <c r="AD18" s="52"/>
      <c r="AE18" s="52"/>
      <c r="AF18" s="53"/>
      <c r="AG18" s="54"/>
      <c r="AH18" s="54"/>
      <c r="AI18" s="54"/>
      <c r="AJ18" s="54"/>
      <c r="AK18" s="55"/>
    </row>
    <row r="19" spans="1:37" ht="13.5" x14ac:dyDescent="0.15">
      <c r="A19" s="4"/>
      <c r="B19" s="4"/>
      <c r="C19" s="4"/>
      <c r="D19" s="56" t="s">
        <v>32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1">
        <f>P17+P18</f>
        <v>0</v>
      </c>
      <c r="Q19" s="112"/>
      <c r="R19" s="112"/>
      <c r="S19" s="112"/>
      <c r="T19" s="51">
        <f>T17+T18</f>
        <v>0</v>
      </c>
      <c r="U19" s="52"/>
      <c r="V19" s="52"/>
      <c r="W19" s="52"/>
      <c r="X19" s="51">
        <f>SUM(X17:AA18)</f>
        <v>0</v>
      </c>
      <c r="Y19" s="52"/>
      <c r="Z19" s="52"/>
      <c r="AA19" s="52"/>
      <c r="AB19" s="51">
        <f>SUM(AB17:AE18)</f>
        <v>0</v>
      </c>
      <c r="AC19" s="52"/>
      <c r="AD19" s="52"/>
      <c r="AE19" s="52"/>
      <c r="AF19" s="53"/>
      <c r="AG19" s="54"/>
      <c r="AH19" s="54"/>
      <c r="AI19" s="54"/>
      <c r="AJ19" s="54"/>
      <c r="AK19" s="55"/>
    </row>
    <row r="20" spans="1:37" ht="13.5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13.5" x14ac:dyDescent="0.15">
      <c r="A21" s="4" t="s">
        <v>34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ht="13.5" x14ac:dyDescent="0.15">
      <c r="A22" s="4" t="s">
        <v>60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 t="s">
        <v>41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13.5" x14ac:dyDescent="0.15">
      <c r="A23" s="4"/>
      <c r="B23" s="66" t="s">
        <v>19</v>
      </c>
      <c r="C23" s="69" t="s">
        <v>1</v>
      </c>
      <c r="D23" s="71"/>
      <c r="E23" s="72"/>
      <c r="F23" s="73" t="s">
        <v>18</v>
      </c>
      <c r="G23" s="74"/>
      <c r="H23" s="106">
        <v>3000</v>
      </c>
      <c r="I23" s="107"/>
      <c r="J23" s="74"/>
      <c r="K23" s="73" t="s">
        <v>6</v>
      </c>
      <c r="L23" s="74"/>
      <c r="M23" s="74"/>
      <c r="N23" s="74"/>
      <c r="O23" s="24"/>
      <c r="P23" s="73" t="s">
        <v>7</v>
      </c>
      <c r="Q23" s="74"/>
      <c r="R23" s="74"/>
      <c r="S23" s="106">
        <f>ROUNDUP(D23*H23/10*O23,0)</f>
        <v>0</v>
      </c>
      <c r="T23" s="107"/>
      <c r="U23" s="74"/>
      <c r="V23" s="17" t="s">
        <v>8</v>
      </c>
      <c r="W23" s="17"/>
      <c r="X23" s="17"/>
      <c r="Y23" s="18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ht="13.5" x14ac:dyDescent="0.15">
      <c r="A24" s="4"/>
      <c r="B24" s="67"/>
      <c r="C24" s="70"/>
      <c r="D24" s="85" t="s">
        <v>9</v>
      </c>
      <c r="E24" s="80"/>
      <c r="F24" s="80"/>
      <c r="G24" s="101">
        <f>ROUNDUP(S23/2,0)</f>
        <v>0</v>
      </c>
      <c r="H24" s="102"/>
      <c r="I24" s="80"/>
      <c r="J24" s="19" t="s">
        <v>10</v>
      </c>
      <c r="K24" s="19"/>
      <c r="L24" s="79" t="s">
        <v>11</v>
      </c>
      <c r="M24" s="80"/>
      <c r="N24" s="101">
        <f>ROUNDUP(S23/4,0)</f>
        <v>0</v>
      </c>
      <c r="O24" s="102"/>
      <c r="P24" s="102"/>
      <c r="Q24" s="79" t="s">
        <v>10</v>
      </c>
      <c r="R24" s="80"/>
      <c r="S24" s="79" t="s">
        <v>12</v>
      </c>
      <c r="T24" s="80"/>
      <c r="U24" s="101">
        <f>S23-G24-N24</f>
        <v>0</v>
      </c>
      <c r="V24" s="80"/>
      <c r="W24" s="80"/>
      <c r="X24" s="79" t="s">
        <v>13</v>
      </c>
      <c r="Y24" s="105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ht="13.5" x14ac:dyDescent="0.15">
      <c r="A25" s="4"/>
      <c r="B25" s="67"/>
      <c r="C25" s="86" t="s">
        <v>2</v>
      </c>
      <c r="D25" s="87"/>
      <c r="E25" s="88"/>
      <c r="F25" s="89" t="s">
        <v>18</v>
      </c>
      <c r="G25" s="90"/>
      <c r="H25" s="108">
        <v>2000</v>
      </c>
      <c r="I25" s="109"/>
      <c r="J25" s="90"/>
      <c r="K25" s="89" t="s">
        <v>6</v>
      </c>
      <c r="L25" s="90"/>
      <c r="M25" s="90"/>
      <c r="N25" s="90"/>
      <c r="O25" s="25"/>
      <c r="P25" s="89" t="s">
        <v>7</v>
      </c>
      <c r="Q25" s="90"/>
      <c r="R25" s="90"/>
      <c r="S25" s="108">
        <f>ROUNDUP(D25*H25/10*O25,0)</f>
        <v>0</v>
      </c>
      <c r="T25" s="109"/>
      <c r="U25" s="90"/>
      <c r="V25" s="26" t="s">
        <v>8</v>
      </c>
      <c r="W25" s="26"/>
      <c r="X25" s="26"/>
      <c r="Y25" s="27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ht="13.5" x14ac:dyDescent="0.15">
      <c r="A26" s="4"/>
      <c r="B26" s="67"/>
      <c r="C26" s="70"/>
      <c r="D26" s="81" t="s">
        <v>9</v>
      </c>
      <c r="E26" s="82"/>
      <c r="F26" s="82"/>
      <c r="G26" s="83">
        <f>ROUNDUP(S25/2,0)</f>
        <v>0</v>
      </c>
      <c r="H26" s="84"/>
      <c r="I26" s="82"/>
      <c r="J26" s="28" t="s">
        <v>10</v>
      </c>
      <c r="K26" s="28"/>
      <c r="L26" s="103" t="s">
        <v>11</v>
      </c>
      <c r="M26" s="82"/>
      <c r="N26" s="83">
        <f>ROUNDUP(S25/4,0)</f>
        <v>0</v>
      </c>
      <c r="O26" s="84"/>
      <c r="P26" s="84"/>
      <c r="Q26" s="103" t="s">
        <v>10</v>
      </c>
      <c r="R26" s="82"/>
      <c r="S26" s="103" t="s">
        <v>12</v>
      </c>
      <c r="T26" s="82"/>
      <c r="U26" s="83">
        <f>S25-G26-N26</f>
        <v>0</v>
      </c>
      <c r="V26" s="82"/>
      <c r="W26" s="82"/>
      <c r="X26" s="103" t="s">
        <v>13</v>
      </c>
      <c r="Y26" s="10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13.5" x14ac:dyDescent="0.15">
      <c r="A27" s="4"/>
      <c r="B27" s="67"/>
      <c r="C27" s="75" t="s">
        <v>5</v>
      </c>
      <c r="D27" s="77"/>
      <c r="E27" s="78"/>
      <c r="F27" s="79" t="s">
        <v>18</v>
      </c>
      <c r="G27" s="80"/>
      <c r="H27" s="101">
        <v>250</v>
      </c>
      <c r="I27" s="102"/>
      <c r="J27" s="80"/>
      <c r="K27" s="79" t="s">
        <v>6</v>
      </c>
      <c r="L27" s="80"/>
      <c r="M27" s="80"/>
      <c r="N27" s="80"/>
      <c r="O27" s="29"/>
      <c r="P27" s="79" t="s">
        <v>7</v>
      </c>
      <c r="Q27" s="80"/>
      <c r="R27" s="80"/>
      <c r="S27" s="101">
        <f>ROUNDUP(D27*H27/10*O27,0)</f>
        <v>0</v>
      </c>
      <c r="T27" s="102"/>
      <c r="U27" s="80"/>
      <c r="V27" s="19" t="s">
        <v>8</v>
      </c>
      <c r="W27" s="19"/>
      <c r="X27" s="19"/>
      <c r="Y27" s="30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ht="13.5" x14ac:dyDescent="0.15">
      <c r="A28" s="4"/>
      <c r="B28" s="68"/>
      <c r="C28" s="76"/>
      <c r="D28" s="97" t="s">
        <v>9</v>
      </c>
      <c r="E28" s="98"/>
      <c r="F28" s="98"/>
      <c r="G28" s="99">
        <f>ROUNDUP(S27/2,0)</f>
        <v>0</v>
      </c>
      <c r="H28" s="100"/>
      <c r="I28" s="98"/>
      <c r="J28" s="21" t="s">
        <v>10</v>
      </c>
      <c r="K28" s="21"/>
      <c r="L28" s="110" t="s">
        <v>11</v>
      </c>
      <c r="M28" s="98"/>
      <c r="N28" s="99">
        <f>ROUNDUP(S27/4,0)</f>
        <v>0</v>
      </c>
      <c r="O28" s="100"/>
      <c r="P28" s="100"/>
      <c r="Q28" s="110" t="s">
        <v>10</v>
      </c>
      <c r="R28" s="98"/>
      <c r="S28" s="110" t="s">
        <v>12</v>
      </c>
      <c r="T28" s="98"/>
      <c r="U28" s="99">
        <f>S27-G28-N28</f>
        <v>0</v>
      </c>
      <c r="V28" s="98"/>
      <c r="W28" s="98"/>
      <c r="X28" s="110" t="s">
        <v>13</v>
      </c>
      <c r="Y28" s="111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ht="13.5" x14ac:dyDescent="0.15">
      <c r="A29" s="4"/>
      <c r="B29" s="66" t="s">
        <v>20</v>
      </c>
      <c r="C29" s="69" t="s">
        <v>1</v>
      </c>
      <c r="D29" s="71"/>
      <c r="E29" s="72"/>
      <c r="F29" s="73" t="s">
        <v>18</v>
      </c>
      <c r="G29" s="74"/>
      <c r="H29" s="93"/>
      <c r="I29" s="94"/>
      <c r="J29" s="72"/>
      <c r="K29" s="73" t="s">
        <v>6</v>
      </c>
      <c r="L29" s="74"/>
      <c r="M29" s="74"/>
      <c r="N29" s="74"/>
      <c r="O29" s="24"/>
      <c r="P29" s="73" t="s">
        <v>7</v>
      </c>
      <c r="Q29" s="74"/>
      <c r="R29" s="74"/>
      <c r="S29" s="106">
        <f>ROUNDUP(D29*H29/10*O29,0)</f>
        <v>0</v>
      </c>
      <c r="T29" s="107"/>
      <c r="U29" s="74"/>
      <c r="V29" s="17" t="s">
        <v>8</v>
      </c>
      <c r="W29" s="17"/>
      <c r="X29" s="17"/>
      <c r="Y29" s="18"/>
      <c r="Z29" s="4"/>
      <c r="AA29" s="4" t="s">
        <v>21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ht="13.5" x14ac:dyDescent="0.15">
      <c r="A30" s="4"/>
      <c r="B30" s="67"/>
      <c r="C30" s="70"/>
      <c r="D30" s="85" t="s">
        <v>9</v>
      </c>
      <c r="E30" s="80"/>
      <c r="F30" s="80"/>
      <c r="G30" s="101">
        <f>ROUNDUP(S29/2,0)</f>
        <v>0</v>
      </c>
      <c r="H30" s="102"/>
      <c r="I30" s="80"/>
      <c r="J30" s="19" t="s">
        <v>10</v>
      </c>
      <c r="K30" s="19"/>
      <c r="L30" s="79" t="s">
        <v>11</v>
      </c>
      <c r="M30" s="80"/>
      <c r="N30" s="101">
        <f>ROUNDUP(S29/4,0)</f>
        <v>0</v>
      </c>
      <c r="O30" s="102"/>
      <c r="P30" s="102"/>
      <c r="Q30" s="79" t="s">
        <v>10</v>
      </c>
      <c r="R30" s="80"/>
      <c r="S30" s="79" t="s">
        <v>12</v>
      </c>
      <c r="T30" s="80"/>
      <c r="U30" s="101">
        <f>S29-G30-N30</f>
        <v>0</v>
      </c>
      <c r="V30" s="80"/>
      <c r="W30" s="80"/>
      <c r="X30" s="79" t="s">
        <v>13</v>
      </c>
      <c r="Y30" s="105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ht="13.5" x14ac:dyDescent="0.15">
      <c r="A31" s="4"/>
      <c r="B31" s="67"/>
      <c r="C31" s="86" t="s">
        <v>2</v>
      </c>
      <c r="D31" s="87"/>
      <c r="E31" s="88"/>
      <c r="F31" s="89" t="s">
        <v>18</v>
      </c>
      <c r="G31" s="90"/>
      <c r="H31" s="91"/>
      <c r="I31" s="92"/>
      <c r="J31" s="88"/>
      <c r="K31" s="89" t="s">
        <v>6</v>
      </c>
      <c r="L31" s="90"/>
      <c r="M31" s="90"/>
      <c r="N31" s="90"/>
      <c r="O31" s="25"/>
      <c r="P31" s="89" t="s">
        <v>7</v>
      </c>
      <c r="Q31" s="90"/>
      <c r="R31" s="90"/>
      <c r="S31" s="108">
        <f>ROUNDUP(D31*H31/10*O31,0)</f>
        <v>0</v>
      </c>
      <c r="T31" s="109"/>
      <c r="U31" s="90"/>
      <c r="V31" s="26" t="s">
        <v>8</v>
      </c>
      <c r="W31" s="26"/>
      <c r="X31" s="26"/>
      <c r="Y31" s="27"/>
      <c r="Z31" s="4"/>
      <c r="AA31" s="4" t="s">
        <v>22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ht="13.5" x14ac:dyDescent="0.15">
      <c r="A32" s="4"/>
      <c r="B32" s="67"/>
      <c r="C32" s="70"/>
      <c r="D32" s="81" t="s">
        <v>9</v>
      </c>
      <c r="E32" s="82"/>
      <c r="F32" s="82"/>
      <c r="G32" s="83">
        <f>ROUNDUP(S31/2,0)</f>
        <v>0</v>
      </c>
      <c r="H32" s="84"/>
      <c r="I32" s="82"/>
      <c r="J32" s="28" t="s">
        <v>10</v>
      </c>
      <c r="K32" s="28"/>
      <c r="L32" s="103" t="s">
        <v>11</v>
      </c>
      <c r="M32" s="82"/>
      <c r="N32" s="83">
        <f>ROUNDUP(S31/4,0)</f>
        <v>0</v>
      </c>
      <c r="O32" s="84"/>
      <c r="P32" s="84"/>
      <c r="Q32" s="103" t="s">
        <v>10</v>
      </c>
      <c r="R32" s="82"/>
      <c r="S32" s="103" t="s">
        <v>12</v>
      </c>
      <c r="T32" s="82"/>
      <c r="U32" s="83">
        <f>S31-G32-N32</f>
        <v>0</v>
      </c>
      <c r="V32" s="82"/>
      <c r="W32" s="82"/>
      <c r="X32" s="103" t="s">
        <v>13</v>
      </c>
      <c r="Y32" s="10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37" ht="13.5" x14ac:dyDescent="0.15">
      <c r="A33" s="4"/>
      <c r="B33" s="67"/>
      <c r="C33" s="75" t="s">
        <v>5</v>
      </c>
      <c r="D33" s="77"/>
      <c r="E33" s="78"/>
      <c r="F33" s="79" t="s">
        <v>18</v>
      </c>
      <c r="G33" s="80"/>
      <c r="H33" s="95"/>
      <c r="I33" s="96"/>
      <c r="J33" s="78"/>
      <c r="K33" s="79" t="s">
        <v>6</v>
      </c>
      <c r="L33" s="80"/>
      <c r="M33" s="80"/>
      <c r="N33" s="80"/>
      <c r="O33" s="29"/>
      <c r="P33" s="79" t="s">
        <v>7</v>
      </c>
      <c r="Q33" s="80"/>
      <c r="R33" s="80"/>
      <c r="S33" s="101">
        <f>ROUNDUP(D33*H33/10*O33,0)</f>
        <v>0</v>
      </c>
      <c r="T33" s="102"/>
      <c r="U33" s="80"/>
      <c r="V33" s="19" t="s">
        <v>8</v>
      </c>
      <c r="W33" s="19"/>
      <c r="X33" s="19"/>
      <c r="Y33" s="30"/>
      <c r="Z33" s="4"/>
      <c r="AA33" s="4" t="s">
        <v>23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37" ht="13.5" x14ac:dyDescent="0.15">
      <c r="A34" s="4"/>
      <c r="B34" s="68"/>
      <c r="C34" s="76"/>
      <c r="D34" s="97" t="s">
        <v>9</v>
      </c>
      <c r="E34" s="98"/>
      <c r="F34" s="98"/>
      <c r="G34" s="99">
        <f>ROUNDUP(S33/2,0)</f>
        <v>0</v>
      </c>
      <c r="H34" s="100"/>
      <c r="I34" s="98"/>
      <c r="J34" s="21" t="s">
        <v>10</v>
      </c>
      <c r="K34" s="21"/>
      <c r="L34" s="110" t="s">
        <v>11</v>
      </c>
      <c r="M34" s="98"/>
      <c r="N34" s="99">
        <f>ROUNDUP(S33/4,0)</f>
        <v>0</v>
      </c>
      <c r="O34" s="100"/>
      <c r="P34" s="100"/>
      <c r="Q34" s="110" t="s">
        <v>10</v>
      </c>
      <c r="R34" s="98"/>
      <c r="S34" s="110" t="s">
        <v>12</v>
      </c>
      <c r="T34" s="98"/>
      <c r="U34" s="99">
        <f>S33-G34-N34</f>
        <v>0</v>
      </c>
      <c r="V34" s="98"/>
      <c r="W34" s="98"/>
      <c r="X34" s="110" t="s">
        <v>13</v>
      </c>
      <c r="Y34" s="111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ht="13.5" x14ac:dyDescent="0.15">
      <c r="A35" s="4"/>
      <c r="B35" s="4"/>
      <c r="C35" s="4"/>
      <c r="D35" s="13"/>
      <c r="E35" s="14"/>
      <c r="F35" s="14"/>
      <c r="G35" s="15"/>
      <c r="H35" s="16"/>
      <c r="I35" s="14"/>
      <c r="J35" s="4"/>
      <c r="K35" s="4"/>
      <c r="L35" s="13"/>
      <c r="M35" s="14"/>
      <c r="N35" s="15"/>
      <c r="O35" s="16"/>
      <c r="P35" s="16"/>
      <c r="Q35" s="13"/>
      <c r="R35" s="14"/>
      <c r="S35" s="13"/>
      <c r="T35" s="14"/>
      <c r="U35" s="15"/>
      <c r="V35" s="14"/>
      <c r="W35" s="14"/>
      <c r="X35" s="13"/>
      <c r="Y35" s="1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37" ht="13.5" x14ac:dyDescent="0.15">
      <c r="A36" s="4" t="s">
        <v>61</v>
      </c>
      <c r="B36" s="4"/>
      <c r="C36" s="4"/>
      <c r="D36" s="4"/>
      <c r="E36" s="4"/>
      <c r="F36" s="4"/>
      <c r="G36" s="4"/>
      <c r="H36" s="4"/>
      <c r="I36" s="4" t="s">
        <v>56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37" ht="13.5" x14ac:dyDescent="0.15">
      <c r="A37" s="4"/>
      <c r="B37" s="4"/>
      <c r="C37" s="4"/>
      <c r="D37" s="59" t="s">
        <v>14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59" t="s">
        <v>15</v>
      </c>
      <c r="P37" s="60"/>
      <c r="Q37" s="60"/>
      <c r="R37" s="60"/>
      <c r="S37" s="59" t="s">
        <v>11</v>
      </c>
      <c r="T37" s="60"/>
      <c r="U37" s="60"/>
      <c r="V37" s="60"/>
      <c r="W37" s="59" t="s">
        <v>12</v>
      </c>
      <c r="X37" s="60"/>
      <c r="Y37" s="60"/>
      <c r="Z37" s="60"/>
      <c r="AA37" s="59" t="s">
        <v>4</v>
      </c>
      <c r="AB37" s="60"/>
      <c r="AC37" s="60"/>
      <c r="AD37" s="60"/>
      <c r="AE37" s="59" t="s">
        <v>33</v>
      </c>
      <c r="AF37" s="60"/>
      <c r="AG37" s="60"/>
      <c r="AH37" s="60"/>
      <c r="AI37" s="60"/>
      <c r="AJ37" s="60"/>
      <c r="AK37" s="60"/>
    </row>
    <row r="38" spans="1:37" ht="13.5" x14ac:dyDescent="0.15">
      <c r="A38" s="4"/>
      <c r="B38" s="4"/>
      <c r="C38" s="4"/>
      <c r="D38" s="61" t="s">
        <v>17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>
        <f>G24+G26+G28</f>
        <v>0</v>
      </c>
      <c r="P38" s="62"/>
      <c r="Q38" s="62"/>
      <c r="R38" s="62"/>
      <c r="S38" s="63">
        <f>N24+N26+N28</f>
        <v>0</v>
      </c>
      <c r="T38" s="62"/>
      <c r="U38" s="62"/>
      <c r="V38" s="62"/>
      <c r="W38" s="63">
        <f>U24+U26+U28</f>
        <v>0</v>
      </c>
      <c r="X38" s="62"/>
      <c r="Y38" s="62"/>
      <c r="Z38" s="62"/>
      <c r="AA38" s="63">
        <f>O38+S38+W38</f>
        <v>0</v>
      </c>
      <c r="AB38" s="62"/>
      <c r="AC38" s="62"/>
      <c r="AD38" s="62"/>
      <c r="AE38" s="64"/>
      <c r="AF38" s="65"/>
      <c r="AG38" s="65"/>
      <c r="AH38" s="65"/>
      <c r="AI38" s="65"/>
      <c r="AJ38" s="65"/>
      <c r="AK38" s="65"/>
    </row>
    <row r="39" spans="1:37" ht="13.5" x14ac:dyDescent="0.15">
      <c r="A39" s="4"/>
      <c r="B39" s="4"/>
      <c r="C39" s="4"/>
      <c r="D39" s="61" t="s">
        <v>28</v>
      </c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3">
        <f>G30+G32+G34</f>
        <v>0</v>
      </c>
      <c r="P39" s="62"/>
      <c r="Q39" s="62"/>
      <c r="R39" s="62"/>
      <c r="S39" s="63">
        <f>N30+N32+N34</f>
        <v>0</v>
      </c>
      <c r="T39" s="62"/>
      <c r="U39" s="62"/>
      <c r="V39" s="62"/>
      <c r="W39" s="63">
        <f>U30+U32+U34</f>
        <v>0</v>
      </c>
      <c r="X39" s="62"/>
      <c r="Y39" s="62"/>
      <c r="Z39" s="62"/>
      <c r="AA39" s="63">
        <f>O39+S39+W39</f>
        <v>0</v>
      </c>
      <c r="AB39" s="62"/>
      <c r="AC39" s="62"/>
      <c r="AD39" s="62"/>
      <c r="AE39" s="53"/>
      <c r="AF39" s="54"/>
      <c r="AG39" s="54"/>
      <c r="AH39" s="54"/>
      <c r="AI39" s="54"/>
      <c r="AJ39" s="54"/>
      <c r="AK39" s="55"/>
    </row>
    <row r="40" spans="1:37" ht="13.5" x14ac:dyDescent="0.15">
      <c r="A40" s="4"/>
      <c r="B40" s="4"/>
      <c r="C40" s="4"/>
      <c r="D40" s="59" t="s">
        <v>16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3">
        <f>SUM(O38:R39)</f>
        <v>0</v>
      </c>
      <c r="P40" s="62"/>
      <c r="Q40" s="62"/>
      <c r="R40" s="62"/>
      <c r="S40" s="63">
        <f>SUM(S38:V39)</f>
        <v>0</v>
      </c>
      <c r="T40" s="62"/>
      <c r="U40" s="62"/>
      <c r="V40" s="62"/>
      <c r="W40" s="63">
        <f>SUM(W38:Z39)</f>
        <v>0</v>
      </c>
      <c r="X40" s="62"/>
      <c r="Y40" s="62"/>
      <c r="Z40" s="62"/>
      <c r="AA40" s="63">
        <f>SUM(AA38:AD39)</f>
        <v>0</v>
      </c>
      <c r="AB40" s="62"/>
      <c r="AC40" s="62"/>
      <c r="AD40" s="62"/>
      <c r="AE40" s="64"/>
      <c r="AF40" s="65"/>
      <c r="AG40" s="65"/>
      <c r="AH40" s="65"/>
      <c r="AI40" s="65"/>
      <c r="AJ40" s="65"/>
      <c r="AK40" s="65"/>
    </row>
    <row r="42" spans="1:37" ht="13.5" x14ac:dyDescent="0.15">
      <c r="A42" s="4" t="s">
        <v>35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ht="13.5" x14ac:dyDescent="0.15">
      <c r="A43" s="4"/>
      <c r="B43" s="4"/>
      <c r="C43" s="4"/>
      <c r="D43" s="59" t="s">
        <v>14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59" t="s">
        <v>15</v>
      </c>
      <c r="Q43" s="60"/>
      <c r="R43" s="60"/>
      <c r="S43" s="60"/>
      <c r="T43" s="59" t="s">
        <v>11</v>
      </c>
      <c r="U43" s="60"/>
      <c r="V43" s="60"/>
      <c r="W43" s="60"/>
      <c r="X43" s="59" t="s">
        <v>12</v>
      </c>
      <c r="Y43" s="60"/>
      <c r="Z43" s="60"/>
      <c r="AA43" s="60"/>
      <c r="AB43" s="59" t="s">
        <v>4</v>
      </c>
      <c r="AC43" s="60"/>
      <c r="AD43" s="60"/>
      <c r="AE43" s="60"/>
      <c r="AF43" s="59" t="s">
        <v>33</v>
      </c>
      <c r="AG43" s="60"/>
      <c r="AH43" s="60"/>
      <c r="AI43" s="60"/>
      <c r="AJ43" s="60"/>
      <c r="AK43" s="60"/>
    </row>
    <row r="44" spans="1:37" ht="13.5" x14ac:dyDescent="0.15">
      <c r="A44" s="4"/>
      <c r="B44" s="4"/>
      <c r="C44" s="4"/>
      <c r="D44" s="58" t="s">
        <v>17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1">
        <f>ROUNDDOWN((ROUNDDOWN(F12*H23/10,0)+ROUNDDOWN(J12*H25/10,0)+ROUNDDOWN(N12*H27/10,0))/2,0)-O38</f>
        <v>0</v>
      </c>
      <c r="Q44" s="52">
        <f t="shared" ref="Q44" si="11">ROUNDDOWN((ROUNDDOWN(N44*3000/10,0)+ROUNDDOWN(O44*2000/10,0)+ROUNDDOWN(P44*250/10,0))/2,0)</f>
        <v>0</v>
      </c>
      <c r="R44" s="52">
        <f t="shared" ref="R44" si="12">ROUNDDOWN((ROUNDDOWN(O44*3000/10,0)+ROUNDDOWN(P44*2000/10,0)+ROUNDDOWN(Q44*250/10,0))/2,0)</f>
        <v>0</v>
      </c>
      <c r="S44" s="52">
        <f t="shared" ref="S44" si="13">ROUNDDOWN((ROUNDDOWN(P44*3000/10,0)+ROUNDDOWN(Q44*2000/10,0)+ROUNDDOWN(R44*250/10,0))/2,0)</f>
        <v>0</v>
      </c>
      <c r="T44" s="51">
        <f>ROUNDDOWN((ROUNDDOWN(F12*H23/10,0)+ROUNDDOWN(J12*H25/10,0)+ROUNDDOWN(N12*H27/10,0))/4,0)-S38</f>
        <v>0</v>
      </c>
      <c r="U44" s="52">
        <f t="shared" ref="U44:U45" si="14">ROUNDDOWN((ROUNDDOWN(R44*3000/10,0)+ROUNDDOWN(S44*2000/10,0)+ROUNDDOWN(T44*250/10,0))/2,0)</f>
        <v>0</v>
      </c>
      <c r="V44" s="52">
        <f t="shared" ref="V44:V45" si="15">ROUNDDOWN((ROUNDDOWN(S44*3000/10,0)+ROUNDDOWN(T44*2000/10,0)+ROUNDDOWN(U44*250/10,0))/2,0)</f>
        <v>0</v>
      </c>
      <c r="W44" s="52">
        <f t="shared" ref="W44:W45" si="16">ROUNDDOWN((ROUNDDOWN(T44*3000/10,0)+ROUNDDOWN(U44*2000/10,0)+ROUNDDOWN(V44*250/10,0))/2,0)</f>
        <v>0</v>
      </c>
      <c r="X44" s="51">
        <f>AB44-P44-T44</f>
        <v>0</v>
      </c>
      <c r="Y44" s="52"/>
      <c r="Z44" s="52"/>
      <c r="AA44" s="52"/>
      <c r="AB44" s="51">
        <f>ROUNDDOWN(ROUNDDOWN(F12*H23/10,0)+ROUNDDOWN(J12*H25/10,0)+ROUNDDOWN(N12*H27/10,0),0)-AA38</f>
        <v>0</v>
      </c>
      <c r="AC44" s="52">
        <f t="shared" ref="AC44" si="17">ROUNDDOWN((ROUNDDOWN(Z44*3000/10,0)+ROUNDDOWN(AA44*2000/10,0)+ROUNDDOWN(AB44*250/10,0))/2,0)</f>
        <v>0</v>
      </c>
      <c r="AD44" s="52">
        <f t="shared" ref="AD44" si="18">ROUNDDOWN((ROUNDDOWN(AA44*3000/10,0)+ROUNDDOWN(AB44*2000/10,0)+ROUNDDOWN(AC44*250/10,0))/2,0)</f>
        <v>0</v>
      </c>
      <c r="AE44" s="52">
        <f t="shared" ref="AE44" si="19">ROUNDDOWN((ROUNDDOWN(AB44*3000/10,0)+ROUNDDOWN(AC44*2000/10,0)+ROUNDDOWN(AD44*250/10,0))/2,0)</f>
        <v>0</v>
      </c>
      <c r="AF44" s="53"/>
      <c r="AG44" s="54"/>
      <c r="AH44" s="54"/>
      <c r="AI44" s="54"/>
      <c r="AJ44" s="54"/>
      <c r="AK44" s="55"/>
    </row>
    <row r="45" spans="1:37" ht="13.5" x14ac:dyDescent="0.15">
      <c r="A45" s="4"/>
      <c r="B45" s="4"/>
      <c r="C45" s="4"/>
      <c r="D45" s="58" t="s">
        <v>28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1">
        <f>ROUNDDOWN((ROUNDDOWN(F12*H29/10,0)+ROUNDDOWN(J12*H31/10,0)+ROUNDDOWN(N12*H33/10,0))/2,0)-O39</f>
        <v>0</v>
      </c>
      <c r="Q45" s="52">
        <f t="shared" ref="Q45" si="20">ROUNDDOWN((ROUNDDOWN(N45*3000/10,0)+ROUNDDOWN(O45*2000/10,0)+ROUNDDOWN(P45*250/10,0))/2,0)</f>
        <v>0</v>
      </c>
      <c r="R45" s="52">
        <f t="shared" ref="R45" si="21">ROUNDDOWN((ROUNDDOWN(O45*3000/10,0)+ROUNDDOWN(P45*2000/10,0)+ROUNDDOWN(Q45*250/10,0))/2,0)</f>
        <v>0</v>
      </c>
      <c r="S45" s="52">
        <f t="shared" ref="S45" si="22">ROUNDDOWN((ROUNDDOWN(P45*3000/10,0)+ROUNDDOWN(Q45*2000/10,0)+ROUNDDOWN(R45*250/10,0))/2,0)</f>
        <v>0</v>
      </c>
      <c r="T45" s="51">
        <f>ROUNDDOWN((ROUNDDOWN(F12*H29/10,0)+ROUNDDOWN(J12*H31/10,0)+ROUNDDOWN(N12*H33/10,0))/4,0)-S39</f>
        <v>0</v>
      </c>
      <c r="U45" s="52">
        <f t="shared" si="14"/>
        <v>0</v>
      </c>
      <c r="V45" s="52">
        <f t="shared" si="15"/>
        <v>0</v>
      </c>
      <c r="W45" s="52">
        <f t="shared" si="16"/>
        <v>0</v>
      </c>
      <c r="X45" s="51">
        <f>AB45-P45-T45</f>
        <v>0</v>
      </c>
      <c r="Y45" s="52"/>
      <c r="Z45" s="52"/>
      <c r="AA45" s="52"/>
      <c r="AB45" s="51">
        <f>ROUNDDOWN(ROUNDDOWN(F12*H29/10,0)+ROUNDDOWN(J12*H31/10,0)+ROUNDDOWN(N12*H33/10,0),0)-AA39</f>
        <v>0</v>
      </c>
      <c r="AC45" s="52">
        <f t="shared" ref="AC45" si="23">ROUNDDOWN((ROUNDDOWN(Z45*3000/10,0)+ROUNDDOWN(AA45*2000/10,0)+ROUNDDOWN(AB45*250/10,0))/2,0)</f>
        <v>0</v>
      </c>
      <c r="AD45" s="52">
        <f t="shared" ref="AD45" si="24">ROUNDDOWN((ROUNDDOWN(AA45*3000/10,0)+ROUNDDOWN(AB45*2000/10,0)+ROUNDDOWN(AC45*250/10,0))/2,0)</f>
        <v>0</v>
      </c>
      <c r="AE45" s="52">
        <f t="shared" ref="AE45" si="25">ROUNDDOWN((ROUNDDOWN(AB45*3000/10,0)+ROUNDDOWN(AC45*2000/10,0)+ROUNDDOWN(AD45*250/10,0))/2,0)</f>
        <v>0</v>
      </c>
      <c r="AF45" s="53"/>
      <c r="AG45" s="54"/>
      <c r="AH45" s="54"/>
      <c r="AI45" s="54"/>
      <c r="AJ45" s="54"/>
      <c r="AK45" s="55"/>
    </row>
    <row r="46" spans="1:37" ht="13.5" x14ac:dyDescent="0.15">
      <c r="A46" s="4"/>
      <c r="B46" s="4"/>
      <c r="C46" s="4"/>
      <c r="D46" s="56" t="s">
        <v>36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1">
        <f>P44+P45</f>
        <v>0</v>
      </c>
      <c r="Q46" s="52"/>
      <c r="R46" s="52"/>
      <c r="S46" s="52"/>
      <c r="T46" s="51">
        <f>T44+T45</f>
        <v>0</v>
      </c>
      <c r="U46" s="52"/>
      <c r="V46" s="52"/>
      <c r="W46" s="52"/>
      <c r="X46" s="51">
        <f>X44+X45</f>
        <v>0</v>
      </c>
      <c r="Y46" s="52"/>
      <c r="Z46" s="52"/>
      <c r="AA46" s="52"/>
      <c r="AB46" s="51">
        <f>AB44+AB45</f>
        <v>0</v>
      </c>
      <c r="AC46" s="52"/>
      <c r="AD46" s="52"/>
      <c r="AE46" s="52"/>
      <c r="AF46" s="53"/>
      <c r="AG46" s="54"/>
      <c r="AH46" s="54"/>
      <c r="AI46" s="54"/>
      <c r="AJ46" s="54"/>
      <c r="AK46" s="55"/>
    </row>
    <row r="47" spans="1:37" ht="13.5" x14ac:dyDescent="0.15">
      <c r="A47" s="4"/>
      <c r="B47" s="4"/>
      <c r="C47" s="4"/>
      <c r="D47" s="31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3"/>
      <c r="Q47" s="34"/>
      <c r="R47" s="34"/>
      <c r="S47" s="34"/>
      <c r="T47" s="33"/>
      <c r="U47" s="34"/>
      <c r="V47" s="34"/>
      <c r="W47" s="34"/>
      <c r="X47" s="33"/>
      <c r="Y47" s="34"/>
      <c r="Z47" s="34"/>
      <c r="AA47" s="34"/>
      <c r="AB47" s="33"/>
      <c r="AC47" s="34"/>
      <c r="AD47" s="34"/>
      <c r="AE47" s="34"/>
      <c r="AF47" s="35"/>
      <c r="AG47" s="36"/>
      <c r="AH47" s="36"/>
      <c r="AI47" s="36"/>
      <c r="AJ47" s="36"/>
      <c r="AK47" s="36"/>
    </row>
    <row r="48" spans="1:37" ht="18" customHeight="1" x14ac:dyDescent="0.15">
      <c r="A48" s="1" t="s">
        <v>57</v>
      </c>
    </row>
    <row r="49" spans="2:36" ht="18" customHeight="1" x14ac:dyDescent="0.15">
      <c r="B49" s="134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5"/>
    </row>
    <row r="50" spans="2:36" ht="18" customHeight="1" x14ac:dyDescent="0.15">
      <c r="B50" s="1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137"/>
    </row>
    <row r="51" spans="2:36" ht="18" customHeight="1" x14ac:dyDescent="0.15"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40"/>
    </row>
    <row r="52" spans="2:36" ht="18" customHeight="1" x14ac:dyDescent="0.15">
      <c r="F52" s="50"/>
      <c r="G52" s="50"/>
    </row>
    <row r="53" spans="2:36" ht="18" customHeight="1" x14ac:dyDescent="0.15">
      <c r="F53" s="50"/>
      <c r="G53" s="50"/>
    </row>
    <row r="54" spans="2:36" ht="18" customHeight="1" x14ac:dyDescent="0.15">
      <c r="F54" s="50"/>
      <c r="G54" s="50"/>
    </row>
    <row r="55" spans="2:36" ht="18" customHeight="1" x14ac:dyDescent="0.15">
      <c r="F55" s="50"/>
      <c r="G55" s="50"/>
    </row>
    <row r="56" spans="2:36" ht="18" customHeight="1" x14ac:dyDescent="0.15">
      <c r="F56" s="50"/>
      <c r="G56" s="50"/>
    </row>
    <row r="57" spans="2:36" ht="18" customHeight="1" x14ac:dyDescent="0.15">
      <c r="F57" s="50"/>
      <c r="G57" s="50"/>
    </row>
    <row r="58" spans="2:36" ht="18" customHeight="1" x14ac:dyDescent="0.15">
      <c r="F58" s="50"/>
      <c r="G58" s="50"/>
    </row>
    <row r="59" spans="2:36" ht="18" customHeight="1" x14ac:dyDescent="0.15">
      <c r="F59" s="50"/>
      <c r="G59" s="50"/>
    </row>
    <row r="60" spans="2:36" ht="18" customHeight="1" x14ac:dyDescent="0.15">
      <c r="F60" s="50"/>
      <c r="G60" s="50"/>
    </row>
    <row r="61" spans="2:36" ht="18" customHeight="1" x14ac:dyDescent="0.15">
      <c r="F61" s="50"/>
      <c r="G61" s="50"/>
    </row>
    <row r="62" spans="2:36" ht="18" customHeight="1" x14ac:dyDescent="0.15">
      <c r="F62" s="50"/>
      <c r="G62" s="50"/>
    </row>
  </sheetData>
  <mergeCells count="206">
    <mergeCell ref="B12:E12"/>
    <mergeCell ref="B11:E11"/>
    <mergeCell ref="R8:U8"/>
    <mergeCell ref="R12:U12"/>
    <mergeCell ref="R11:U11"/>
    <mergeCell ref="R10:U10"/>
    <mergeCell ref="R9:U9"/>
    <mergeCell ref="N12:Q12"/>
    <mergeCell ref="N11:Q11"/>
    <mergeCell ref="J12:M12"/>
    <mergeCell ref="J11:M11"/>
    <mergeCell ref="F12:I12"/>
    <mergeCell ref="F11:I11"/>
    <mergeCell ref="J10:M10"/>
    <mergeCell ref="N10:Q10"/>
    <mergeCell ref="A2:AK3"/>
    <mergeCell ref="N7:Q7"/>
    <mergeCell ref="B8:E8"/>
    <mergeCell ref="F8:I8"/>
    <mergeCell ref="J8:M8"/>
    <mergeCell ref="N8:Q8"/>
    <mergeCell ref="D18:O18"/>
    <mergeCell ref="P18:S18"/>
    <mergeCell ref="D17:O17"/>
    <mergeCell ref="P17:S17"/>
    <mergeCell ref="B9:E9"/>
    <mergeCell ref="F9:I9"/>
    <mergeCell ref="J9:M9"/>
    <mergeCell ref="N9:Q9"/>
    <mergeCell ref="B10:E10"/>
    <mergeCell ref="F10:I10"/>
    <mergeCell ref="A13:E13"/>
    <mergeCell ref="F13:G13"/>
    <mergeCell ref="F5:G5"/>
    <mergeCell ref="F6:G6"/>
    <mergeCell ref="D16:O16"/>
    <mergeCell ref="P16:S16"/>
    <mergeCell ref="AB16:AE16"/>
    <mergeCell ref="AF16:AK16"/>
    <mergeCell ref="X24:Y24"/>
    <mergeCell ref="D19:O19"/>
    <mergeCell ref="P19:S19"/>
    <mergeCell ref="T19:W19"/>
    <mergeCell ref="T17:W17"/>
    <mergeCell ref="X17:AA17"/>
    <mergeCell ref="AB17:AE17"/>
    <mergeCell ref="AF17:AK17"/>
    <mergeCell ref="T16:W16"/>
    <mergeCell ref="X16:AA16"/>
    <mergeCell ref="X19:AA19"/>
    <mergeCell ref="AB19:AE19"/>
    <mergeCell ref="AF19:AK19"/>
    <mergeCell ref="T18:W18"/>
    <mergeCell ref="X18:AA18"/>
    <mergeCell ref="AB18:AE18"/>
    <mergeCell ref="AF18:AK18"/>
    <mergeCell ref="P23:R23"/>
    <mergeCell ref="D27:E27"/>
    <mergeCell ref="L26:M26"/>
    <mergeCell ref="N26:P26"/>
    <mergeCell ref="U26:W26"/>
    <mergeCell ref="Q24:R24"/>
    <mergeCell ref="S24:T24"/>
    <mergeCell ref="U24:W24"/>
    <mergeCell ref="S26:T26"/>
    <mergeCell ref="S23:U23"/>
    <mergeCell ref="K25:N25"/>
    <mergeCell ref="P25:R25"/>
    <mergeCell ref="L24:M24"/>
    <mergeCell ref="N24:P24"/>
    <mergeCell ref="S25:U25"/>
    <mergeCell ref="K23:N23"/>
    <mergeCell ref="H27:J27"/>
    <mergeCell ref="L32:M32"/>
    <mergeCell ref="N32:P32"/>
    <mergeCell ref="L28:M28"/>
    <mergeCell ref="N30:P30"/>
    <mergeCell ref="P31:R31"/>
    <mergeCell ref="Q32:R32"/>
    <mergeCell ref="N28:P28"/>
    <mergeCell ref="B23:B28"/>
    <mergeCell ref="C23:C24"/>
    <mergeCell ref="D23:E23"/>
    <mergeCell ref="F23:G23"/>
    <mergeCell ref="D24:F24"/>
    <mergeCell ref="G24:I24"/>
    <mergeCell ref="G26:I26"/>
    <mergeCell ref="H23:J23"/>
    <mergeCell ref="C25:C26"/>
    <mergeCell ref="D25:E25"/>
    <mergeCell ref="F25:G25"/>
    <mergeCell ref="H25:J25"/>
    <mergeCell ref="D26:F26"/>
    <mergeCell ref="D28:F28"/>
    <mergeCell ref="G28:I28"/>
    <mergeCell ref="F27:G27"/>
    <mergeCell ref="C27:C28"/>
    <mergeCell ref="U30:W30"/>
    <mergeCell ref="K29:N29"/>
    <mergeCell ref="S28:T28"/>
    <mergeCell ref="U28:W28"/>
    <mergeCell ref="X28:Y28"/>
    <mergeCell ref="Q26:R26"/>
    <mergeCell ref="K27:N27"/>
    <mergeCell ref="P27:R27"/>
    <mergeCell ref="S27:U27"/>
    <mergeCell ref="X26:Y26"/>
    <mergeCell ref="Q28:R28"/>
    <mergeCell ref="K31:N31"/>
    <mergeCell ref="P29:R29"/>
    <mergeCell ref="L30:M30"/>
    <mergeCell ref="Q30:R30"/>
    <mergeCell ref="AA40:AD40"/>
    <mergeCell ref="AE40:AK40"/>
    <mergeCell ref="AA39:AD39"/>
    <mergeCell ref="X32:Y32"/>
    <mergeCell ref="X30:Y30"/>
    <mergeCell ref="S29:U29"/>
    <mergeCell ref="S31:U31"/>
    <mergeCell ref="S30:T30"/>
    <mergeCell ref="S32:T32"/>
    <mergeCell ref="K33:N33"/>
    <mergeCell ref="P33:R33"/>
    <mergeCell ref="X34:Y34"/>
    <mergeCell ref="S33:U33"/>
    <mergeCell ref="U34:W34"/>
    <mergeCell ref="L34:M34"/>
    <mergeCell ref="N34:P34"/>
    <mergeCell ref="Q34:R34"/>
    <mergeCell ref="U32:W32"/>
    <mergeCell ref="S34:T34"/>
    <mergeCell ref="AE39:AK39"/>
    <mergeCell ref="B29:B34"/>
    <mergeCell ref="C29:C30"/>
    <mergeCell ref="D29:E29"/>
    <mergeCell ref="F29:G29"/>
    <mergeCell ref="C33:C34"/>
    <mergeCell ref="D33:E33"/>
    <mergeCell ref="F33:G33"/>
    <mergeCell ref="D32:F32"/>
    <mergeCell ref="G32:I32"/>
    <mergeCell ref="D30:F30"/>
    <mergeCell ref="C31:C32"/>
    <mergeCell ref="D31:E31"/>
    <mergeCell ref="F31:G31"/>
    <mergeCell ref="H31:J31"/>
    <mergeCell ref="H29:J29"/>
    <mergeCell ref="H33:J33"/>
    <mergeCell ref="D34:F34"/>
    <mergeCell ref="G34:I34"/>
    <mergeCell ref="G30:I30"/>
    <mergeCell ref="D37:N37"/>
    <mergeCell ref="O37:R37"/>
    <mergeCell ref="S37:V37"/>
    <mergeCell ref="W37:Z37"/>
    <mergeCell ref="AA38:AD38"/>
    <mergeCell ref="D38:N38"/>
    <mergeCell ref="O38:R38"/>
    <mergeCell ref="AE38:AK38"/>
    <mergeCell ref="AA37:AD37"/>
    <mergeCell ref="AE37:AK37"/>
    <mergeCell ref="S38:V38"/>
    <mergeCell ref="W38:Z38"/>
    <mergeCell ref="D39:N39"/>
    <mergeCell ref="O39:R39"/>
    <mergeCell ref="S39:V39"/>
    <mergeCell ref="W39:Z39"/>
    <mergeCell ref="D40:N40"/>
    <mergeCell ref="W40:Z40"/>
    <mergeCell ref="O40:R40"/>
    <mergeCell ref="S40:V40"/>
    <mergeCell ref="X43:AA43"/>
    <mergeCell ref="AB43:AE43"/>
    <mergeCell ref="AF43:AK43"/>
    <mergeCell ref="AB44:AE44"/>
    <mergeCell ref="AF44:AK44"/>
    <mergeCell ref="D44:O44"/>
    <mergeCell ref="P44:S44"/>
    <mergeCell ref="T44:W44"/>
    <mergeCell ref="X44:AA44"/>
    <mergeCell ref="D43:O43"/>
    <mergeCell ref="P43:S43"/>
    <mergeCell ref="T43:W43"/>
    <mergeCell ref="AB46:AE46"/>
    <mergeCell ref="AF46:AK46"/>
    <mergeCell ref="D46:O46"/>
    <mergeCell ref="P46:S46"/>
    <mergeCell ref="T46:W46"/>
    <mergeCell ref="X46:AA46"/>
    <mergeCell ref="AB45:AE45"/>
    <mergeCell ref="AF45:AK45"/>
    <mergeCell ref="D45:O45"/>
    <mergeCell ref="P45:S45"/>
    <mergeCell ref="T45:W45"/>
    <mergeCell ref="X45:AA45"/>
    <mergeCell ref="F61:G61"/>
    <mergeCell ref="F62:G62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</mergeCells>
  <phoneticPr fontId="2"/>
  <pageMargins left="0.78700000000000003" right="0.78700000000000003" top="0.98399999999999999" bottom="0.98399999999999999" header="0.51200000000000001" footer="0.51200000000000001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1"/>
  <sheetViews>
    <sheetView tabSelected="1" view="pageBreakPreview" zoomScaleNormal="100" zoomScaleSheetLayoutView="100" workbookViewId="0">
      <selection activeCell="AN60" sqref="AN60"/>
    </sheetView>
  </sheetViews>
  <sheetFormatPr defaultColWidth="2.625" defaultRowHeight="18" customHeight="1" x14ac:dyDescent="0.15"/>
  <cols>
    <col min="1" max="2" width="2.625" style="1"/>
    <col min="3" max="3" width="2.625" style="1" customWidth="1"/>
    <col min="4" max="5" width="2.625" style="1"/>
    <col min="6" max="6" width="2.625" style="1" customWidth="1"/>
    <col min="7" max="7" width="2.625" style="1"/>
    <col min="8" max="8" width="2.625" style="1" customWidth="1"/>
    <col min="9" max="25" width="2.625" style="1"/>
    <col min="26" max="30" width="2.625" style="1" customWidth="1"/>
    <col min="31" max="38" width="2.625" style="1"/>
    <col min="39" max="39" width="14.75" style="1" customWidth="1"/>
    <col min="40" max="16384" width="2.625" style="1"/>
  </cols>
  <sheetData>
    <row r="1" spans="1:39" ht="18" customHeight="1" x14ac:dyDescent="0.15">
      <c r="A1" s="1" t="s">
        <v>58</v>
      </c>
    </row>
    <row r="2" spans="1:39" ht="14.25" x14ac:dyDescent="0.15">
      <c r="A2" s="113" t="s">
        <v>38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2"/>
      <c r="AM2" s="2"/>
    </row>
    <row r="3" spans="1:39" ht="13.5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3"/>
      <c r="AM3" s="3"/>
    </row>
    <row r="4" spans="1:39" ht="13.5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5" t="s">
        <v>40</v>
      </c>
    </row>
    <row r="5" spans="1:39" ht="13.5" x14ac:dyDescent="0.15">
      <c r="A5" s="4" t="s">
        <v>30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128" t="s">
        <v>0</v>
      </c>
      <c r="O5" s="110"/>
      <c r="P5" s="110"/>
      <c r="Q5" s="110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5" t="s">
        <v>59</v>
      </c>
    </row>
    <row r="6" spans="1:39" ht="14.25" thickBot="1" x14ac:dyDescent="0.2">
      <c r="A6" s="6"/>
      <c r="B6" s="116" t="s">
        <v>43</v>
      </c>
      <c r="C6" s="116"/>
      <c r="D6" s="116"/>
      <c r="E6" s="116"/>
      <c r="F6" s="117" t="s">
        <v>1</v>
      </c>
      <c r="G6" s="117"/>
      <c r="H6" s="117"/>
      <c r="I6" s="117"/>
      <c r="J6" s="117" t="s">
        <v>2</v>
      </c>
      <c r="K6" s="117"/>
      <c r="L6" s="117"/>
      <c r="M6" s="117"/>
      <c r="N6" s="117" t="s">
        <v>3</v>
      </c>
      <c r="O6" s="117"/>
      <c r="P6" s="117"/>
      <c r="Q6" s="117"/>
      <c r="R6" s="117" t="s">
        <v>4</v>
      </c>
      <c r="S6" s="117"/>
      <c r="T6" s="117"/>
      <c r="U6" s="117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9" ht="14.25" thickTop="1" x14ac:dyDescent="0.15">
      <c r="A7" s="7"/>
      <c r="B7" s="118" t="s">
        <v>44</v>
      </c>
      <c r="C7" s="118"/>
      <c r="D7" s="118"/>
      <c r="E7" s="118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5">
        <f>F7+J7+N7</f>
        <v>0</v>
      </c>
      <c r="S7" s="125"/>
      <c r="T7" s="125"/>
      <c r="U7" s="125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9" ht="13.5" x14ac:dyDescent="0.15">
      <c r="A8" s="7"/>
      <c r="B8" s="120" t="s">
        <v>49</v>
      </c>
      <c r="C8" s="120"/>
      <c r="D8" s="120"/>
      <c r="E8" s="120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4">
        <f t="shared" ref="R8:R9" si="0">F8+J8+N8</f>
        <v>0</v>
      </c>
      <c r="S8" s="124"/>
      <c r="T8" s="124"/>
      <c r="U8" s="124"/>
      <c r="V8" s="4" t="s">
        <v>47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9" ht="13.5" x14ac:dyDescent="0.15">
      <c r="A9" s="7"/>
      <c r="B9" s="120" t="s">
        <v>46</v>
      </c>
      <c r="C9" s="120"/>
      <c r="D9" s="120"/>
      <c r="E9" s="120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4">
        <f t="shared" si="0"/>
        <v>0</v>
      </c>
      <c r="S9" s="124"/>
      <c r="T9" s="124"/>
      <c r="U9" s="124"/>
      <c r="V9" s="4" t="s">
        <v>48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9" ht="13.5" x14ac:dyDescent="0.15">
      <c r="A10" s="7"/>
      <c r="B10" s="120" t="s">
        <v>45</v>
      </c>
      <c r="C10" s="120"/>
      <c r="D10" s="120"/>
      <c r="E10" s="120"/>
      <c r="F10" s="121">
        <f>SUM(F7:I9)</f>
        <v>0</v>
      </c>
      <c r="G10" s="121"/>
      <c r="H10" s="121"/>
      <c r="I10" s="121"/>
      <c r="J10" s="121">
        <f t="shared" ref="J10" si="1">SUM(J7:M9)</f>
        <v>0</v>
      </c>
      <c r="K10" s="121"/>
      <c r="L10" s="121"/>
      <c r="M10" s="121"/>
      <c r="N10" s="121">
        <f t="shared" ref="N10" si="2">SUM(N7:Q9)</f>
        <v>0</v>
      </c>
      <c r="O10" s="121"/>
      <c r="P10" s="121"/>
      <c r="Q10" s="121"/>
      <c r="R10" s="124">
        <f>F10+J10+N10</f>
        <v>0</v>
      </c>
      <c r="S10" s="124"/>
      <c r="T10" s="124"/>
      <c r="U10" s="12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9" ht="13.5" x14ac:dyDescent="0.15">
      <c r="A11" s="122"/>
      <c r="B11" s="123"/>
      <c r="C11" s="123"/>
      <c r="D11" s="123"/>
      <c r="E11" s="123"/>
      <c r="F11" s="106"/>
      <c r="G11" s="107"/>
      <c r="H11" s="8"/>
      <c r="I11" s="8"/>
      <c r="J11" s="8"/>
      <c r="K11" s="9"/>
      <c r="L11" s="9"/>
      <c r="M11" s="9"/>
      <c r="N11" s="9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9" ht="13.5" x14ac:dyDescent="0.15">
      <c r="A12" s="41"/>
      <c r="B12" s="10" t="s">
        <v>55</v>
      </c>
      <c r="C12" s="11"/>
      <c r="D12" s="11"/>
      <c r="E12" s="11"/>
      <c r="F12" s="43"/>
      <c r="G12" s="43"/>
      <c r="H12" s="9"/>
      <c r="I12" s="9"/>
      <c r="J12" s="9"/>
      <c r="K12" s="9"/>
      <c r="L12" s="9"/>
      <c r="M12" s="9"/>
      <c r="N12" s="9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9" ht="13.5" x14ac:dyDescent="0.15">
      <c r="A13" s="41"/>
      <c r="B13" s="60" t="s">
        <v>52</v>
      </c>
      <c r="C13" s="60"/>
      <c r="D13" s="131"/>
      <c r="E13" s="131"/>
      <c r="F13" s="131"/>
      <c r="G13" s="131"/>
      <c r="H13" s="12"/>
      <c r="I13" s="130" t="s">
        <v>53</v>
      </c>
      <c r="J13" s="130"/>
      <c r="K13" s="129"/>
      <c r="L13" s="129"/>
      <c r="M13" s="129"/>
      <c r="N13" s="129"/>
      <c r="O13" s="12"/>
      <c r="P13" s="130" t="s">
        <v>54</v>
      </c>
      <c r="Q13" s="130"/>
      <c r="R13" s="132"/>
      <c r="S13" s="132"/>
      <c r="T13" s="132"/>
      <c r="U13" s="132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9" ht="13.5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9" ht="13.5" x14ac:dyDescent="0.15">
      <c r="A15" s="4" t="s">
        <v>31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9" ht="13.5" x14ac:dyDescent="0.15">
      <c r="A16" s="4"/>
      <c r="B16" s="4"/>
      <c r="C16" s="4"/>
      <c r="D16" s="59" t="s">
        <v>14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59" t="s">
        <v>15</v>
      </c>
      <c r="Q16" s="60"/>
      <c r="R16" s="60"/>
      <c r="S16" s="60"/>
      <c r="T16" s="59" t="s">
        <v>11</v>
      </c>
      <c r="U16" s="60"/>
      <c r="V16" s="60"/>
      <c r="W16" s="60"/>
      <c r="X16" s="59" t="s">
        <v>12</v>
      </c>
      <c r="Y16" s="60"/>
      <c r="Z16" s="60"/>
      <c r="AA16" s="60"/>
      <c r="AB16" s="59" t="s">
        <v>4</v>
      </c>
      <c r="AC16" s="60"/>
      <c r="AD16" s="60"/>
      <c r="AE16" s="60"/>
      <c r="AF16" s="59" t="s">
        <v>33</v>
      </c>
      <c r="AG16" s="60"/>
      <c r="AH16" s="60"/>
      <c r="AI16" s="60"/>
      <c r="AJ16" s="60"/>
      <c r="AK16" s="60"/>
    </row>
    <row r="17" spans="1:52" ht="13.5" x14ac:dyDescent="0.15">
      <c r="A17" s="4"/>
      <c r="B17" s="4"/>
      <c r="C17" s="4"/>
      <c r="D17" s="58" t="s">
        <v>29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1">
        <f>ROUNDDOWN((ROUNDDOWN(F7*D13/10,0)+ROUNDDOWN(J7*K13/10,0)+ROUNDDOWN(N7*R13/10,0))/2,0)</f>
        <v>0</v>
      </c>
      <c r="Q17" s="52">
        <f t="shared" ref="Q17:S17" si="3">ROUNDDOWN((ROUNDDOWN(N17*3000/10,0)+ROUNDDOWN(O17*2000/10,0)+ROUNDDOWN(P17*250/10,0))/2,0)</f>
        <v>0</v>
      </c>
      <c r="R17" s="52">
        <f t="shared" si="3"/>
        <v>0</v>
      </c>
      <c r="S17" s="52">
        <f t="shared" si="3"/>
        <v>0</v>
      </c>
      <c r="T17" s="51">
        <f>ROUNDDOWN((F7*D13/10)/4,0)+ROUNDDOWN((J7*K13/10)/4,0)+ROUNDDOWN((N7*R13/10)/4,0)</f>
        <v>0</v>
      </c>
      <c r="U17" s="52">
        <f t="shared" ref="U17:W17" si="4">ROUNDDOWN((Q17*300)/4,0)+ROUNDDOWN((R17*200)/4,0)+ROUNDDOWN((S17*25)/4,0)</f>
        <v>0</v>
      </c>
      <c r="V17" s="52">
        <f t="shared" si="4"/>
        <v>0</v>
      </c>
      <c r="W17" s="52">
        <f t="shared" si="4"/>
        <v>0</v>
      </c>
      <c r="X17" s="51">
        <f>AB17-P17-T17</f>
        <v>0</v>
      </c>
      <c r="Y17" s="52"/>
      <c r="Z17" s="52"/>
      <c r="AA17" s="52"/>
      <c r="AB17" s="51">
        <f>ROUNDDOWN((F7*D13/10)+(J7*K13/10)+(N7*R13/10),0)</f>
        <v>0</v>
      </c>
      <c r="AC17" s="52"/>
      <c r="AD17" s="52"/>
      <c r="AE17" s="52"/>
      <c r="AF17" s="53"/>
      <c r="AG17" s="54"/>
      <c r="AH17" s="54"/>
      <c r="AI17" s="54"/>
      <c r="AJ17" s="54"/>
      <c r="AK17" s="55"/>
    </row>
    <row r="18" spans="1:52" ht="13.5" x14ac:dyDescent="0.15">
      <c r="A18" s="4"/>
      <c r="B18" s="4"/>
      <c r="C18" s="4"/>
      <c r="D18" s="56" t="s">
        <v>32</v>
      </c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1">
        <f>SUM(P17:P17)</f>
        <v>0</v>
      </c>
      <c r="Q18" s="52"/>
      <c r="R18" s="52"/>
      <c r="S18" s="52"/>
      <c r="T18" s="51">
        <f>SUM(T17:T17)</f>
        <v>0</v>
      </c>
      <c r="U18" s="52"/>
      <c r="V18" s="52"/>
      <c r="W18" s="52"/>
      <c r="X18" s="51">
        <f>SUM(X17:AA17)</f>
        <v>0</v>
      </c>
      <c r="Y18" s="52"/>
      <c r="Z18" s="52"/>
      <c r="AA18" s="52"/>
      <c r="AB18" s="51">
        <f>SUM(AB17:AE17)</f>
        <v>0</v>
      </c>
      <c r="AC18" s="52"/>
      <c r="AD18" s="52"/>
      <c r="AE18" s="52"/>
      <c r="AF18" s="53"/>
      <c r="AG18" s="54"/>
      <c r="AH18" s="54"/>
      <c r="AI18" s="54"/>
      <c r="AJ18" s="54"/>
      <c r="AK18" s="55"/>
    </row>
    <row r="19" spans="1:52" ht="13.5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52" ht="13.5" x14ac:dyDescent="0.15">
      <c r="A20" s="4" t="s">
        <v>51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52" ht="13.5" x14ac:dyDescent="0.15">
      <c r="A21" s="4"/>
      <c r="B21" s="4"/>
      <c r="C21" s="4"/>
      <c r="D21" s="13"/>
      <c r="E21" s="14"/>
      <c r="F21" s="14"/>
      <c r="G21" s="15"/>
      <c r="H21" s="16"/>
      <c r="I21" s="14"/>
      <c r="J21" s="4"/>
      <c r="K21" s="4"/>
      <c r="L21" s="13"/>
      <c r="M21" s="14"/>
      <c r="N21" s="15"/>
      <c r="O21" s="16"/>
      <c r="P21" s="16"/>
      <c r="Q21" s="13"/>
      <c r="R21" s="14"/>
      <c r="S21" s="13"/>
      <c r="T21" s="14"/>
      <c r="U21" s="15"/>
      <c r="V21" s="14"/>
      <c r="W21" s="14"/>
      <c r="X21" s="13"/>
      <c r="Y21" s="1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52" ht="13.5" x14ac:dyDescent="0.15">
      <c r="A22" s="4" t="s">
        <v>62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52" ht="13.5" x14ac:dyDescent="0.15">
      <c r="A23" s="4"/>
      <c r="B23" s="66" t="s">
        <v>24</v>
      </c>
      <c r="C23" s="66" t="s">
        <v>1</v>
      </c>
      <c r="D23" s="71"/>
      <c r="E23" s="72"/>
      <c r="F23" s="73" t="s">
        <v>25</v>
      </c>
      <c r="G23" s="74"/>
      <c r="H23" s="106">
        <v>4400</v>
      </c>
      <c r="I23" s="107"/>
      <c r="J23" s="74"/>
      <c r="K23" s="73" t="s">
        <v>6</v>
      </c>
      <c r="L23" s="74"/>
      <c r="M23" s="74"/>
      <c r="N23" s="74"/>
      <c r="O23" s="126"/>
      <c r="P23" s="72"/>
      <c r="Q23" s="73" t="s">
        <v>7</v>
      </c>
      <c r="R23" s="74"/>
      <c r="S23" s="74"/>
      <c r="T23" s="106">
        <f>ROUNDUP(D23*H23/10*O23,0)</f>
        <v>0</v>
      </c>
      <c r="U23" s="107"/>
      <c r="V23" s="74"/>
      <c r="W23" s="17" t="s">
        <v>8</v>
      </c>
      <c r="X23" s="17"/>
      <c r="Y23" s="18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Z23" s="1" t="s">
        <v>50</v>
      </c>
    </row>
    <row r="24" spans="1:52" ht="13.5" x14ac:dyDescent="0.15">
      <c r="A24" s="4"/>
      <c r="B24" s="67"/>
      <c r="C24" s="67"/>
      <c r="D24" s="85" t="s">
        <v>9</v>
      </c>
      <c r="E24" s="80"/>
      <c r="F24" s="80"/>
      <c r="G24" s="101">
        <f>ROUNDUP(T23/2,0)</f>
        <v>0</v>
      </c>
      <c r="H24" s="102"/>
      <c r="I24" s="80"/>
      <c r="J24" s="19" t="s">
        <v>10</v>
      </c>
      <c r="K24" s="19"/>
      <c r="L24" s="79" t="s">
        <v>11</v>
      </c>
      <c r="M24" s="80"/>
      <c r="N24" s="101">
        <f>ROUNDUP(T23/4,0)</f>
        <v>0</v>
      </c>
      <c r="O24" s="102"/>
      <c r="P24" s="102"/>
      <c r="Q24" s="79" t="s">
        <v>10</v>
      </c>
      <c r="R24" s="80"/>
      <c r="S24" s="79" t="s">
        <v>12</v>
      </c>
      <c r="T24" s="80"/>
      <c r="U24" s="101">
        <f>T23-G24-N24</f>
        <v>0</v>
      </c>
      <c r="V24" s="80"/>
      <c r="W24" s="80"/>
      <c r="X24" s="79" t="s">
        <v>13</v>
      </c>
      <c r="Y24" s="105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52" ht="13.5" x14ac:dyDescent="0.15">
      <c r="A25" s="4"/>
      <c r="B25" s="67"/>
      <c r="C25" s="68"/>
      <c r="D25" s="20"/>
      <c r="E25" s="46"/>
      <c r="F25" s="46"/>
      <c r="G25" s="47"/>
      <c r="H25" s="48"/>
      <c r="I25" s="46"/>
      <c r="J25" s="21"/>
      <c r="K25" s="21"/>
      <c r="L25" s="45"/>
      <c r="M25" s="46"/>
      <c r="N25" s="47"/>
      <c r="O25" s="48"/>
      <c r="P25" s="48"/>
      <c r="Q25" s="45"/>
      <c r="R25" s="46"/>
      <c r="S25" s="45"/>
      <c r="T25" s="46"/>
      <c r="U25" s="47"/>
      <c r="V25" s="46"/>
      <c r="W25" s="46"/>
      <c r="X25" s="45"/>
      <c r="Y25" s="49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52" ht="13.5" x14ac:dyDescent="0.15">
      <c r="A26" s="4"/>
      <c r="B26" s="67"/>
      <c r="C26" s="66" t="s">
        <v>2</v>
      </c>
      <c r="D26" s="71"/>
      <c r="E26" s="72"/>
      <c r="F26" s="73" t="s">
        <v>26</v>
      </c>
      <c r="G26" s="74"/>
      <c r="H26" s="106">
        <v>2000</v>
      </c>
      <c r="I26" s="107"/>
      <c r="J26" s="74"/>
      <c r="K26" s="73" t="s">
        <v>6</v>
      </c>
      <c r="L26" s="74"/>
      <c r="M26" s="74"/>
      <c r="N26" s="74"/>
      <c r="O26" s="126"/>
      <c r="P26" s="72"/>
      <c r="Q26" s="73" t="s">
        <v>7</v>
      </c>
      <c r="R26" s="74"/>
      <c r="S26" s="74"/>
      <c r="T26" s="106">
        <f>ROUNDUP(D26*H26/10*O26,0)</f>
        <v>0</v>
      </c>
      <c r="U26" s="107"/>
      <c r="V26" s="74"/>
      <c r="W26" s="17" t="s">
        <v>8</v>
      </c>
      <c r="X26" s="17"/>
      <c r="Y26" s="18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52" ht="13.5" customHeight="1" x14ac:dyDescent="0.15">
      <c r="A27" s="4"/>
      <c r="B27" s="67"/>
      <c r="C27" s="67"/>
      <c r="D27" s="85" t="s">
        <v>9</v>
      </c>
      <c r="E27" s="80"/>
      <c r="F27" s="80"/>
      <c r="G27" s="101">
        <f>ROUNDUP(T26/2,0)</f>
        <v>0</v>
      </c>
      <c r="H27" s="102"/>
      <c r="I27" s="80"/>
      <c r="J27" s="19" t="s">
        <v>10</v>
      </c>
      <c r="K27" s="19"/>
      <c r="L27" s="79" t="s">
        <v>11</v>
      </c>
      <c r="M27" s="80"/>
      <c r="N27" s="101">
        <f>ROUNDUP(T26/4,0)</f>
        <v>0</v>
      </c>
      <c r="O27" s="102"/>
      <c r="P27" s="102"/>
      <c r="Q27" s="79" t="s">
        <v>10</v>
      </c>
      <c r="R27" s="80"/>
      <c r="S27" s="79" t="s">
        <v>12</v>
      </c>
      <c r="T27" s="80"/>
      <c r="U27" s="101">
        <f>T26-G27-N27</f>
        <v>0</v>
      </c>
      <c r="V27" s="80"/>
      <c r="W27" s="80"/>
      <c r="X27" s="79" t="s">
        <v>13</v>
      </c>
      <c r="Y27" s="105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52" ht="13.5" x14ac:dyDescent="0.15">
      <c r="A28" s="4"/>
      <c r="B28" s="67"/>
      <c r="C28" s="127" t="s">
        <v>5</v>
      </c>
      <c r="D28" s="71"/>
      <c r="E28" s="72"/>
      <c r="F28" s="73" t="s">
        <v>27</v>
      </c>
      <c r="G28" s="74"/>
      <c r="H28" s="106">
        <v>400</v>
      </c>
      <c r="I28" s="107"/>
      <c r="J28" s="74"/>
      <c r="K28" s="73" t="s">
        <v>6</v>
      </c>
      <c r="L28" s="74"/>
      <c r="M28" s="74"/>
      <c r="N28" s="74"/>
      <c r="O28" s="126"/>
      <c r="P28" s="72"/>
      <c r="Q28" s="73" t="s">
        <v>7</v>
      </c>
      <c r="R28" s="74"/>
      <c r="S28" s="74"/>
      <c r="T28" s="106">
        <f>ROUNDUP(D28*H28/10*O28,0)</f>
        <v>0</v>
      </c>
      <c r="U28" s="107"/>
      <c r="V28" s="74"/>
      <c r="W28" s="17" t="s">
        <v>8</v>
      </c>
      <c r="X28" s="17"/>
      <c r="Y28" s="18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52" ht="13.5" x14ac:dyDescent="0.15">
      <c r="A29" s="4"/>
      <c r="B29" s="68"/>
      <c r="C29" s="76"/>
      <c r="D29" s="97" t="s">
        <v>9</v>
      </c>
      <c r="E29" s="98"/>
      <c r="F29" s="98"/>
      <c r="G29" s="99">
        <f>ROUNDUP(T28/2,0)</f>
        <v>0</v>
      </c>
      <c r="H29" s="100"/>
      <c r="I29" s="98"/>
      <c r="J29" s="21" t="s">
        <v>10</v>
      </c>
      <c r="K29" s="21"/>
      <c r="L29" s="110" t="s">
        <v>11</v>
      </c>
      <c r="M29" s="98"/>
      <c r="N29" s="99">
        <f>ROUNDUP(T28/4,0)</f>
        <v>0</v>
      </c>
      <c r="O29" s="100"/>
      <c r="P29" s="100"/>
      <c r="Q29" s="110" t="s">
        <v>10</v>
      </c>
      <c r="R29" s="98"/>
      <c r="S29" s="110" t="s">
        <v>12</v>
      </c>
      <c r="T29" s="98"/>
      <c r="U29" s="99">
        <f>T28-G29-N29</f>
        <v>0</v>
      </c>
      <c r="V29" s="98"/>
      <c r="W29" s="98"/>
      <c r="X29" s="110" t="s">
        <v>13</v>
      </c>
      <c r="Y29" s="11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52" ht="13.5" x14ac:dyDescent="0.15">
      <c r="A30" s="4" t="s">
        <v>63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52" ht="13.5" x14ac:dyDescent="0.15">
      <c r="A31" s="4"/>
      <c r="B31" s="66" t="s">
        <v>24</v>
      </c>
      <c r="C31" s="66" t="s">
        <v>1</v>
      </c>
      <c r="D31" s="71"/>
      <c r="E31" s="72"/>
      <c r="F31" s="73" t="s">
        <v>18</v>
      </c>
      <c r="G31" s="74"/>
      <c r="H31" s="93"/>
      <c r="I31" s="94"/>
      <c r="J31" s="72"/>
      <c r="K31" s="73" t="s">
        <v>6</v>
      </c>
      <c r="L31" s="74"/>
      <c r="M31" s="74"/>
      <c r="N31" s="74"/>
      <c r="O31" s="126"/>
      <c r="P31" s="72"/>
      <c r="Q31" s="73" t="s">
        <v>7</v>
      </c>
      <c r="R31" s="74"/>
      <c r="S31" s="74"/>
      <c r="T31" s="106">
        <f>ROUNDUP(D31*H31/10*O31,0)</f>
        <v>0</v>
      </c>
      <c r="U31" s="107"/>
      <c r="V31" s="74"/>
      <c r="W31" s="17" t="s">
        <v>8</v>
      </c>
      <c r="X31" s="17"/>
      <c r="Y31" s="18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52" ht="13.5" x14ac:dyDescent="0.15">
      <c r="A32" s="4"/>
      <c r="B32" s="67"/>
      <c r="C32" s="67"/>
      <c r="D32" s="85" t="s">
        <v>9</v>
      </c>
      <c r="E32" s="80"/>
      <c r="F32" s="80"/>
      <c r="G32" s="101">
        <f>ROUNDUP(T31/2,0)</f>
        <v>0</v>
      </c>
      <c r="H32" s="102"/>
      <c r="I32" s="80"/>
      <c r="J32" s="19" t="s">
        <v>10</v>
      </c>
      <c r="K32" s="19"/>
      <c r="L32" s="79" t="s">
        <v>11</v>
      </c>
      <c r="M32" s="80"/>
      <c r="N32" s="101">
        <f>ROUNDUP(T31/4,0)</f>
        <v>0</v>
      </c>
      <c r="O32" s="102"/>
      <c r="P32" s="102"/>
      <c r="Q32" s="79" t="s">
        <v>10</v>
      </c>
      <c r="R32" s="80"/>
      <c r="S32" s="79" t="s">
        <v>12</v>
      </c>
      <c r="T32" s="80"/>
      <c r="U32" s="101">
        <f>T31-G32-N32</f>
        <v>0</v>
      </c>
      <c r="V32" s="80"/>
      <c r="W32" s="80"/>
      <c r="X32" s="79" t="s">
        <v>13</v>
      </c>
      <c r="Y32" s="105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37" ht="13.5" x14ac:dyDescent="0.15">
      <c r="A33" s="4"/>
      <c r="B33" s="67"/>
      <c r="C33" s="68"/>
      <c r="D33" s="20"/>
      <c r="E33" s="46"/>
      <c r="F33" s="46"/>
      <c r="G33" s="47"/>
      <c r="H33" s="48"/>
      <c r="I33" s="46"/>
      <c r="J33" s="21"/>
      <c r="K33" s="21"/>
      <c r="L33" s="45"/>
      <c r="M33" s="46"/>
      <c r="N33" s="47"/>
      <c r="O33" s="48"/>
      <c r="P33" s="48"/>
      <c r="Q33" s="45"/>
      <c r="R33" s="46"/>
      <c r="S33" s="45"/>
      <c r="T33" s="46"/>
      <c r="U33" s="47"/>
      <c r="V33" s="46"/>
      <c r="W33" s="46"/>
      <c r="X33" s="45"/>
      <c r="Y33" s="49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37" ht="13.5" x14ac:dyDescent="0.15">
      <c r="A34" s="4"/>
      <c r="B34" s="67"/>
      <c r="C34" s="66" t="s">
        <v>2</v>
      </c>
      <c r="D34" s="71"/>
      <c r="E34" s="72"/>
      <c r="F34" s="73" t="s">
        <v>18</v>
      </c>
      <c r="G34" s="74"/>
      <c r="H34" s="93"/>
      <c r="I34" s="94"/>
      <c r="J34" s="72"/>
      <c r="K34" s="73" t="s">
        <v>6</v>
      </c>
      <c r="L34" s="74"/>
      <c r="M34" s="74"/>
      <c r="N34" s="74"/>
      <c r="O34" s="126"/>
      <c r="P34" s="72"/>
      <c r="Q34" s="73" t="s">
        <v>7</v>
      </c>
      <c r="R34" s="74"/>
      <c r="S34" s="74"/>
      <c r="T34" s="106">
        <f>ROUNDUP(D34*H34/10*O34,0)</f>
        <v>0</v>
      </c>
      <c r="U34" s="107"/>
      <c r="V34" s="74"/>
      <c r="W34" s="17" t="s">
        <v>8</v>
      </c>
      <c r="X34" s="17"/>
      <c r="Y34" s="18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ht="13.5" customHeight="1" x14ac:dyDescent="0.15">
      <c r="A35" s="4"/>
      <c r="B35" s="67"/>
      <c r="C35" s="67"/>
      <c r="D35" s="85" t="s">
        <v>9</v>
      </c>
      <c r="E35" s="80"/>
      <c r="F35" s="80"/>
      <c r="G35" s="101">
        <f>ROUNDUP(T34/2,0)</f>
        <v>0</v>
      </c>
      <c r="H35" s="102"/>
      <c r="I35" s="80"/>
      <c r="J35" s="19" t="s">
        <v>10</v>
      </c>
      <c r="K35" s="19"/>
      <c r="L35" s="79" t="s">
        <v>11</v>
      </c>
      <c r="M35" s="80"/>
      <c r="N35" s="101">
        <f>ROUNDUP(T34/4,0)</f>
        <v>0</v>
      </c>
      <c r="O35" s="102"/>
      <c r="P35" s="102"/>
      <c r="Q35" s="79" t="s">
        <v>10</v>
      </c>
      <c r="R35" s="80"/>
      <c r="S35" s="79" t="s">
        <v>12</v>
      </c>
      <c r="T35" s="80"/>
      <c r="U35" s="101">
        <f>T34-G35-N35</f>
        <v>0</v>
      </c>
      <c r="V35" s="80"/>
      <c r="W35" s="80"/>
      <c r="X35" s="79" t="s">
        <v>13</v>
      </c>
      <c r="Y35" s="105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37" ht="13.5" x14ac:dyDescent="0.15">
      <c r="A36" s="4"/>
      <c r="B36" s="67"/>
      <c r="C36" s="127" t="s">
        <v>5</v>
      </c>
      <c r="D36" s="71"/>
      <c r="E36" s="72"/>
      <c r="F36" s="73" t="s">
        <v>18</v>
      </c>
      <c r="G36" s="74"/>
      <c r="H36" s="93"/>
      <c r="I36" s="94"/>
      <c r="J36" s="72"/>
      <c r="K36" s="73" t="s">
        <v>6</v>
      </c>
      <c r="L36" s="74"/>
      <c r="M36" s="74"/>
      <c r="N36" s="74"/>
      <c r="O36" s="126"/>
      <c r="P36" s="72"/>
      <c r="Q36" s="73" t="s">
        <v>7</v>
      </c>
      <c r="R36" s="74"/>
      <c r="S36" s="74"/>
      <c r="T36" s="106">
        <f>ROUNDUP(D36*H36/10*O36,0)</f>
        <v>0</v>
      </c>
      <c r="U36" s="107"/>
      <c r="V36" s="74"/>
      <c r="W36" s="17" t="s">
        <v>8</v>
      </c>
      <c r="X36" s="17"/>
      <c r="Y36" s="18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37" ht="13.5" x14ac:dyDescent="0.15">
      <c r="A37" s="4"/>
      <c r="B37" s="68"/>
      <c r="C37" s="76"/>
      <c r="D37" s="97" t="s">
        <v>9</v>
      </c>
      <c r="E37" s="98"/>
      <c r="F37" s="98"/>
      <c r="G37" s="99">
        <f>ROUNDUP(T36/2,0)</f>
        <v>0</v>
      </c>
      <c r="H37" s="100"/>
      <c r="I37" s="98"/>
      <c r="J37" s="21" t="s">
        <v>10</v>
      </c>
      <c r="K37" s="21"/>
      <c r="L37" s="110" t="s">
        <v>11</v>
      </c>
      <c r="M37" s="98"/>
      <c r="N37" s="99">
        <f>ROUNDUP(T36/4,0)</f>
        <v>0</v>
      </c>
      <c r="O37" s="100"/>
      <c r="P37" s="100"/>
      <c r="Q37" s="110" t="s">
        <v>10</v>
      </c>
      <c r="R37" s="98"/>
      <c r="S37" s="110" t="s">
        <v>12</v>
      </c>
      <c r="T37" s="98"/>
      <c r="U37" s="99">
        <f>T36-G37-N37</f>
        <v>0</v>
      </c>
      <c r="V37" s="98"/>
      <c r="W37" s="98"/>
      <c r="X37" s="110" t="s">
        <v>13</v>
      </c>
      <c r="Y37" s="111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1:37" ht="13.5" x14ac:dyDescent="0.15">
      <c r="A38" s="4" t="s">
        <v>64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1:37" ht="13.5" x14ac:dyDescent="0.15">
      <c r="A39" s="4"/>
      <c r="B39" s="66" t="s">
        <v>24</v>
      </c>
      <c r="C39" s="66" t="s">
        <v>1</v>
      </c>
      <c r="D39" s="71"/>
      <c r="E39" s="72"/>
      <c r="F39" s="73" t="s">
        <v>18</v>
      </c>
      <c r="G39" s="74"/>
      <c r="H39" s="93"/>
      <c r="I39" s="94"/>
      <c r="J39" s="72"/>
      <c r="K39" s="73" t="s">
        <v>6</v>
      </c>
      <c r="L39" s="74"/>
      <c r="M39" s="74"/>
      <c r="N39" s="74"/>
      <c r="O39" s="126"/>
      <c r="P39" s="72"/>
      <c r="Q39" s="73" t="s">
        <v>7</v>
      </c>
      <c r="R39" s="74"/>
      <c r="S39" s="74"/>
      <c r="T39" s="106">
        <f>ROUNDUP(D39*H39/10*O39,0)</f>
        <v>0</v>
      </c>
      <c r="U39" s="107"/>
      <c r="V39" s="74"/>
      <c r="W39" s="17" t="s">
        <v>8</v>
      </c>
      <c r="X39" s="17"/>
      <c r="Y39" s="18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37" ht="13.5" x14ac:dyDescent="0.15">
      <c r="A40" s="4"/>
      <c r="B40" s="67"/>
      <c r="C40" s="67"/>
      <c r="D40" s="85" t="s">
        <v>9</v>
      </c>
      <c r="E40" s="80"/>
      <c r="F40" s="80"/>
      <c r="G40" s="101">
        <f>ROUNDUP(T39/2,0)</f>
        <v>0</v>
      </c>
      <c r="H40" s="102"/>
      <c r="I40" s="80"/>
      <c r="J40" s="19" t="s">
        <v>10</v>
      </c>
      <c r="K40" s="19"/>
      <c r="L40" s="79" t="s">
        <v>11</v>
      </c>
      <c r="M40" s="80"/>
      <c r="N40" s="101">
        <f>ROUNDUP(T39/4,0)</f>
        <v>0</v>
      </c>
      <c r="O40" s="102"/>
      <c r="P40" s="102"/>
      <c r="Q40" s="79" t="s">
        <v>10</v>
      </c>
      <c r="R40" s="80"/>
      <c r="S40" s="79" t="s">
        <v>12</v>
      </c>
      <c r="T40" s="80"/>
      <c r="U40" s="101">
        <f>T39-G40-N40</f>
        <v>0</v>
      </c>
      <c r="V40" s="80"/>
      <c r="W40" s="80"/>
      <c r="X40" s="79" t="s">
        <v>13</v>
      </c>
      <c r="Y40" s="105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1:37" ht="13.5" x14ac:dyDescent="0.15">
      <c r="A41" s="4"/>
      <c r="B41" s="67"/>
      <c r="C41" s="68"/>
      <c r="D41" s="20"/>
      <c r="E41" s="46"/>
      <c r="F41" s="46"/>
      <c r="G41" s="47"/>
      <c r="H41" s="48"/>
      <c r="I41" s="46"/>
      <c r="J41" s="21"/>
      <c r="K41" s="21"/>
      <c r="L41" s="45"/>
      <c r="M41" s="46"/>
      <c r="N41" s="47"/>
      <c r="O41" s="48"/>
      <c r="P41" s="48"/>
      <c r="Q41" s="45"/>
      <c r="R41" s="46"/>
      <c r="S41" s="45"/>
      <c r="T41" s="46"/>
      <c r="U41" s="47"/>
      <c r="V41" s="46"/>
      <c r="W41" s="46"/>
      <c r="X41" s="45"/>
      <c r="Y41" s="49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37" ht="13.5" x14ac:dyDescent="0.15">
      <c r="A42" s="4"/>
      <c r="B42" s="67"/>
      <c r="C42" s="66" t="s">
        <v>2</v>
      </c>
      <c r="D42" s="71"/>
      <c r="E42" s="72"/>
      <c r="F42" s="73" t="s">
        <v>18</v>
      </c>
      <c r="G42" s="74"/>
      <c r="H42" s="93"/>
      <c r="I42" s="94"/>
      <c r="J42" s="72"/>
      <c r="K42" s="73" t="s">
        <v>6</v>
      </c>
      <c r="L42" s="74"/>
      <c r="M42" s="74"/>
      <c r="N42" s="74"/>
      <c r="O42" s="126"/>
      <c r="P42" s="72"/>
      <c r="Q42" s="73" t="s">
        <v>7</v>
      </c>
      <c r="R42" s="74"/>
      <c r="S42" s="74"/>
      <c r="T42" s="106">
        <f>ROUNDUP(D42*H42/10*O42,0)</f>
        <v>0</v>
      </c>
      <c r="U42" s="107"/>
      <c r="V42" s="74"/>
      <c r="W42" s="17" t="s">
        <v>8</v>
      </c>
      <c r="X42" s="17"/>
      <c r="Y42" s="18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ht="13.5" customHeight="1" x14ac:dyDescent="0.15">
      <c r="A43" s="4"/>
      <c r="B43" s="67"/>
      <c r="C43" s="67"/>
      <c r="D43" s="85" t="s">
        <v>9</v>
      </c>
      <c r="E43" s="80"/>
      <c r="F43" s="80"/>
      <c r="G43" s="101">
        <f>ROUNDUP(T42/2,0)</f>
        <v>0</v>
      </c>
      <c r="H43" s="102"/>
      <c r="I43" s="80"/>
      <c r="J43" s="19" t="s">
        <v>10</v>
      </c>
      <c r="K43" s="19"/>
      <c r="L43" s="79" t="s">
        <v>11</v>
      </c>
      <c r="M43" s="80"/>
      <c r="N43" s="101">
        <f>ROUNDUP(T42/4,0)</f>
        <v>0</v>
      </c>
      <c r="O43" s="102"/>
      <c r="P43" s="102"/>
      <c r="Q43" s="79" t="s">
        <v>10</v>
      </c>
      <c r="R43" s="80"/>
      <c r="S43" s="79" t="s">
        <v>12</v>
      </c>
      <c r="T43" s="80"/>
      <c r="U43" s="101">
        <f>T42-G43-N43</f>
        <v>0</v>
      </c>
      <c r="V43" s="80"/>
      <c r="W43" s="80"/>
      <c r="X43" s="79" t="s">
        <v>13</v>
      </c>
      <c r="Y43" s="105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37" ht="13.5" x14ac:dyDescent="0.15">
      <c r="A44" s="4"/>
      <c r="B44" s="67"/>
      <c r="C44" s="127" t="s">
        <v>5</v>
      </c>
      <c r="D44" s="71"/>
      <c r="E44" s="72"/>
      <c r="F44" s="73" t="s">
        <v>18</v>
      </c>
      <c r="G44" s="74"/>
      <c r="H44" s="93"/>
      <c r="I44" s="94"/>
      <c r="J44" s="72"/>
      <c r="K44" s="73" t="s">
        <v>6</v>
      </c>
      <c r="L44" s="74"/>
      <c r="M44" s="74"/>
      <c r="N44" s="74"/>
      <c r="O44" s="126"/>
      <c r="P44" s="72"/>
      <c r="Q44" s="73" t="s">
        <v>7</v>
      </c>
      <c r="R44" s="74"/>
      <c r="S44" s="74"/>
      <c r="T44" s="106">
        <f>ROUNDUP(D44*H44/10*O44,0)</f>
        <v>0</v>
      </c>
      <c r="U44" s="107"/>
      <c r="V44" s="74"/>
      <c r="W44" s="17" t="s">
        <v>8</v>
      </c>
      <c r="X44" s="17"/>
      <c r="Y44" s="18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37" ht="13.5" x14ac:dyDescent="0.15">
      <c r="A45" s="4"/>
      <c r="B45" s="68"/>
      <c r="C45" s="76"/>
      <c r="D45" s="97" t="s">
        <v>9</v>
      </c>
      <c r="E45" s="98"/>
      <c r="F45" s="98"/>
      <c r="G45" s="99">
        <f>ROUNDUP(T44/2,0)</f>
        <v>0</v>
      </c>
      <c r="H45" s="100"/>
      <c r="I45" s="98"/>
      <c r="J45" s="21" t="s">
        <v>10</v>
      </c>
      <c r="K45" s="21"/>
      <c r="L45" s="110" t="s">
        <v>11</v>
      </c>
      <c r="M45" s="98"/>
      <c r="N45" s="99">
        <f>ROUNDUP(T44/4,0)</f>
        <v>0</v>
      </c>
      <c r="O45" s="100"/>
      <c r="P45" s="100"/>
      <c r="Q45" s="110" t="s">
        <v>10</v>
      </c>
      <c r="R45" s="98"/>
      <c r="S45" s="110" t="s">
        <v>12</v>
      </c>
      <c r="T45" s="98"/>
      <c r="U45" s="99">
        <f>T44-G45-N45</f>
        <v>0</v>
      </c>
      <c r="V45" s="98"/>
      <c r="W45" s="98"/>
      <c r="X45" s="110" t="s">
        <v>13</v>
      </c>
      <c r="Y45" s="111"/>
      <c r="Z45" s="4"/>
      <c r="AA45" s="4" t="s">
        <v>42</v>
      </c>
      <c r="AB45" s="4"/>
      <c r="AC45" s="4"/>
      <c r="AD45" s="4"/>
      <c r="AE45" s="4"/>
      <c r="AF45" s="4"/>
      <c r="AG45" s="4"/>
      <c r="AH45" s="4"/>
      <c r="AI45" s="4"/>
      <c r="AJ45" s="4"/>
      <c r="AK45" s="4"/>
    </row>
    <row r="46" spans="1:37" ht="13.5" x14ac:dyDescent="0.15">
      <c r="A46" s="4"/>
      <c r="B46" s="22"/>
      <c r="C46" s="23"/>
      <c r="D46" s="40"/>
      <c r="E46" s="42"/>
      <c r="F46" s="42"/>
      <c r="G46" s="43"/>
      <c r="H46" s="44"/>
      <c r="I46" s="42"/>
      <c r="J46" s="19"/>
      <c r="K46" s="19"/>
      <c r="L46" s="40"/>
      <c r="M46" s="42"/>
      <c r="N46" s="43"/>
      <c r="O46" s="44"/>
      <c r="P46" s="44"/>
      <c r="Q46" s="40"/>
      <c r="R46" s="42"/>
      <c r="S46" s="40"/>
      <c r="T46" s="42"/>
      <c r="U46" s="43"/>
      <c r="V46" s="42"/>
      <c r="W46" s="42"/>
      <c r="X46" s="40"/>
      <c r="Y46" s="42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</row>
    <row r="47" spans="1:37" ht="13.5" x14ac:dyDescent="0.15">
      <c r="A47" s="4" t="s">
        <v>65</v>
      </c>
      <c r="B47" s="4"/>
      <c r="C47" s="4"/>
      <c r="D47" s="4"/>
      <c r="E47" s="4"/>
      <c r="F47" s="4"/>
      <c r="G47" s="4"/>
      <c r="H47" s="4"/>
      <c r="I47" s="4" t="s">
        <v>41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</row>
    <row r="48" spans="1:37" ht="13.5" x14ac:dyDescent="0.15">
      <c r="A48" s="4"/>
      <c r="B48" s="4"/>
      <c r="C48" s="4"/>
      <c r="D48" s="59" t="s">
        <v>14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59" t="s">
        <v>15</v>
      </c>
      <c r="P48" s="60"/>
      <c r="Q48" s="60"/>
      <c r="R48" s="60"/>
      <c r="S48" s="59" t="s">
        <v>11</v>
      </c>
      <c r="T48" s="60"/>
      <c r="U48" s="60"/>
      <c r="V48" s="60"/>
      <c r="W48" s="59" t="s">
        <v>12</v>
      </c>
      <c r="X48" s="60"/>
      <c r="Y48" s="60"/>
      <c r="Z48" s="60"/>
      <c r="AA48" s="59" t="s">
        <v>4</v>
      </c>
      <c r="AB48" s="60"/>
      <c r="AC48" s="60"/>
      <c r="AD48" s="60"/>
      <c r="AE48" s="59" t="s">
        <v>33</v>
      </c>
      <c r="AF48" s="60"/>
      <c r="AG48" s="60"/>
      <c r="AH48" s="60"/>
      <c r="AI48" s="60"/>
      <c r="AJ48" s="60"/>
      <c r="AK48" s="60"/>
    </row>
    <row r="49" spans="1:37" ht="13.5" x14ac:dyDescent="0.15">
      <c r="A49" s="4"/>
      <c r="B49" s="4"/>
      <c r="C49" s="4"/>
      <c r="D49" s="61" t="s">
        <v>29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3">
        <f>G24+G27+G29+G32+G35+G37+G40+G43+G45</f>
        <v>0</v>
      </c>
      <c r="P49" s="62"/>
      <c r="Q49" s="62"/>
      <c r="R49" s="62"/>
      <c r="S49" s="63">
        <f>N24+N27+N29+N32+N35+N37+N40+N43+N45</f>
        <v>0</v>
      </c>
      <c r="T49" s="62"/>
      <c r="U49" s="62"/>
      <c r="V49" s="62"/>
      <c r="W49" s="63">
        <f>U24+U27+U32+U35+U37+U40+U43+U45</f>
        <v>0</v>
      </c>
      <c r="X49" s="62"/>
      <c r="Y49" s="62"/>
      <c r="Z49" s="62"/>
      <c r="AA49" s="63">
        <f>O49+S49+W49</f>
        <v>0</v>
      </c>
      <c r="AB49" s="62"/>
      <c r="AC49" s="62"/>
      <c r="AD49" s="62"/>
      <c r="AE49" s="53"/>
      <c r="AF49" s="54"/>
      <c r="AG49" s="54"/>
      <c r="AH49" s="54"/>
      <c r="AI49" s="54"/>
      <c r="AJ49" s="54"/>
      <c r="AK49" s="55"/>
    </row>
    <row r="50" spans="1:37" ht="13.5" x14ac:dyDescent="0.15">
      <c r="A50" s="4"/>
      <c r="B50" s="4"/>
      <c r="C50" s="4"/>
      <c r="D50" s="59" t="s">
        <v>16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3">
        <f>SUM(O49:R49)</f>
        <v>0</v>
      </c>
      <c r="P50" s="62"/>
      <c r="Q50" s="62"/>
      <c r="R50" s="62"/>
      <c r="S50" s="63">
        <f>SUM(S49:V49)</f>
        <v>0</v>
      </c>
      <c r="T50" s="62"/>
      <c r="U50" s="62"/>
      <c r="V50" s="62"/>
      <c r="W50" s="63">
        <f>SUM(W49:Z49)</f>
        <v>0</v>
      </c>
      <c r="X50" s="62"/>
      <c r="Y50" s="62"/>
      <c r="Z50" s="62"/>
      <c r="AA50" s="63">
        <f>SUM(AA49:AD49)</f>
        <v>0</v>
      </c>
      <c r="AB50" s="62"/>
      <c r="AC50" s="62"/>
      <c r="AD50" s="62"/>
      <c r="AE50" s="64"/>
      <c r="AF50" s="65"/>
      <c r="AG50" s="65"/>
      <c r="AH50" s="65"/>
      <c r="AI50" s="65"/>
      <c r="AJ50" s="65"/>
      <c r="AK50" s="65"/>
    </row>
    <row r="52" spans="1:37" ht="13.5" x14ac:dyDescent="0.15">
      <c r="A52" s="4" t="s">
        <v>35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1:37" ht="13.5" x14ac:dyDescent="0.15">
      <c r="A53" s="4"/>
      <c r="B53" s="4"/>
      <c r="C53" s="4"/>
      <c r="D53" s="59" t="s">
        <v>14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59" t="s">
        <v>15</v>
      </c>
      <c r="Q53" s="60"/>
      <c r="R53" s="60"/>
      <c r="S53" s="60"/>
      <c r="T53" s="59" t="s">
        <v>11</v>
      </c>
      <c r="U53" s="60"/>
      <c r="V53" s="60"/>
      <c r="W53" s="60"/>
      <c r="X53" s="59" t="s">
        <v>12</v>
      </c>
      <c r="Y53" s="60"/>
      <c r="Z53" s="60"/>
      <c r="AA53" s="60"/>
      <c r="AB53" s="59" t="s">
        <v>4</v>
      </c>
      <c r="AC53" s="60"/>
      <c r="AD53" s="60"/>
      <c r="AE53" s="60"/>
      <c r="AF53" s="59" t="s">
        <v>33</v>
      </c>
      <c r="AG53" s="60"/>
      <c r="AH53" s="60"/>
      <c r="AI53" s="60"/>
      <c r="AJ53" s="60"/>
      <c r="AK53" s="60"/>
    </row>
    <row r="54" spans="1:37" ht="13.5" x14ac:dyDescent="0.15">
      <c r="A54" s="4"/>
      <c r="B54" s="4"/>
      <c r="C54" s="4"/>
      <c r="D54" s="58" t="s">
        <v>29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63">
        <f>ROUNDDOWN((ROUNDDOWN(F10*D13/10,0)+ROUNDDOWN(J10*K13/10,0)+ROUNDDOWN(N10*R13/10,0))/2,0)-O50</f>
        <v>0</v>
      </c>
      <c r="Q54" s="62">
        <f t="shared" ref="Q54:S54" si="5">ROUNDDOWN((ROUNDDOWN(N54*3000/10,0)+ROUNDDOWN(O54*2000/10,0)+ROUNDDOWN(P54*250/10,0))/2,0)</f>
        <v>0</v>
      </c>
      <c r="R54" s="62">
        <f t="shared" si="5"/>
        <v>0</v>
      </c>
      <c r="S54" s="62">
        <f t="shared" si="5"/>
        <v>0</v>
      </c>
      <c r="T54" s="63">
        <f>ROUNDDOWN((ROUNDDOWN(F10*D13/10,0)+ROUNDDOWN(J10*K13/10,0)+ROUNDDOWN(N10*R13/10,0))/4,0)-S50</f>
        <v>0</v>
      </c>
      <c r="U54" s="62">
        <f t="shared" ref="U54" si="6">ROUNDDOWN((ROUNDDOWN(R54*3000/10,0)+ROUNDDOWN(S54*2000/10,0)+ROUNDDOWN(T54*250/10,0))/2,0)</f>
        <v>0</v>
      </c>
      <c r="V54" s="62">
        <f t="shared" ref="V54" si="7">ROUNDDOWN((ROUNDDOWN(S54*3000/10,0)+ROUNDDOWN(T54*2000/10,0)+ROUNDDOWN(U54*250/10,0))/2,0)</f>
        <v>0</v>
      </c>
      <c r="W54" s="62">
        <f t="shared" ref="W54" si="8">ROUNDDOWN((ROUNDDOWN(T54*3000/10,0)+ROUNDDOWN(U54*2000/10,0)+ROUNDDOWN(V54*250/10,0))/2,0)</f>
        <v>0</v>
      </c>
      <c r="X54" s="63">
        <f>AB54-P54-T54</f>
        <v>0</v>
      </c>
      <c r="Y54" s="62"/>
      <c r="Z54" s="62"/>
      <c r="AA54" s="62"/>
      <c r="AB54" s="63">
        <f>ROUNDDOWN(F10*D13/10,0)+ROUNDDOWN(J10*K13/10,0)+ROUNDDOWN(N10*R13/10,0)-AA50</f>
        <v>0</v>
      </c>
      <c r="AC54" s="62">
        <f t="shared" ref="AC54:AE54" si="9">ROUNDDOWN(T54*W54/10,0)+ROUNDDOWN(U54*X54/10,0)+ROUNDDOWN(V54*Y54/10,0)</f>
        <v>0</v>
      </c>
      <c r="AD54" s="62">
        <f t="shared" si="9"/>
        <v>0</v>
      </c>
      <c r="AE54" s="62">
        <f t="shared" si="9"/>
        <v>0</v>
      </c>
      <c r="AF54" s="53"/>
      <c r="AG54" s="54"/>
      <c r="AH54" s="54"/>
      <c r="AI54" s="54"/>
      <c r="AJ54" s="54"/>
      <c r="AK54" s="55"/>
    </row>
    <row r="55" spans="1:37" ht="13.5" x14ac:dyDescent="0.15">
      <c r="A55" s="4"/>
      <c r="B55" s="4"/>
      <c r="C55" s="4"/>
      <c r="D55" s="56" t="s">
        <v>36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1">
        <f>SUM(P54:P54)</f>
        <v>0</v>
      </c>
      <c r="Q55" s="52"/>
      <c r="R55" s="52"/>
      <c r="S55" s="52"/>
      <c r="T55" s="51">
        <f>SUM(T54:T54)</f>
        <v>0</v>
      </c>
      <c r="U55" s="52"/>
      <c r="V55" s="52"/>
      <c r="W55" s="52"/>
      <c r="X55" s="51">
        <f>SUM(X54:AA54)</f>
        <v>0</v>
      </c>
      <c r="Y55" s="52"/>
      <c r="Z55" s="52"/>
      <c r="AA55" s="52"/>
      <c r="AB55" s="51">
        <f>SUM(AB54:AB54)</f>
        <v>0</v>
      </c>
      <c r="AC55" s="52"/>
      <c r="AD55" s="52"/>
      <c r="AE55" s="52"/>
      <c r="AF55" s="53"/>
      <c r="AG55" s="54"/>
      <c r="AH55" s="54"/>
      <c r="AI55" s="54"/>
      <c r="AJ55" s="54"/>
      <c r="AK55" s="55"/>
    </row>
    <row r="56" spans="1:37" ht="13.5" x14ac:dyDescent="0.15">
      <c r="A56" s="4"/>
      <c r="B56" s="4"/>
      <c r="C56" s="4"/>
      <c r="D56" s="31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3"/>
      <c r="Q56" s="34"/>
      <c r="R56" s="34"/>
      <c r="S56" s="34"/>
      <c r="T56" s="33"/>
      <c r="U56" s="34"/>
      <c r="V56" s="34"/>
      <c r="W56" s="34"/>
      <c r="X56" s="33"/>
      <c r="Y56" s="34"/>
      <c r="Z56" s="34"/>
      <c r="AA56" s="34"/>
      <c r="AB56" s="33"/>
      <c r="AC56" s="34"/>
      <c r="AD56" s="34"/>
      <c r="AE56" s="34"/>
      <c r="AF56" s="35"/>
      <c r="AG56" s="36"/>
      <c r="AH56" s="36"/>
      <c r="AI56" s="36"/>
      <c r="AJ56" s="36"/>
      <c r="AK56" s="36"/>
    </row>
    <row r="57" spans="1:37" ht="18" customHeight="1" x14ac:dyDescent="0.15">
      <c r="A57" s="1" t="s">
        <v>57</v>
      </c>
    </row>
    <row r="58" spans="1:37" ht="18" customHeight="1" x14ac:dyDescent="0.15">
      <c r="B58" s="134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5"/>
    </row>
    <row r="59" spans="1:37" ht="18" customHeight="1" x14ac:dyDescent="0.15">
      <c r="B59" s="1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137"/>
    </row>
    <row r="60" spans="1:37" ht="18" customHeight="1" x14ac:dyDescent="0.15"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40"/>
    </row>
    <row r="61" spans="1:37" ht="18" customHeight="1" x14ac:dyDescent="0.15">
      <c r="F61" s="50"/>
      <c r="G61" s="50"/>
    </row>
    <row r="62" spans="1:37" ht="18" customHeight="1" x14ac:dyDescent="0.15">
      <c r="F62" s="50"/>
      <c r="G62" s="50"/>
    </row>
    <row r="63" spans="1:37" ht="18" customHeight="1" x14ac:dyDescent="0.15">
      <c r="F63" s="50"/>
      <c r="G63" s="50"/>
    </row>
    <row r="64" spans="1:37" ht="18" customHeight="1" x14ac:dyDescent="0.15">
      <c r="F64" s="50"/>
      <c r="G64" s="50"/>
    </row>
    <row r="65" spans="6:7" ht="18" customHeight="1" x14ac:dyDescent="0.15">
      <c r="F65" s="50"/>
      <c r="G65" s="50"/>
    </row>
    <row r="66" spans="6:7" ht="18" customHeight="1" x14ac:dyDescent="0.15">
      <c r="F66" s="50"/>
      <c r="G66" s="50"/>
    </row>
    <row r="67" spans="6:7" ht="18" customHeight="1" x14ac:dyDescent="0.15">
      <c r="F67" s="50"/>
      <c r="G67" s="50"/>
    </row>
    <row r="68" spans="6:7" ht="18" customHeight="1" x14ac:dyDescent="0.15">
      <c r="F68" s="50"/>
      <c r="G68" s="50"/>
    </row>
    <row r="69" spans="6:7" ht="18" customHeight="1" x14ac:dyDescent="0.15">
      <c r="F69" s="50"/>
      <c r="G69" s="50"/>
    </row>
    <row r="70" spans="6:7" ht="18" customHeight="1" x14ac:dyDescent="0.15">
      <c r="F70" s="50"/>
      <c r="G70" s="50"/>
    </row>
    <row r="71" spans="6:7" ht="18" customHeight="1" x14ac:dyDescent="0.15">
      <c r="F71" s="50"/>
      <c r="G71" s="50"/>
    </row>
  </sheetData>
  <mergeCells count="247">
    <mergeCell ref="AB17:AE17"/>
    <mergeCell ref="N7:Q7"/>
    <mergeCell ref="B10:E10"/>
    <mergeCell ref="F10:I10"/>
    <mergeCell ref="J10:M10"/>
    <mergeCell ref="N10:Q10"/>
    <mergeCell ref="X17:AA17"/>
    <mergeCell ref="D16:O16"/>
    <mergeCell ref="B7:E7"/>
    <mergeCell ref="F7:I7"/>
    <mergeCell ref="J7:M7"/>
    <mergeCell ref="F11:G11"/>
    <mergeCell ref="R7:U7"/>
    <mergeCell ref="B8:E8"/>
    <mergeCell ref="F8:I8"/>
    <mergeCell ref="J8:M8"/>
    <mergeCell ref="D17:O17"/>
    <mergeCell ref="P17:S17"/>
    <mergeCell ref="T17:W17"/>
    <mergeCell ref="X40:Y40"/>
    <mergeCell ref="AF18:AK18"/>
    <mergeCell ref="AB54:AE54"/>
    <mergeCell ref="AF54:AK54"/>
    <mergeCell ref="X37:Y37"/>
    <mergeCell ref="AA50:AD50"/>
    <mergeCell ref="AE50:AK50"/>
    <mergeCell ref="AB53:AE53"/>
    <mergeCell ref="AF53:AK53"/>
    <mergeCell ref="X54:AA54"/>
    <mergeCell ref="X53:AA53"/>
    <mergeCell ref="W49:Z49"/>
    <mergeCell ref="X45:Y45"/>
    <mergeCell ref="AB18:AE18"/>
    <mergeCell ref="X27:Y27"/>
    <mergeCell ref="T54:W54"/>
    <mergeCell ref="AA49:AD49"/>
    <mergeCell ref="AE49:AK49"/>
    <mergeCell ref="X43:Y43"/>
    <mergeCell ref="S49:V49"/>
    <mergeCell ref="X29:Y29"/>
    <mergeCell ref="X35:Y35"/>
    <mergeCell ref="S32:T32"/>
    <mergeCell ref="U32:W32"/>
    <mergeCell ref="X32:Y32"/>
    <mergeCell ref="T23:V23"/>
    <mergeCell ref="U24:W24"/>
    <mergeCell ref="T26:V26"/>
    <mergeCell ref="N29:P29"/>
    <mergeCell ref="N27:P27"/>
    <mergeCell ref="K28:N28"/>
    <mergeCell ref="O28:P28"/>
    <mergeCell ref="L29:M29"/>
    <mergeCell ref="Q29:R29"/>
    <mergeCell ref="U29:W29"/>
    <mergeCell ref="C26:C27"/>
    <mergeCell ref="N8:Q8"/>
    <mergeCell ref="R8:U8"/>
    <mergeCell ref="B9:E9"/>
    <mergeCell ref="F9:I9"/>
    <mergeCell ref="J9:M9"/>
    <mergeCell ref="N9:Q9"/>
    <mergeCell ref="R9:U9"/>
    <mergeCell ref="C28:C29"/>
    <mergeCell ref="D28:E28"/>
    <mergeCell ref="F28:G28"/>
    <mergeCell ref="H28:J28"/>
    <mergeCell ref="H26:J26"/>
    <mergeCell ref="Q24:R24"/>
    <mergeCell ref="Q26:S26"/>
    <mergeCell ref="Q27:R27"/>
    <mergeCell ref="S27:T27"/>
    <mergeCell ref="S29:T29"/>
    <mergeCell ref="D29:F29"/>
    <mergeCell ref="Q28:S28"/>
    <mergeCell ref="T28:V28"/>
    <mergeCell ref="G27:I27"/>
    <mergeCell ref="L27:M27"/>
    <mergeCell ref="N24:P24"/>
    <mergeCell ref="D26:E26"/>
    <mergeCell ref="F26:G26"/>
    <mergeCell ref="A2:AK3"/>
    <mergeCell ref="N5:Q5"/>
    <mergeCell ref="B6:E6"/>
    <mergeCell ref="F6:I6"/>
    <mergeCell ref="J6:M6"/>
    <mergeCell ref="N6:Q6"/>
    <mergeCell ref="AF16:AK16"/>
    <mergeCell ref="T16:W16"/>
    <mergeCell ref="X16:AA16"/>
    <mergeCell ref="A11:E11"/>
    <mergeCell ref="AB16:AE16"/>
    <mergeCell ref="R10:U10"/>
    <mergeCell ref="R6:U6"/>
    <mergeCell ref="K13:N13"/>
    <mergeCell ref="I13:J13"/>
    <mergeCell ref="D13:G13"/>
    <mergeCell ref="B13:C13"/>
    <mergeCell ref="P13:Q13"/>
    <mergeCell ref="R13:U13"/>
    <mergeCell ref="B23:B29"/>
    <mergeCell ref="C23:C25"/>
    <mergeCell ref="G29:I29"/>
    <mergeCell ref="T44:V44"/>
    <mergeCell ref="U45:W45"/>
    <mergeCell ref="Q44:S44"/>
    <mergeCell ref="AF17:AK17"/>
    <mergeCell ref="D18:O18"/>
    <mergeCell ref="P16:S16"/>
    <mergeCell ref="P18:S18"/>
    <mergeCell ref="D27:F27"/>
    <mergeCell ref="T18:W18"/>
    <mergeCell ref="X18:AA18"/>
    <mergeCell ref="O23:P23"/>
    <mergeCell ref="Q23:S23"/>
    <mergeCell ref="D23:E23"/>
    <mergeCell ref="F23:G23"/>
    <mergeCell ref="D24:F24"/>
    <mergeCell ref="G24:I24"/>
    <mergeCell ref="L24:M24"/>
    <mergeCell ref="S24:T24"/>
    <mergeCell ref="U27:W27"/>
    <mergeCell ref="X24:Y24"/>
    <mergeCell ref="H23:J23"/>
    <mergeCell ref="K23:N23"/>
    <mergeCell ref="K26:N26"/>
    <mergeCell ref="O26:P26"/>
    <mergeCell ref="D31:E31"/>
    <mergeCell ref="F31:G31"/>
    <mergeCell ref="N37:P37"/>
    <mergeCell ref="Q37:R37"/>
    <mergeCell ref="S43:T43"/>
    <mergeCell ref="U43:W43"/>
    <mergeCell ref="T42:V42"/>
    <mergeCell ref="H31:J31"/>
    <mergeCell ref="K31:N31"/>
    <mergeCell ref="G32:I32"/>
    <mergeCell ref="L32:M32"/>
    <mergeCell ref="T34:V34"/>
    <mergeCell ref="U35:W35"/>
    <mergeCell ref="T31:V31"/>
    <mergeCell ref="T36:V36"/>
    <mergeCell ref="N32:P32"/>
    <mergeCell ref="Q32:R32"/>
    <mergeCell ref="U40:W40"/>
    <mergeCell ref="U37:W37"/>
    <mergeCell ref="S35:T35"/>
    <mergeCell ref="T39:V39"/>
    <mergeCell ref="AF55:AK55"/>
    <mergeCell ref="P55:S55"/>
    <mergeCell ref="T55:W55"/>
    <mergeCell ref="X55:AA55"/>
    <mergeCell ref="P54:S54"/>
    <mergeCell ref="AB55:AE55"/>
    <mergeCell ref="P53:S53"/>
    <mergeCell ref="T53:W53"/>
    <mergeCell ref="S48:V48"/>
    <mergeCell ref="W48:Z48"/>
    <mergeCell ref="W50:Z50"/>
    <mergeCell ref="AA48:AD48"/>
    <mergeCell ref="AE48:AK48"/>
    <mergeCell ref="O49:R49"/>
    <mergeCell ref="O50:R50"/>
    <mergeCell ref="S50:V50"/>
    <mergeCell ref="D53:O53"/>
    <mergeCell ref="F69:G69"/>
    <mergeCell ref="D50:N50"/>
    <mergeCell ref="D37:F37"/>
    <mergeCell ref="D48:N48"/>
    <mergeCell ref="D43:F43"/>
    <mergeCell ref="H39:J39"/>
    <mergeCell ref="K39:N39"/>
    <mergeCell ref="L40:M40"/>
    <mergeCell ref="F64:G64"/>
    <mergeCell ref="F65:G65"/>
    <mergeCell ref="F66:G66"/>
    <mergeCell ref="D54:O54"/>
    <mergeCell ref="O48:R48"/>
    <mergeCell ref="G37:I37"/>
    <mergeCell ref="L37:M37"/>
    <mergeCell ref="F67:G67"/>
    <mergeCell ref="F68:G68"/>
    <mergeCell ref="D44:E44"/>
    <mergeCell ref="D42:E42"/>
    <mergeCell ref="D55:O55"/>
    <mergeCell ref="D49:N49"/>
    <mergeCell ref="O39:P39"/>
    <mergeCell ref="Q39:S39"/>
    <mergeCell ref="F71:G71"/>
    <mergeCell ref="F61:G61"/>
    <mergeCell ref="F62:G62"/>
    <mergeCell ref="F63:G63"/>
    <mergeCell ref="Q43:R43"/>
    <mergeCell ref="S37:T37"/>
    <mergeCell ref="S40:T40"/>
    <mergeCell ref="Q45:R45"/>
    <mergeCell ref="S45:T45"/>
    <mergeCell ref="F44:G44"/>
    <mergeCell ref="N40:P40"/>
    <mergeCell ref="K42:N42"/>
    <mergeCell ref="N43:P43"/>
    <mergeCell ref="Q40:R40"/>
    <mergeCell ref="G43:I43"/>
    <mergeCell ref="L43:M43"/>
    <mergeCell ref="F42:G42"/>
    <mergeCell ref="H42:J42"/>
    <mergeCell ref="O42:P42"/>
    <mergeCell ref="Q42:S42"/>
    <mergeCell ref="H44:J44"/>
    <mergeCell ref="D45:F45"/>
    <mergeCell ref="G45:I45"/>
    <mergeCell ref="F70:G70"/>
    <mergeCell ref="B31:B37"/>
    <mergeCell ref="C31:C33"/>
    <mergeCell ref="O31:P31"/>
    <mergeCell ref="Q31:S31"/>
    <mergeCell ref="C34:C35"/>
    <mergeCell ref="D34:E34"/>
    <mergeCell ref="F34:G34"/>
    <mergeCell ref="D35:F35"/>
    <mergeCell ref="G35:I35"/>
    <mergeCell ref="L35:M35"/>
    <mergeCell ref="N35:P35"/>
    <mergeCell ref="O36:P36"/>
    <mergeCell ref="Q36:S36"/>
    <mergeCell ref="H34:J34"/>
    <mergeCell ref="K34:N34"/>
    <mergeCell ref="O34:P34"/>
    <mergeCell ref="C36:C37"/>
    <mergeCell ref="D36:E36"/>
    <mergeCell ref="F36:G36"/>
    <mergeCell ref="K36:N36"/>
    <mergeCell ref="H36:J36"/>
    <mergeCell ref="Q34:S34"/>
    <mergeCell ref="Q35:R35"/>
    <mergeCell ref="D32:F32"/>
    <mergeCell ref="B39:B45"/>
    <mergeCell ref="C39:C41"/>
    <mergeCell ref="D39:E39"/>
    <mergeCell ref="F39:G39"/>
    <mergeCell ref="K44:N44"/>
    <mergeCell ref="O44:P44"/>
    <mergeCell ref="D40:F40"/>
    <mergeCell ref="G40:I40"/>
    <mergeCell ref="L45:M45"/>
    <mergeCell ref="N45:P45"/>
    <mergeCell ref="C44:C45"/>
    <mergeCell ref="C42:C43"/>
  </mergeCells>
  <phoneticPr fontId="2"/>
  <pageMargins left="0.78700000000000003" right="0.78700000000000003" top="0.98399999999999999" bottom="0.98399999999999999" header="0.51200000000000001" footer="0.51200000000000001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様式第5号（維持、共同） </vt:lpstr>
      <vt:lpstr>様式第5号（長寿命化）</vt:lpstr>
      <vt:lpstr>'様式第5号（維持、共同） '!Print_Area</vt:lpstr>
      <vt:lpstr>'様式第5号（長寿命化）'!Print_Area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一関農村整備センター</dc:creator>
  <cp:lastModifiedBy>100336</cp:lastModifiedBy>
  <cp:lastPrinted>2024-11-08T12:18:27Z</cp:lastPrinted>
  <dcterms:created xsi:type="dcterms:W3CDTF">2015-10-02T04:18:19Z</dcterms:created>
  <dcterms:modified xsi:type="dcterms:W3CDTF">2024-11-08T12:18:32Z</dcterms:modified>
</cp:coreProperties>
</file>