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mmxcifs01\総合・生涯\08専修学校教育振興室\●予算要求\予算Ｒ２補正\200430【遠隔】公募前の事務連絡\★★最新版\（遠隔）様式\"/>
    </mc:Choice>
  </mc:AlternateContent>
  <bookViews>
    <workbookView xWindow="600" yWindow="90" windowWidth="19395" windowHeight="7365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(入力例)'!$A$1:$T$42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62913"/>
</workbook>
</file>

<file path=xl/calcChain.xml><?xml version="1.0" encoding="utf-8"?>
<calcChain xmlns="http://schemas.openxmlformats.org/spreadsheetml/2006/main">
  <c r="Q17" i="2" l="1"/>
  <c r="Q16" i="2"/>
  <c r="Q15" i="2"/>
  <c r="Q13" i="2"/>
  <c r="P17" i="2"/>
  <c r="O17" i="2"/>
  <c r="K17" i="2"/>
  <c r="K15" i="2"/>
  <c r="O16" i="2"/>
  <c r="P16" i="2"/>
  <c r="K12" i="2"/>
  <c r="O15" i="2" l="1"/>
  <c r="P15" i="2"/>
  <c r="Q14" i="2"/>
  <c r="P14" i="2"/>
  <c r="P13" i="2"/>
  <c r="O13" i="2"/>
  <c r="F18" i="2"/>
  <c r="O11" i="2" l="1"/>
  <c r="K11" i="2"/>
  <c r="Q11" i="2"/>
  <c r="O12" i="2"/>
  <c r="P12" i="2"/>
  <c r="Q12" i="2"/>
  <c r="K13" i="2"/>
  <c r="O14" i="2"/>
  <c r="K14" i="2"/>
  <c r="K16" i="2"/>
  <c r="P18" i="2"/>
  <c r="K18" i="2"/>
  <c r="Q18" i="2"/>
  <c r="F19" i="2"/>
  <c r="K19" i="2"/>
  <c r="F20" i="2"/>
  <c r="O20" i="2" s="1"/>
  <c r="K20" i="2"/>
  <c r="Q20" i="2"/>
  <c r="F21" i="2"/>
  <c r="O21" i="2" s="1"/>
  <c r="K21" i="2"/>
  <c r="Q21" i="2"/>
  <c r="F22" i="2"/>
  <c r="O22" i="2" s="1"/>
  <c r="K22" i="2"/>
  <c r="Q22" i="2"/>
  <c r="F11" i="1"/>
  <c r="P11" i="1" s="1"/>
  <c r="K11" i="1"/>
  <c r="O11" i="1"/>
  <c r="Q11" i="1"/>
  <c r="F12" i="1"/>
  <c r="K12" i="1"/>
  <c r="O12" i="1"/>
  <c r="P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F17" i="1"/>
  <c r="P17" i="1" s="1"/>
  <c r="K17" i="1"/>
  <c r="Q17" i="1"/>
  <c r="F18" i="1"/>
  <c r="O18" i="1" s="1"/>
  <c r="K18" i="1"/>
  <c r="Q18" i="1"/>
  <c r="F19" i="1"/>
  <c r="O19" i="1" s="1"/>
  <c r="K19" i="1"/>
  <c r="Q19" i="1"/>
  <c r="F20" i="1"/>
  <c r="P20" i="1" s="1"/>
  <c r="K20" i="1"/>
  <c r="O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P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P36" i="1" s="1"/>
  <c r="K36" i="1"/>
  <c r="O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O45" i="1"/>
  <c r="Q45" i="1"/>
  <c r="F46" i="1"/>
  <c r="O46" i="1" s="1"/>
  <c r="K46" i="1"/>
  <c r="Q46" i="1"/>
  <c r="F47" i="1"/>
  <c r="O47" i="1" s="1"/>
  <c r="K47" i="1"/>
  <c r="Q47" i="1"/>
  <c r="F48" i="1"/>
  <c r="O48" i="1" s="1"/>
  <c r="K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P52" i="1" s="1"/>
  <c r="K52" i="1"/>
  <c r="O52" i="1"/>
  <c r="Q52" i="1"/>
  <c r="F53" i="1"/>
  <c r="P53" i="1" s="1"/>
  <c r="K53" i="1"/>
  <c r="Q53" i="1"/>
  <c r="F54" i="1"/>
  <c r="O54" i="1" s="1"/>
  <c r="K54" i="1"/>
  <c r="Q54" i="1"/>
  <c r="F55" i="1"/>
  <c r="O55" i="1" s="1"/>
  <c r="K55" i="1"/>
  <c r="Q55" i="1"/>
  <c r="K24" i="2" l="1"/>
  <c r="K31" i="2" s="1"/>
  <c r="P22" i="2"/>
  <c r="O19" i="2"/>
  <c r="P19" i="2"/>
  <c r="Q24" i="2"/>
  <c r="K57" i="1"/>
  <c r="K64" i="1" s="1"/>
  <c r="P21" i="2"/>
  <c r="P11" i="2"/>
  <c r="P44" i="1"/>
  <c r="O49" i="1"/>
  <c r="P48" i="1"/>
  <c r="O33" i="1"/>
  <c r="P32" i="1"/>
  <c r="O28" i="1"/>
  <c r="O17" i="1"/>
  <c r="P16" i="1"/>
  <c r="P14" i="1"/>
  <c r="O53" i="1"/>
  <c r="O37" i="1"/>
  <c r="O21" i="1"/>
  <c r="O13" i="1"/>
  <c r="Q57" i="1"/>
  <c r="P20" i="2"/>
  <c r="O18" i="2"/>
  <c r="O24" i="2" s="1"/>
  <c r="O57" i="1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57" i="1" s="1"/>
  <c r="P18" i="1"/>
  <c r="P24" i="2" l="1"/>
  <c r="P59" i="1"/>
  <c r="O59" i="1"/>
  <c r="O26" i="2" l="1"/>
  <c r="O29" i="2" s="1"/>
  <c r="P26" i="2"/>
  <c r="O62" i="1"/>
  <c r="Q59" i="1"/>
  <c r="O60" i="1"/>
  <c r="P62" i="1"/>
  <c r="P60" i="1"/>
  <c r="P61" i="1" s="1"/>
  <c r="Q26" i="2" l="1"/>
  <c r="O27" i="2"/>
  <c r="O28" i="2" s="1"/>
  <c r="P29" i="2"/>
  <c r="Q29" i="2" s="1"/>
  <c r="P27" i="2"/>
  <c r="P28" i="2" s="1"/>
  <c r="Q60" i="1"/>
  <c r="O61" i="1"/>
  <c r="P64" i="1"/>
  <c r="Q62" i="1"/>
  <c r="P31" i="2" l="1"/>
  <c r="Q27" i="2"/>
  <c r="Q28" i="2"/>
  <c r="Q31" i="2" s="1"/>
  <c r="O31" i="2"/>
  <c r="Q61" i="1"/>
  <c r="Q64" i="1" s="1"/>
  <c r="O64" i="1"/>
  <c r="O35" i="2" l="1"/>
  <c r="O34" i="2"/>
  <c r="O67" i="1"/>
  <c r="O68" i="1"/>
</calcChain>
</file>

<file path=xl/comments1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様式１-１に記入した「事業名」と同一のものを記入すること。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見積書に品目名のみで記載されている場合は記入不要。ＡＡ工事、ＢＢ工事と、工事別に分かれている場合は本欄へ記入すること。本欄への記入の有無に関わらず「品名・規格」欄は必ず記入をすること。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
（税率10％で計算）</t>
        </r>
      </text>
    </comment>
    <comment ref="K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/>
            <sz val="10"/>
            <color indexed="10"/>
            <rFont val="ＭＳ Ｐゴシック"/>
            <family val="3"/>
            <charset val="128"/>
          </rPr>
          <t>・見積書の合計額（税込）と一致することを確認した上で提出すること</t>
        </r>
        <r>
          <rPr>
            <b/>
            <u/>
            <sz val="14"/>
            <color indexed="10"/>
            <rFont val="ＭＳ Ｐゴシック"/>
            <family val="3"/>
            <charset val="128"/>
          </rPr>
          <t>。</t>
        </r>
      </text>
    </comment>
    <comment ref="O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課程別を算出するため按分計算が必要な場合は「割合」を記すること。
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様式１-１に記入した「事業名」と同一のものを記入すること。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見積書に品目名のみで記載されている場合は記入不要。ＡＡ工事、ＢＢ工事と、工事別に分かれている場合は記入すること。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<sst xmlns="http://schemas.openxmlformats.org/spreadsheetml/2006/main" count="123" uniqueCount="59">
  <si>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</si>
  <si>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</si>
  <si>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</si>
  <si>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</si>
  <si>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</si>
  <si>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</si>
  <si>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</si>
  <si>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</si>
  <si>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</si>
  <si>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</si>
  <si>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</si>
  <si>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</si>
  <si>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</si>
  <si>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</si>
  <si>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</si>
  <si>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</si>
  <si>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</si>
  <si>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</si>
  <si>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</si>
  <si>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</si>
  <si>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</si>
  <si>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</si>
  <si>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</si>
  <si>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</si>
  <si>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</si>
  <si>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</si>
  <si>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</si>
  <si>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</si>
  <si>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</si>
  <si>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</si>
  <si>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</si>
  <si>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</si>
  <si>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</si>
  <si>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</si>
  <si>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</si>
  <si>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</si>
  <si>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</si>
  <si>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</si>
  <si>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</si>
  <si>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</si>
  <si>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</si>
  <si>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</si>
  <si>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</si>
  <si>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</si>
  <si>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</si>
  <si>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</si>
  <si>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</si>
  <si>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</si>
  <si>
    <t>a（又はb）+共通に係る経費</t>
    <rPh sb="2" eb="3">
      <t>マタ</t>
    </rPh>
    <rPh sb="7" eb="9">
      <t>キョウツウ</t>
    </rPh>
    <rPh sb="10" eb="11">
      <t>カカ</t>
    </rPh>
    <rPh sb="12" eb="14">
      <t>ケイヒ</t>
    </rPh>
    <phoneticPr fontId="2"/>
  </si>
  <si>
    <t>共通に係る経費</t>
    <rPh sb="0" eb="2">
      <t>キョウツウ</t>
    </rPh>
    <rPh sb="3" eb="4">
      <t>カカ</t>
    </rPh>
    <rPh sb="5" eb="7">
      <t>ケイヒ</t>
    </rPh>
    <phoneticPr fontId="2"/>
  </si>
  <si>
    <t>　</t>
  </si>
  <si>
    <t>○○用モニター</t>
    <rPh sb="2" eb="3">
      <t>ヨウ</t>
    </rPh>
    <phoneticPr fontId="2"/>
  </si>
  <si>
    <t>△△カメラ</t>
    <phoneticPr fontId="2"/>
  </si>
  <si>
    <t>○○マイク</t>
    <phoneticPr fontId="2"/>
  </si>
  <si>
    <t>生徒貸与用ノートＰＣ</t>
    <rPh sb="0" eb="2">
      <t>セイト</t>
    </rPh>
    <rPh sb="2" eb="4">
      <t>タイヨ</t>
    </rPh>
    <rPh sb="4" eb="5">
      <t>ヨウ</t>
    </rPh>
    <phoneticPr fontId="2"/>
  </si>
  <si>
    <t>生徒貸与用モバイルＷｉＦｉルーター</t>
    <rPh sb="0" eb="2">
      <t>セイト</t>
    </rPh>
    <rPh sb="2" eb="4">
      <t>タイヨ</t>
    </rPh>
    <rPh sb="4" eb="5">
      <t>ヨウ</t>
    </rPh>
    <phoneticPr fontId="2"/>
  </si>
  <si>
    <t>◇◇用サーバ</t>
    <rPh sb="2" eb="3">
      <t>ヨウ</t>
    </rPh>
    <phoneticPr fontId="2"/>
  </si>
  <si>
    <t>□□ソフトウェア</t>
    <phoneticPr fontId="2"/>
  </si>
  <si>
    <t>［学校法人作成］</t>
    <rPh sb="1" eb="3">
      <t>ガッコウ</t>
    </rPh>
    <rPh sb="3" eb="5">
      <t>ホウジン</t>
    </rPh>
    <rPh sb="5" eb="7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</si>
</sst>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  <font>
      <b/>
      <u/>
      <sz val="14"/>
      <color indexed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1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2" fillId="0" borderId="0" xfId="2" applyFont="1">
      <alignment vertical="center"/>
    </xf>
    <xf numFmtId="0" fontId="13" fillId="7" borderId="4" xfId="2" applyFont="1" applyFill="1" applyBorder="1" applyAlignment="1">
      <alignment horizontal="center" vertical="center" wrapText="1"/>
    </xf>
    <xf numFmtId="0" fontId="13" fillId="7" borderId="5" xfId="2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0" fontId="13" fillId="6" borderId="0" xfId="2" applyFont="1" applyFill="1" applyBorder="1" applyAlignment="1">
      <alignment horizontal="center" vertical="center" wrapText="1"/>
    </xf>
    <xf numFmtId="0" fontId="13" fillId="7" borderId="8" xfId="2" applyFont="1" applyFill="1" applyBorder="1" applyAlignment="1">
      <alignment horizontal="center" vertical="center" wrapText="1"/>
    </xf>
    <xf numFmtId="0" fontId="13" fillId="7" borderId="10" xfId="2" applyFont="1" applyFill="1" applyBorder="1" applyAlignment="1">
      <alignment horizontal="center" vertical="center" wrapText="1"/>
    </xf>
    <xf numFmtId="0" fontId="13" fillId="7" borderId="21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" fillId="2" borderId="15" xfId="1" applyFont="1" applyFill="1" applyBorder="1">
      <alignment vertical="center"/>
    </xf>
    <xf numFmtId="0" fontId="15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19" fillId="0" borderId="0" xfId="2" applyFont="1" applyAlignment="1">
      <alignment horizontal="right" vertical="center"/>
    </xf>
    <xf numFmtId="0" fontId="19" fillId="0" borderId="6" xfId="2" applyFont="1" applyBorder="1" applyAlignment="1">
      <alignment horizontal="right" vertical="center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5"/>
    <cellStyle name="標準 3" xfId="6"/>
    <cellStyle name="標準 4" xfId="7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42335</xdr:colOff>
      <xdr:row>10</xdr:row>
      <xdr:rowOff>63501</xdr:rowOff>
    </xdr:from>
    <xdr:to>
      <xdr:col>14</xdr:col>
      <xdr:colOff>582084</xdr:colOff>
      <xdr:row>35</xdr:row>
      <xdr:rowOff>52918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8135" y="1778001"/>
          <a:ext cx="9455149" cy="42756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例）採択見積書が２業者（Ａ社・Ｂ社）分ある場合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→「見積書整理表」は、Ａ社見積書に対して１枚（番号１～１５）、Ｂ社見積書に対して１枚（番号１６～４０）の計２枚必要。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="80" zoomScaleNormal="90" zoomScaleSheetLayoutView="80" workbookViewId="0">
      <selection activeCell="T8" sqref="T8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58</v>
      </c>
    </row>
    <row r="4" spans="1:17" ht="21.75" customHeight="1" x14ac:dyDescent="0.15">
      <c r="B4" s="105" t="s">
        <v>41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17" ht="14.25" thickBot="1" x14ac:dyDescent="0.2"/>
    <row r="6" spans="1:17" ht="27" customHeight="1" thickBot="1" x14ac:dyDescent="0.2">
      <c r="C6" s="89" t="s">
        <v>40</v>
      </c>
      <c r="D6" s="90"/>
      <c r="E6" s="88" t="s">
        <v>39</v>
      </c>
      <c r="F6" s="106"/>
      <c r="G6" s="106"/>
      <c r="H6" s="107"/>
      <c r="I6" s="89" t="s">
        <v>38</v>
      </c>
      <c r="J6" s="108"/>
      <c r="K6" s="109"/>
      <c r="L6" s="88" t="s">
        <v>37</v>
      </c>
      <c r="M6" s="110"/>
      <c r="N6" s="111"/>
      <c r="O6" s="111"/>
      <c r="P6" s="111"/>
      <c r="Q6" s="112"/>
    </row>
    <row r="8" spans="1:17" ht="14.25" thickBot="1" x14ac:dyDescent="0.2">
      <c r="F8" s="87" t="s">
        <v>36</v>
      </c>
      <c r="I8" s="87" t="s">
        <v>36</v>
      </c>
      <c r="J8" s="87" t="s">
        <v>36</v>
      </c>
      <c r="K8" s="87" t="s">
        <v>36</v>
      </c>
    </row>
    <row r="9" spans="1:17" ht="56.25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18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 x14ac:dyDescent="0.15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 x14ac:dyDescent="0.15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 x14ac:dyDescent="0.15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 x14ac:dyDescent="0.15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 x14ac:dyDescent="0.15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 x14ac:dyDescent="0.15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 x14ac:dyDescent="0.15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 x14ac:dyDescent="0.15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 x14ac:dyDescent="0.15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 x14ac:dyDescent="0.15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 x14ac:dyDescent="0.15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 x14ac:dyDescent="0.15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 x14ac:dyDescent="0.15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 x14ac:dyDescent="0.15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 x14ac:dyDescent="0.15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 x14ac:dyDescent="0.15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 x14ac:dyDescent="0.15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 x14ac:dyDescent="0.15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 x14ac:dyDescent="0.15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 x14ac:dyDescent="0.15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 x14ac:dyDescent="0.15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 x14ac:dyDescent="0.15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 x14ac:dyDescent="0.15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 x14ac:dyDescent="0.15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 x14ac:dyDescent="0.15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 x14ac:dyDescent="0.15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 x14ac:dyDescent="0.15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 x14ac:dyDescent="0.15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 x14ac:dyDescent="0.15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 x14ac:dyDescent="0.15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 x14ac:dyDescent="0.15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 x14ac:dyDescent="0.15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 x14ac:dyDescent="0.15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 x14ac:dyDescent="0.15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 x14ac:dyDescent="0.15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 x14ac:dyDescent="0.15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 x14ac:dyDescent="0.15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 x14ac:dyDescent="0.15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 x14ac:dyDescent="0.15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 x14ac:dyDescent="0.15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 x14ac:dyDescent="0.15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 x14ac:dyDescent="0.15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 x14ac:dyDescent="0.2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 x14ac:dyDescent="0.2"/>
    <row r="57" spans="1:17" ht="19.5" customHeight="1" thickBot="1" x14ac:dyDescent="0.2">
      <c r="J57" s="14" t="s">
        <v>13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 x14ac:dyDescent="0.2">
      <c r="B58" s="28"/>
      <c r="J58" s="30"/>
      <c r="K58" s="29"/>
      <c r="O58" s="28" t="s">
        <v>12</v>
      </c>
      <c r="P58" s="28" t="s">
        <v>11</v>
      </c>
      <c r="Q58" s="28" t="s">
        <v>10</v>
      </c>
    </row>
    <row r="59" spans="1:17" ht="19.5" customHeight="1" thickBot="1" x14ac:dyDescent="0.2">
      <c r="J59" s="14"/>
      <c r="K59" s="17"/>
      <c r="N59" s="12" t="s">
        <v>9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 x14ac:dyDescent="0.2">
      <c r="J60" s="14"/>
      <c r="K60" s="17"/>
      <c r="N60" s="12" t="s">
        <v>49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 x14ac:dyDescent="0.2">
      <c r="J61" s="14"/>
      <c r="K61" s="17"/>
      <c r="M61" s="113" t="s">
        <v>48</v>
      </c>
      <c r="N61" s="114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 x14ac:dyDescent="0.2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 x14ac:dyDescent="0.2">
      <c r="J63" s="14"/>
      <c r="K63" s="17"/>
      <c r="O63" s="16" t="s">
        <v>6</v>
      </c>
      <c r="P63" s="15" t="s">
        <v>5</v>
      </c>
    </row>
    <row r="64" spans="1:17" ht="19.5" customHeight="1" thickBot="1" x14ac:dyDescent="0.2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 x14ac:dyDescent="0.15">
      <c r="M66" s="9"/>
      <c r="N66" s="8" t="s">
        <v>3</v>
      </c>
      <c r="O66" s="7" t="s">
        <v>2</v>
      </c>
    </row>
    <row r="67" spans="3:15" x14ac:dyDescent="0.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 x14ac:dyDescent="0.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 x14ac:dyDescent="0.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>
      <formula1>"（ア）全体に係る経費,（イ）複数項目に係る経費,　,"</formula1>
    </dataValidation>
    <dataValidation type="list" allowBlank="1" showInputMessage="1" showErrorMessage="1" sqref="J6:K6">
      <formula1>"遠隔教育環境整備事業"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="85" zoomScaleNormal="90" zoomScaleSheetLayoutView="85" workbookViewId="0">
      <selection activeCell="Q36" sqref="Q36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58</v>
      </c>
    </row>
    <row r="4" spans="1:17" ht="21.75" customHeight="1" x14ac:dyDescent="0.15">
      <c r="B4" s="105" t="s">
        <v>47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17" ht="14.25" thickBot="1" x14ac:dyDescent="0.2"/>
    <row r="6" spans="1:17" ht="27" customHeight="1" thickBot="1" x14ac:dyDescent="0.2">
      <c r="C6" s="89" t="s">
        <v>40</v>
      </c>
      <c r="D6" s="90" t="s">
        <v>46</v>
      </c>
      <c r="E6" s="88" t="s">
        <v>39</v>
      </c>
      <c r="F6" s="106" t="s">
        <v>45</v>
      </c>
      <c r="G6" s="106"/>
      <c r="H6" s="107"/>
      <c r="I6" s="89" t="s">
        <v>38</v>
      </c>
      <c r="J6" s="108"/>
      <c r="K6" s="109"/>
      <c r="L6" s="88" t="s">
        <v>37</v>
      </c>
      <c r="M6" s="110" t="s">
        <v>44</v>
      </c>
      <c r="N6" s="111"/>
      <c r="O6" s="111"/>
      <c r="P6" s="111"/>
      <c r="Q6" s="112"/>
    </row>
    <row r="8" spans="1:17" ht="14.25" thickBot="1" x14ac:dyDescent="0.2">
      <c r="F8" s="87" t="s">
        <v>43</v>
      </c>
      <c r="I8" s="87" t="s">
        <v>43</v>
      </c>
      <c r="J8" s="87" t="s">
        <v>43</v>
      </c>
      <c r="K8" s="87" t="s">
        <v>43</v>
      </c>
    </row>
    <row r="9" spans="1:17" ht="63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42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>
        <v>1</v>
      </c>
      <c r="C11" s="65"/>
      <c r="D11" s="64" t="s">
        <v>51</v>
      </c>
      <c r="E11" s="63"/>
      <c r="F11" s="104">
        <v>200000</v>
      </c>
      <c r="G11" s="61">
        <v>1</v>
      </c>
      <c r="H11" s="61">
        <v>0</v>
      </c>
      <c r="I11" s="62">
        <v>200000</v>
      </c>
      <c r="J11" s="61">
        <v>0</v>
      </c>
      <c r="K11" s="48">
        <f t="shared" ref="K11:K22" si="0">IFERROR(I11+J11,"0")</f>
        <v>200000</v>
      </c>
      <c r="L11" s="60"/>
      <c r="M11" s="35"/>
      <c r="O11" s="46">
        <f t="shared" ref="O11:O17" si="1">IFERROR(F11*G11+J11/(G11+H11)*G11,"0")</f>
        <v>200000</v>
      </c>
      <c r="P11" s="46">
        <f t="shared" ref="P11:P17" si="2">IFERROR(F11*H11+J11/(G11+H11)*H11,"0")</f>
        <v>0</v>
      </c>
      <c r="Q11" s="58">
        <f t="shared" ref="Q11:Q18" si="3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>
        <v>2</v>
      </c>
      <c r="C12" s="57"/>
      <c r="D12" s="56" t="s">
        <v>52</v>
      </c>
      <c r="E12" s="52"/>
      <c r="F12" s="51">
        <v>100000</v>
      </c>
      <c r="G12" s="49">
        <v>2</v>
      </c>
      <c r="H12" s="49">
        <v>0</v>
      </c>
      <c r="I12" s="50">
        <v>200000</v>
      </c>
      <c r="J12" s="49">
        <v>0</v>
      </c>
      <c r="K12" s="48">
        <f>IFERROR(I12+J12,"0")</f>
        <v>200000</v>
      </c>
      <c r="L12" s="47"/>
      <c r="M12" s="35"/>
      <c r="O12" s="46">
        <f t="shared" si="1"/>
        <v>200000</v>
      </c>
      <c r="P12" s="46">
        <f t="shared" si="2"/>
        <v>0</v>
      </c>
      <c r="Q12" s="58">
        <f t="shared" si="3"/>
        <v>0</v>
      </c>
    </row>
    <row r="13" spans="1:17" x14ac:dyDescent="0.15">
      <c r="A13" s="2">
        <v>3</v>
      </c>
      <c r="B13" s="55">
        <v>3</v>
      </c>
      <c r="C13" s="57"/>
      <c r="D13" s="56" t="s">
        <v>53</v>
      </c>
      <c r="E13" s="52"/>
      <c r="F13" s="51">
        <v>50000</v>
      </c>
      <c r="G13" s="49">
        <v>1</v>
      </c>
      <c r="H13" s="49">
        <v>0</v>
      </c>
      <c r="I13" s="50">
        <v>50000</v>
      </c>
      <c r="J13" s="49"/>
      <c r="K13" s="48">
        <f t="shared" si="0"/>
        <v>50000</v>
      </c>
      <c r="L13" s="47"/>
      <c r="M13" s="35"/>
      <c r="O13" s="46">
        <f t="shared" si="1"/>
        <v>50000</v>
      </c>
      <c r="P13" s="46">
        <f t="shared" si="2"/>
        <v>0</v>
      </c>
      <c r="Q13" s="58">
        <f t="shared" si="3"/>
        <v>0</v>
      </c>
    </row>
    <row r="14" spans="1:17" ht="27" x14ac:dyDescent="0.15">
      <c r="A14" s="2">
        <v>4</v>
      </c>
      <c r="B14" s="55">
        <v>4</v>
      </c>
      <c r="C14" s="57"/>
      <c r="D14" s="56" t="s">
        <v>54</v>
      </c>
      <c r="E14" s="52" t="s">
        <v>50</v>
      </c>
      <c r="F14" s="51">
        <v>100000</v>
      </c>
      <c r="G14" s="49">
        <v>5</v>
      </c>
      <c r="H14" s="49">
        <v>0</v>
      </c>
      <c r="I14" s="50">
        <v>500000</v>
      </c>
      <c r="J14" s="49">
        <v>0</v>
      </c>
      <c r="K14" s="48">
        <f t="shared" si="0"/>
        <v>500000</v>
      </c>
      <c r="L14" s="47"/>
      <c r="M14" s="35"/>
      <c r="O14" s="46">
        <f t="shared" si="1"/>
        <v>500000</v>
      </c>
      <c r="P14" s="46">
        <f t="shared" si="2"/>
        <v>0</v>
      </c>
      <c r="Q14" s="58">
        <f t="shared" si="3"/>
        <v>0</v>
      </c>
    </row>
    <row r="15" spans="1:17" ht="27" x14ac:dyDescent="0.15">
      <c r="A15" s="2">
        <v>5</v>
      </c>
      <c r="B15" s="55">
        <v>5</v>
      </c>
      <c r="C15" s="57"/>
      <c r="D15" s="56" t="s">
        <v>55</v>
      </c>
      <c r="E15" s="52"/>
      <c r="F15" s="51">
        <v>10000</v>
      </c>
      <c r="G15" s="49">
        <v>10</v>
      </c>
      <c r="H15" s="49">
        <v>0</v>
      </c>
      <c r="I15" s="50">
        <v>100000</v>
      </c>
      <c r="J15" s="49">
        <v>0</v>
      </c>
      <c r="K15" s="48">
        <f t="shared" si="0"/>
        <v>100000</v>
      </c>
      <c r="L15" s="47"/>
      <c r="M15" s="35"/>
      <c r="O15" s="46">
        <f t="shared" si="1"/>
        <v>100000</v>
      </c>
      <c r="P15" s="46">
        <f t="shared" si="2"/>
        <v>0</v>
      </c>
      <c r="Q15" s="58">
        <f t="shared" si="3"/>
        <v>0</v>
      </c>
    </row>
    <row r="16" spans="1:17" x14ac:dyDescent="0.15">
      <c r="A16" s="2">
        <v>6</v>
      </c>
      <c r="B16" s="55">
        <v>6</v>
      </c>
      <c r="C16" s="57"/>
      <c r="D16" s="56" t="s">
        <v>56</v>
      </c>
      <c r="E16" s="52"/>
      <c r="F16" s="51">
        <v>1000000</v>
      </c>
      <c r="G16" s="49">
        <v>1</v>
      </c>
      <c r="H16" s="49">
        <v>0</v>
      </c>
      <c r="I16" s="50">
        <v>1000000</v>
      </c>
      <c r="J16" s="49"/>
      <c r="K16" s="48">
        <f t="shared" si="0"/>
        <v>1000000</v>
      </c>
      <c r="L16" s="47"/>
      <c r="M16" s="35"/>
      <c r="O16" s="46">
        <f t="shared" si="1"/>
        <v>1000000</v>
      </c>
      <c r="P16" s="46">
        <f t="shared" si="2"/>
        <v>0</v>
      </c>
      <c r="Q16" s="58">
        <f t="shared" si="3"/>
        <v>0</v>
      </c>
    </row>
    <row r="17" spans="1:17" x14ac:dyDescent="0.15">
      <c r="A17" s="2">
        <v>7</v>
      </c>
      <c r="B17" s="55">
        <v>7</v>
      </c>
      <c r="C17" s="57"/>
      <c r="D17" s="56" t="s">
        <v>57</v>
      </c>
      <c r="E17" s="52"/>
      <c r="F17" s="51">
        <v>2000</v>
      </c>
      <c r="G17" s="49">
        <v>50</v>
      </c>
      <c r="H17" s="49">
        <v>2</v>
      </c>
      <c r="I17" s="50">
        <v>104000</v>
      </c>
      <c r="J17" s="49"/>
      <c r="K17" s="48">
        <f t="shared" si="0"/>
        <v>104000</v>
      </c>
      <c r="L17" s="47"/>
      <c r="M17" s="35"/>
      <c r="O17" s="46">
        <f t="shared" si="1"/>
        <v>100000</v>
      </c>
      <c r="P17" s="46">
        <f t="shared" si="2"/>
        <v>4000</v>
      </c>
      <c r="Q17" s="58">
        <f t="shared" si="3"/>
        <v>0</v>
      </c>
    </row>
    <row r="18" spans="1:17" x14ac:dyDescent="0.15">
      <c r="A18" s="2">
        <v>9</v>
      </c>
      <c r="B18" s="55"/>
      <c r="C18" s="57"/>
      <c r="D18" s="56"/>
      <c r="E18" s="52"/>
      <c r="F18" s="51" t="str">
        <f t="shared" ref="F18:F22" si="4">IFERROR(I18/(G18+H18),"0")</f>
        <v>0</v>
      </c>
      <c r="G18" s="49">
        <v>0</v>
      </c>
      <c r="H18" s="49">
        <v>0</v>
      </c>
      <c r="I18" s="50">
        <v>0</v>
      </c>
      <c r="J18" s="49">
        <v>0</v>
      </c>
      <c r="K18" s="48">
        <f t="shared" si="0"/>
        <v>0</v>
      </c>
      <c r="L18" s="47"/>
      <c r="M18" s="35"/>
      <c r="O18" s="46" t="str">
        <f t="shared" ref="O18:O22" si="5">IFERROR(F18*G18+J18/(G18+H18)*G18,"0")</f>
        <v>0</v>
      </c>
      <c r="P18" s="46" t="str">
        <f t="shared" ref="P18:P22" si="6">IFERROR(F18*H18+J18/(G18+H18)*H18,"0")</f>
        <v>0</v>
      </c>
      <c r="Q18" s="58">
        <f t="shared" si="3"/>
        <v>0</v>
      </c>
    </row>
    <row r="19" spans="1:17" x14ac:dyDescent="0.15">
      <c r="A19" s="2">
        <v>10</v>
      </c>
      <c r="B19" s="55"/>
      <c r="C19" s="57"/>
      <c r="D19" s="56"/>
      <c r="E19" s="52"/>
      <c r="F19" s="51" t="str">
        <f t="shared" si="4"/>
        <v>0</v>
      </c>
      <c r="G19" s="49">
        <v>0</v>
      </c>
      <c r="H19" s="49">
        <v>0</v>
      </c>
      <c r="I19" s="50">
        <v>0</v>
      </c>
      <c r="J19" s="49">
        <v>0</v>
      </c>
      <c r="K19" s="48">
        <f t="shared" si="0"/>
        <v>0</v>
      </c>
      <c r="L19" s="47"/>
      <c r="M19" s="35"/>
      <c r="O19" s="46" t="str">
        <f t="shared" si="5"/>
        <v>0</v>
      </c>
      <c r="P19" s="46" t="str">
        <f t="shared" si="6"/>
        <v>0</v>
      </c>
      <c r="Q19" s="58">
        <v>0</v>
      </c>
    </row>
    <row r="20" spans="1:17" x14ac:dyDescent="0.15">
      <c r="A20" s="2">
        <v>11</v>
      </c>
      <c r="B20" s="55"/>
      <c r="C20" s="57"/>
      <c r="D20" s="56"/>
      <c r="E20" s="52"/>
      <c r="F20" s="51" t="str">
        <f t="shared" si="4"/>
        <v>0</v>
      </c>
      <c r="G20" s="49">
        <v>0</v>
      </c>
      <c r="H20" s="49">
        <v>0</v>
      </c>
      <c r="I20" s="50">
        <v>0</v>
      </c>
      <c r="J20" s="49">
        <v>0</v>
      </c>
      <c r="K20" s="48">
        <f t="shared" si="0"/>
        <v>0</v>
      </c>
      <c r="L20" s="47"/>
      <c r="M20" s="35"/>
      <c r="O20" s="46" t="str">
        <f t="shared" si="5"/>
        <v>0</v>
      </c>
      <c r="P20" s="46" t="str">
        <f t="shared" si="6"/>
        <v>0</v>
      </c>
      <c r="Q20" s="58">
        <f>IF(AND(ABS(J20)&gt;=0,OR(E20="（イ）複数項目に係る経費",E20="（ア）全体に係る経費")),J20,0)</f>
        <v>0</v>
      </c>
    </row>
    <row r="21" spans="1:17" x14ac:dyDescent="0.15">
      <c r="A21" s="2"/>
      <c r="B21" s="55"/>
      <c r="C21" s="54"/>
      <c r="D21" s="53"/>
      <c r="E21" s="52"/>
      <c r="F21" s="51" t="str">
        <f t="shared" si="4"/>
        <v>0</v>
      </c>
      <c r="G21" s="49">
        <v>0</v>
      </c>
      <c r="H21" s="49">
        <v>0</v>
      </c>
      <c r="I21" s="50">
        <v>0</v>
      </c>
      <c r="J21" s="49"/>
      <c r="K21" s="48">
        <f t="shared" si="0"/>
        <v>0</v>
      </c>
      <c r="L21" s="47"/>
      <c r="M21" s="35"/>
      <c r="O21" s="46" t="str">
        <f t="shared" si="5"/>
        <v>0</v>
      </c>
      <c r="P21" s="46" t="str">
        <f t="shared" si="6"/>
        <v>0</v>
      </c>
      <c r="Q21" s="58">
        <f>IF(AND(ABS(J21)&gt;=0,OR(E21="（イ）複数項目に係る経費",E21="（ア）全体に係る経費")),J21,0)</f>
        <v>0</v>
      </c>
    </row>
    <row r="22" spans="1:17" ht="14.25" thickBot="1" x14ac:dyDescent="0.2">
      <c r="A22" s="2"/>
      <c r="B22" s="44"/>
      <c r="C22" s="43"/>
      <c r="D22" s="42"/>
      <c r="E22" s="41"/>
      <c r="F22" s="40" t="str">
        <f t="shared" si="4"/>
        <v>0</v>
      </c>
      <c r="G22" s="38">
        <v>0</v>
      </c>
      <c r="H22" s="38">
        <v>0</v>
      </c>
      <c r="I22" s="39">
        <v>0</v>
      </c>
      <c r="J22" s="38"/>
      <c r="K22" s="37">
        <f t="shared" si="0"/>
        <v>0</v>
      </c>
      <c r="L22" s="36"/>
      <c r="M22" s="35"/>
      <c r="O22" s="46" t="str">
        <f t="shared" si="5"/>
        <v>0</v>
      </c>
      <c r="P22" s="46" t="str">
        <f t="shared" si="6"/>
        <v>0</v>
      </c>
      <c r="Q22" s="58">
        <f>IF(AND(ABS(J22)&gt;=0,OR(E22="（イ）複数項目に係る経費",E22="（ア）全体に係る経費")),J22,0)</f>
        <v>0</v>
      </c>
    </row>
    <row r="23" spans="1:17" ht="14.25" thickBot="1" x14ac:dyDescent="0.2"/>
    <row r="24" spans="1:17" ht="19.5" customHeight="1" thickBot="1" x14ac:dyDescent="0.2">
      <c r="J24" s="14" t="s">
        <v>13</v>
      </c>
      <c r="K24" s="32">
        <f ca="1">SUM(OFFSET(K11,0,0):K22)</f>
        <v>2154000</v>
      </c>
      <c r="L24" s="17"/>
      <c r="O24" s="31">
        <f ca="1">SUM(OFFSET(O11,0,0):O22)</f>
        <v>2150000</v>
      </c>
      <c r="P24" s="31">
        <f ca="1">SUM(OFFSET(P11,0,0):P22)</f>
        <v>4000</v>
      </c>
      <c r="Q24" s="31">
        <f ca="1">SUM(OFFSET(Q11,0,0):Q22)</f>
        <v>0</v>
      </c>
    </row>
    <row r="25" spans="1:17" s="27" customFormat="1" ht="16.5" customHeight="1" thickBot="1" x14ac:dyDescent="0.2">
      <c r="B25" s="28"/>
      <c r="J25" s="30"/>
      <c r="K25" s="29"/>
      <c r="O25" s="28" t="s">
        <v>12</v>
      </c>
      <c r="P25" s="28" t="s">
        <v>11</v>
      </c>
      <c r="Q25" s="28" t="s">
        <v>10</v>
      </c>
    </row>
    <row r="26" spans="1:17" ht="19.5" customHeight="1" thickBot="1" x14ac:dyDescent="0.2">
      <c r="J26" s="14"/>
      <c r="K26" s="17"/>
      <c r="N26" s="12" t="s">
        <v>9</v>
      </c>
      <c r="O26" s="26">
        <f ca="1">IFERROR(O$24/($O24+$P24),0)</f>
        <v>0.99814298978644378</v>
      </c>
      <c r="P26" s="25">
        <f ca="1">IFERROR(P$24/($O24+$P24),0)</f>
        <v>1.8570102135561746E-3</v>
      </c>
      <c r="Q26" s="103">
        <f ca="1">SUM($O$26:$P$26)</f>
        <v>1</v>
      </c>
    </row>
    <row r="27" spans="1:17" ht="19.5" customHeight="1" thickBot="1" x14ac:dyDescent="0.2">
      <c r="J27" s="14"/>
      <c r="K27" s="17"/>
      <c r="N27" s="12" t="s">
        <v>49</v>
      </c>
      <c r="O27" s="24">
        <f ca="1">IFERROR($Q$24*O$26,0)</f>
        <v>0</v>
      </c>
      <c r="P27" s="24">
        <f ca="1">IFERROR($Q$24*P$26,0)</f>
        <v>0</v>
      </c>
      <c r="Q27" s="102">
        <f ca="1">SUM($O$27:$P$27)</f>
        <v>0</v>
      </c>
    </row>
    <row r="28" spans="1:17" ht="19.5" customHeight="1" thickBot="1" x14ac:dyDescent="0.2">
      <c r="J28" s="14"/>
      <c r="K28" s="17"/>
      <c r="M28" s="113" t="s">
        <v>48</v>
      </c>
      <c r="N28" s="114"/>
      <c r="O28" s="22">
        <f ca="1">IFERROR(O$24+O$27,0)</f>
        <v>2150000</v>
      </c>
      <c r="P28" s="21">
        <f ca="1">IFERROR(P$24+P$27,0)</f>
        <v>4000</v>
      </c>
      <c r="Q28" s="102">
        <f ca="1">SUM($O$28:$P$28)</f>
        <v>2154000</v>
      </c>
    </row>
    <row r="29" spans="1:17" ht="19.5" customHeight="1" thickBot="1" x14ac:dyDescent="0.2">
      <c r="J29" s="14" t="s">
        <v>8</v>
      </c>
      <c r="K29" s="20">
        <v>215400</v>
      </c>
      <c r="N29" s="12" t="s">
        <v>7</v>
      </c>
      <c r="O29" s="101">
        <f ca="1">IFERROR($K$29*O$26,0)</f>
        <v>215000</v>
      </c>
      <c r="P29" s="100">
        <f ca="1">IFERROR($K$29*P$26,0)</f>
        <v>400</v>
      </c>
      <c r="Q29" s="99">
        <f ca="1">SUM($O$29:$P$29)</f>
        <v>215400</v>
      </c>
    </row>
    <row r="30" spans="1:17" ht="19.5" customHeight="1" thickBot="1" x14ac:dyDescent="0.2">
      <c r="J30" s="14"/>
      <c r="K30" s="17"/>
    </row>
    <row r="31" spans="1:17" ht="19.5" customHeight="1" thickBot="1" x14ac:dyDescent="0.2">
      <c r="J31" s="14" t="s">
        <v>4</v>
      </c>
      <c r="K31" s="13">
        <f ca="1">$K$24+$K$29</f>
        <v>2369400</v>
      </c>
      <c r="N31" s="12" t="s">
        <v>4</v>
      </c>
      <c r="O31" s="11">
        <f ca="1">IFERROR(SUM(O$28:O$29),0)</f>
        <v>2365000</v>
      </c>
      <c r="P31" s="10">
        <f ca="1">IFERROR(SUM(P$28:P$29),0)</f>
        <v>4400</v>
      </c>
      <c r="Q31" s="10">
        <f ca="1">SUM($Q$28:$Q$29)</f>
        <v>2369400</v>
      </c>
    </row>
    <row r="32" spans="1:17" x14ac:dyDescent="0.15">
      <c r="N32" s="9"/>
    </row>
    <row r="33" spans="3:15" ht="14.25" thickBot="1" x14ac:dyDescent="0.2">
      <c r="M33" s="9"/>
      <c r="N33" s="98" t="s">
        <v>3</v>
      </c>
      <c r="O33" s="97" t="s">
        <v>2</v>
      </c>
    </row>
    <row r="34" spans="3:15" ht="14.25" thickBot="1" x14ac:dyDescent="0.2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</v>
      </c>
      <c r="O34" s="94">
        <f ca="1">O31*N34</f>
        <v>0</v>
      </c>
    </row>
    <row r="35" spans="3:15" ht="14.25" thickBot="1" x14ac:dyDescent="0.2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1</v>
      </c>
      <c r="O35" s="91">
        <f ca="1">O31*N35</f>
        <v>2365000</v>
      </c>
    </row>
    <row r="36" spans="3:15" x14ac:dyDescent="0.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E11:E22">
      <formula1>"（ア）全体に係る経費,（イ）複数項目に係る経費,　,"</formula1>
    </dataValidation>
    <dataValidation type="list" allowBlank="1" showInputMessage="1" showErrorMessage="1" sqref="J6:K6">
      <formula1>"遠隔教育環境整備事業"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2020-05-01T09:00:01Z</cp:lastPrinted>
  <dcterms:created xsi:type="dcterms:W3CDTF">2016-03-23T11:24:39Z</dcterms:created>
  <dcterms:modified xsi:type="dcterms:W3CDTF">2020-05-01T09:14:31Z</dcterms:modified>
</cp:coreProperties>
</file>