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_上水道チーム\00_【照会各種】\00_財政課\02_公営企業に係る経営比較分析表\R01（H30対象）\経営比較分析表等\"/>
    </mc:Choice>
  </mc:AlternateContent>
  <workbookProtection workbookAlgorithmName="SHA-512" workbookHashValue="6A2lBIPnfLVfgiaHuGEgZzVISCOSf4LjhrB40CNwTSQgwiltc9tTjPj0hIdWWndpuXxquBqgm7t3Q1c6j6w5Fg==" workbookSaltValue="HowLYVJGNwyY0ksU8/lyvw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B10" i="4" s="1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H85" i="4"/>
  <c r="G85" i="4"/>
  <c r="F85" i="4"/>
  <c r="BB10" i="4"/>
  <c r="AT10" i="4"/>
  <c r="AL10" i="4"/>
  <c r="W10" i="4"/>
  <c r="I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<sst xmlns="http://schemas.openxmlformats.org/spreadsheetml/2006/main" count="220" uniqueCount="108">
  <si>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</si>
  <si>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</si>
  <si>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</si>
  <si>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</si>
  <si>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</si>
  <si>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</si>
  <si>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</si>
  <si>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</si>
  <si>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</si>
  <si>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</si>
  <si>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</si>
  <si>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</si>
  <si>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</si>
  <si>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</si>
  <si>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</si>
  <si>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</si>
  <si>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</si>
  <si>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</si>
  <si>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</si>
  <si>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</si>
  <si>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</si>
  <si>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</si>
  <si>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</si>
  <si>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</si>
  <si>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</si>
  <si>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</si>
  <si>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</si>
  <si>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</si>
  <si>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</si>
  <si>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</si>
  <si>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</si>
  <si>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</si>
  <si>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</si>
  <si>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</si>
  <si>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</si>
  <si>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</si>
  <si>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</si>
  <si>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</si>
  <si>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</si>
  <si>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</si>
  <si>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</si>
  <si>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</si>
  <si>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</si>
  <si>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</si>
  <si>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</si>
  <si>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</si>
  <si>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</si>
  <si>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</si>
  <si>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</si>
  <si>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</si>
  <si>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</si>
  <si>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</si>
  <si>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</si>
  <si>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</si>
  <si>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</si>
  <si>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</si>
  <si>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</si>
  <si>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</si>
  <si>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</si>
  <si>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</si>
  <si>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</si>
  <si>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</si>
  <si>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</si>
  <si>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</si>
  <si>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</si>
  <si>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</si>
  <si>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</si>
  <si>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</si>
  <si>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</si>
  <si>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</si>
  <si>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</si>
  <si>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</si>
  <si>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</si>
  <si>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</si>
  <si>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</si>
  <si>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</si>
  <si>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</si>
  <si>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</si>
  <si>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</si>
  <si>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</si>
  <si>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</si>
  <si>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</si>
  <si>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</si>
  <si>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</si>
  <si>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</si>
  <si>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</si>
  <si>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</si>
  <si>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</si>
  <si>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</si>
  <si>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</si>
  <si>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</si>
  <si>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</si>
  <si>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</si>
  <si>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岩手県　山田町</t>
  </si>
  <si>
    <t>法適用</t>
  </si>
  <si>
    <t>水道事業</t>
  </si>
  <si>
    <t>末端給水事業</t>
  </si>
  <si>
    <t>A7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</si>
  <si>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</si>
  <si>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</si>
  <si>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</si>
  <si>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</si>
  <si>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</si>
  <si>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</si>
  <si>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</si>
  <si>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①有形固定資産減価償却率は、平均的な数値である。
②管路経年化率は１％未満と低率である。現在は復旧事業を中心に進めており、その後に、老朽化した施設を計画的に更新していく。</t>
    <phoneticPr fontId="4"/>
  </si>
  <si>
    <t>全体的には、経営は健全である。
しかし、今後、人口減による給水収益の減少が見込まれることから、適切な料金収入及び経営改善を検討する必要がある。</t>
    <phoneticPr fontId="4"/>
  </si>
  <si>
    <t>　平成２３年３月の東日本大震災により給水区域が被災を受けたことから、２３年度は給水収益が激減し、各経営指標が悪化した。その後、応急仮設住宅が建設され、住宅等の復旧が進み、２５年度に料金改定をしたことから、経営指標は回復してきている。また、２７年度に簡易水道を上水道に統合したことにより、数値が変動している。
①経常収支比率は、２４年から１００％を超えており、単年度収支は黒字であり経営は健全である。
②累積欠損金は発生しておらず、経営は健全である。
③流動比率は３０年度は１５２．４７％と１００％を優に超えており、支払い能力は十分である。
④企業債残高対給水収益比率は、年々減少しており、順調に企業債の償還が進んでいる。
⑤料金回収率は、２４年から１００％を超えており、適切に料金収入が確保されいる。
⑥給水原価は、２７年２８年は平均値を超えていたが２９年３０年は平均値以下となっている。
⑦施設利用率は、平均値を超えて稼働しており、適切な施設規模である。
⑧有収率は、平均値に達していないが、３０年度から漏水調査、修理を行い漏水量の減少に努めている。</t>
    <rPh sb="155" eb="157">
      <t>ケイジョウ</t>
    </rPh>
    <rPh sb="157" eb="159">
      <t>シュウシ</t>
    </rPh>
    <rPh sb="380" eb="381">
      <t>ネン</t>
    </rPh>
    <rPh sb="449" eb="451">
      <t>ネンド</t>
    </rPh>
    <rPh sb="453" eb="455">
      <t>ロウスイ</t>
    </rPh>
    <rPh sb="455" eb="457">
      <t>チョウサ</t>
    </rPh>
    <rPh sb="458" eb="460">
      <t>シュウリ</t>
    </rPh>
    <rPh sb="461" eb="462">
      <t>オコナ</t>
    </rPh>
    <rPh sb="470" eb="471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</si>
</sst>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B2-4228-8B5D-CA9F3A609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0.68</c:v>
                </c:pt>
                <c:pt idx="1">
                  <c:v>0.99</c:v>
                </c:pt>
                <c:pt idx="2">
                  <c:v>0.71</c:v>
                </c:pt>
                <c:pt idx="3">
                  <c:v>0.39</c:v>
                </c:pt>
                <c:pt idx="4">
                  <c:v>0.43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B2-4228-8B5D-CA9F3A609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66.069999999999993</c:v>
                </c:pt>
                <c:pt idx="1">
                  <c:v>71.06</c:v>
                </c:pt>
                <c:pt idx="2">
                  <c:v>73.59</c:v>
                </c:pt>
                <c:pt idx="3">
                  <c:v>69.78</c:v>
                </c:pt>
                <c:pt idx="4">
                  <c:v>68.87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05-4EDC-B650-8DF99F66C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53.61</c:v>
                </c:pt>
                <c:pt idx="1">
                  <c:v>54.77</c:v>
                </c:pt>
                <c:pt idx="2">
                  <c:v>54.92</c:v>
                </c:pt>
                <c:pt idx="3">
                  <c:v>55.88</c:v>
                </c:pt>
                <c:pt idx="4">
                  <c:v>55.22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05-4EDC-B650-8DF99F66C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71.87</c:v>
                </c:pt>
                <c:pt idx="1">
                  <c:v>74.5</c:v>
                </c:pt>
                <c:pt idx="2">
                  <c:v>72.25</c:v>
                </c:pt>
                <c:pt idx="3">
                  <c:v>76.22</c:v>
                </c:pt>
                <c:pt idx="4">
                  <c:v>75.89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CD-48AB-B313-BCCAF055C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81.31</c:v>
                </c:pt>
                <c:pt idx="1">
                  <c:v>82.89</c:v>
                </c:pt>
                <c:pt idx="2">
                  <c:v>82.66</c:v>
                </c:pt>
                <c:pt idx="3">
                  <c:v>80.989999999999995</c:v>
                </c:pt>
                <c:pt idx="4">
                  <c:v>80.930000000000007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CD-48AB-B313-BCCAF055C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114.91</c:v>
                </c:pt>
                <c:pt idx="1">
                  <c:v>107.25</c:v>
                </c:pt>
                <c:pt idx="2">
                  <c:v>106.56</c:v>
                </c:pt>
                <c:pt idx="3">
                  <c:v>116.93</c:v>
                </c:pt>
                <c:pt idx="4">
                  <c:v>114.72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9B-4DEA-9E2E-ED8A1CAAF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109.49</c:v>
                </c:pt>
                <c:pt idx="1">
                  <c:v>111.21</c:v>
                </c:pt>
                <c:pt idx="2">
                  <c:v>111.71</c:v>
                </c:pt>
                <c:pt idx="3">
                  <c:v>110.02</c:v>
                </c:pt>
                <c:pt idx="4">
                  <c:v>108.76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9B-4DEA-9E2E-ED8A1CAAF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45.75</c:v>
                </c:pt>
                <c:pt idx="1">
                  <c:v>42.3</c:v>
                </c:pt>
                <c:pt idx="2">
                  <c:v>41.7</c:v>
                </c:pt>
                <c:pt idx="3">
                  <c:v>41.58</c:v>
                </c:pt>
                <c:pt idx="4">
                  <c:v>42.76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6C-4767-9188-FE2BF33D7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46.67</c:v>
                </c:pt>
                <c:pt idx="1">
                  <c:v>47.46</c:v>
                </c:pt>
                <c:pt idx="2">
                  <c:v>48.49</c:v>
                </c:pt>
                <c:pt idx="3">
                  <c:v>46.61</c:v>
                </c:pt>
                <c:pt idx="4">
                  <c:v>47.97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6C-4767-9188-FE2BF33D7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 formatCode="#,##0.00;&quot;△&quot;#,##0.00;&quot;-&quot;">
                  <c:v>0.9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FC-46E2-96F5-32B8D0AD8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10.029999999999999</c:v>
                </c:pt>
                <c:pt idx="1">
                  <c:v>9.7100000000000009</c:v>
                </c:pt>
                <c:pt idx="2">
                  <c:v>12.79</c:v>
                </c:pt>
                <c:pt idx="3">
                  <c:v>10.84</c:v>
                </c:pt>
                <c:pt idx="4">
                  <c:v>15.33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FC-46E2-96F5-32B8D0AD8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7-4FF7-827F-E86EF35FE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9.49</c:v>
                </c:pt>
                <c:pt idx="1">
                  <c:v>1.93</c:v>
                </c:pt>
                <c:pt idx="2">
                  <c:v>1.72</c:v>
                </c:pt>
                <c:pt idx="3">
                  <c:v>7.31</c:v>
                </c:pt>
                <c:pt idx="4">
                  <c:v>7.48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37-4FF7-827F-E86EF35FE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573.04999999999995</c:v>
                </c:pt>
                <c:pt idx="1">
                  <c:v>260.41000000000003</c:v>
                </c:pt>
                <c:pt idx="2">
                  <c:v>172.93</c:v>
                </c:pt>
                <c:pt idx="3">
                  <c:v>180.59</c:v>
                </c:pt>
                <c:pt idx="4">
                  <c:v>152.47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26-4332-9FB7-12705341C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406.37</c:v>
                </c:pt>
                <c:pt idx="1">
                  <c:v>391.54</c:v>
                </c:pt>
                <c:pt idx="2">
                  <c:v>384.34</c:v>
                </c:pt>
                <c:pt idx="3">
                  <c:v>355.27</c:v>
                </c:pt>
                <c:pt idx="4">
                  <c:v>359.7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26-4332-9FB7-12705341C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547.04999999999995</c:v>
                </c:pt>
                <c:pt idx="1">
                  <c:v>497.81</c:v>
                </c:pt>
                <c:pt idx="2">
                  <c:v>461.77</c:v>
                </c:pt>
                <c:pt idx="3">
                  <c:v>427.88</c:v>
                </c:pt>
                <c:pt idx="4">
                  <c:v>403.53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46-4132-8935-4A2DB3698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442.54</c:v>
                </c:pt>
                <c:pt idx="1">
                  <c:v>386.97</c:v>
                </c:pt>
                <c:pt idx="2">
                  <c:v>380.58</c:v>
                </c:pt>
                <c:pt idx="3">
                  <c:v>458.27</c:v>
                </c:pt>
                <c:pt idx="4">
                  <c:v>447.01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46-4132-8935-4A2DB3698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111.15</c:v>
                </c:pt>
                <c:pt idx="1">
                  <c:v>103.55</c:v>
                </c:pt>
                <c:pt idx="2">
                  <c:v>102.71</c:v>
                </c:pt>
                <c:pt idx="3">
                  <c:v>113.9</c:v>
                </c:pt>
                <c:pt idx="4">
                  <c:v>111.71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C0-4278-8591-B99A100D8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98.6</c:v>
                </c:pt>
                <c:pt idx="1">
                  <c:v>101.72</c:v>
                </c:pt>
                <c:pt idx="2">
                  <c:v>102.38</c:v>
                </c:pt>
                <c:pt idx="3">
                  <c:v>96.77</c:v>
                </c:pt>
                <c:pt idx="4">
                  <c:v>95.81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C0-4278-8591-B99A100D8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177.94</c:v>
                </c:pt>
                <c:pt idx="1">
                  <c:v>192.29</c:v>
                </c:pt>
                <c:pt idx="2">
                  <c:v>195.19</c:v>
                </c:pt>
                <c:pt idx="3">
                  <c:v>176.46</c:v>
                </c:pt>
                <c:pt idx="4">
                  <c:v>178.79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38-45F8-B0FC-DB63CA079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181.67</c:v>
                </c:pt>
                <c:pt idx="1">
                  <c:v>168.2</c:v>
                </c:pt>
                <c:pt idx="2">
                  <c:v>168.67</c:v>
                </c:pt>
                <c:pt idx="3">
                  <c:v>187.18</c:v>
                </c:pt>
                <c:pt idx="4">
                  <c:v>189.58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38-45F8-B0FC-DB63CA079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24" zoomScale="80" zoomScaleNormal="8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</row>
    <row r="3" spans="1:78" ht="9.75" customHeight="1" x14ac:dyDescent="0.15">
      <c r="A3" s="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</row>
    <row r="4" spans="1:78" ht="9.75" customHeight="1" x14ac:dyDescent="0.15">
      <c r="A4" s="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4" t="str">
        <f>データ!H6</f>
        <v>岩手県　山田町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5"/>
      <c r="AE6" s="85"/>
      <c r="AF6" s="85"/>
      <c r="AG6" s="8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5" t="s">
        <v>1</v>
      </c>
      <c r="C7" s="76"/>
      <c r="D7" s="76"/>
      <c r="E7" s="76"/>
      <c r="F7" s="76"/>
      <c r="G7" s="76"/>
      <c r="H7" s="76"/>
      <c r="I7" s="75" t="s">
        <v>2</v>
      </c>
      <c r="J7" s="76"/>
      <c r="K7" s="76"/>
      <c r="L7" s="76"/>
      <c r="M7" s="76"/>
      <c r="N7" s="76"/>
      <c r="O7" s="77"/>
      <c r="P7" s="78" t="s">
        <v>3</v>
      </c>
      <c r="Q7" s="78"/>
      <c r="R7" s="78"/>
      <c r="S7" s="78"/>
      <c r="T7" s="78"/>
      <c r="U7" s="78"/>
      <c r="V7" s="78"/>
      <c r="W7" s="78" t="s">
        <v>4</v>
      </c>
      <c r="X7" s="78"/>
      <c r="Y7" s="78"/>
      <c r="Z7" s="78"/>
      <c r="AA7" s="78"/>
      <c r="AB7" s="78"/>
      <c r="AC7" s="78"/>
      <c r="AD7" s="78" t="s">
        <v>5</v>
      </c>
      <c r="AE7" s="78"/>
      <c r="AF7" s="78"/>
      <c r="AG7" s="78"/>
      <c r="AH7" s="78"/>
      <c r="AI7" s="78"/>
      <c r="AJ7" s="78"/>
      <c r="AK7" s="4"/>
      <c r="AL7" s="78" t="s">
        <v>6</v>
      </c>
      <c r="AM7" s="78"/>
      <c r="AN7" s="78"/>
      <c r="AO7" s="78"/>
      <c r="AP7" s="78"/>
      <c r="AQ7" s="78"/>
      <c r="AR7" s="78"/>
      <c r="AS7" s="78"/>
      <c r="AT7" s="75" t="s">
        <v>7</v>
      </c>
      <c r="AU7" s="76"/>
      <c r="AV7" s="76"/>
      <c r="AW7" s="76"/>
      <c r="AX7" s="76"/>
      <c r="AY7" s="76"/>
      <c r="AZ7" s="76"/>
      <c r="BA7" s="76"/>
      <c r="BB7" s="78" t="s">
        <v>8</v>
      </c>
      <c r="BC7" s="78"/>
      <c r="BD7" s="78"/>
      <c r="BE7" s="78"/>
      <c r="BF7" s="78"/>
      <c r="BG7" s="78"/>
      <c r="BH7" s="78"/>
      <c r="BI7" s="78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9" t="str">
        <f>データ!$I$6</f>
        <v>法適用</v>
      </c>
      <c r="C8" s="80"/>
      <c r="D8" s="80"/>
      <c r="E8" s="80"/>
      <c r="F8" s="80"/>
      <c r="G8" s="80"/>
      <c r="H8" s="80"/>
      <c r="I8" s="79" t="str">
        <f>データ!$J$6</f>
        <v>水道事業</v>
      </c>
      <c r="J8" s="80"/>
      <c r="K8" s="80"/>
      <c r="L8" s="80"/>
      <c r="M8" s="80"/>
      <c r="N8" s="80"/>
      <c r="O8" s="81"/>
      <c r="P8" s="82" t="str">
        <f>データ!$K$6</f>
        <v>末端給水事業</v>
      </c>
      <c r="Q8" s="82"/>
      <c r="R8" s="82"/>
      <c r="S8" s="82"/>
      <c r="T8" s="82"/>
      <c r="U8" s="82"/>
      <c r="V8" s="82"/>
      <c r="W8" s="82" t="str">
        <f>データ!$L$6</f>
        <v>A7</v>
      </c>
      <c r="X8" s="82"/>
      <c r="Y8" s="82"/>
      <c r="Z8" s="82"/>
      <c r="AA8" s="82"/>
      <c r="AB8" s="82"/>
      <c r="AC8" s="82"/>
      <c r="AD8" s="82" t="str">
        <f>データ!$M$6</f>
        <v>非設置</v>
      </c>
      <c r="AE8" s="82"/>
      <c r="AF8" s="82"/>
      <c r="AG8" s="82"/>
      <c r="AH8" s="82"/>
      <c r="AI8" s="82"/>
      <c r="AJ8" s="82"/>
      <c r="AK8" s="4"/>
      <c r="AL8" s="70">
        <f>データ!$R$6</f>
        <v>15665</v>
      </c>
      <c r="AM8" s="70"/>
      <c r="AN8" s="70"/>
      <c r="AO8" s="70"/>
      <c r="AP8" s="70"/>
      <c r="AQ8" s="70"/>
      <c r="AR8" s="70"/>
      <c r="AS8" s="70"/>
      <c r="AT8" s="66">
        <f>データ!$S$6</f>
        <v>262.81</v>
      </c>
      <c r="AU8" s="67"/>
      <c r="AV8" s="67"/>
      <c r="AW8" s="67"/>
      <c r="AX8" s="67"/>
      <c r="AY8" s="67"/>
      <c r="AZ8" s="67"/>
      <c r="BA8" s="67"/>
      <c r="BB8" s="69">
        <f>データ!$T$6</f>
        <v>59.61</v>
      </c>
      <c r="BC8" s="69"/>
      <c r="BD8" s="69"/>
      <c r="BE8" s="69"/>
      <c r="BF8" s="69"/>
      <c r="BG8" s="69"/>
      <c r="BH8" s="69"/>
      <c r="BI8" s="69"/>
      <c r="BJ8" s="3"/>
      <c r="BK8" s="3"/>
      <c r="BL8" s="73" t="s">
        <v>10</v>
      </c>
      <c r="BM8" s="7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5" t="s">
        <v>12</v>
      </c>
      <c r="C9" s="76"/>
      <c r="D9" s="76"/>
      <c r="E9" s="76"/>
      <c r="F9" s="76"/>
      <c r="G9" s="76"/>
      <c r="H9" s="76"/>
      <c r="I9" s="75" t="s">
        <v>13</v>
      </c>
      <c r="J9" s="76"/>
      <c r="K9" s="76"/>
      <c r="L9" s="76"/>
      <c r="M9" s="76"/>
      <c r="N9" s="76"/>
      <c r="O9" s="77"/>
      <c r="P9" s="78" t="s">
        <v>14</v>
      </c>
      <c r="Q9" s="78"/>
      <c r="R9" s="78"/>
      <c r="S9" s="78"/>
      <c r="T9" s="78"/>
      <c r="U9" s="78"/>
      <c r="V9" s="78"/>
      <c r="W9" s="78" t="s">
        <v>15</v>
      </c>
      <c r="X9" s="78"/>
      <c r="Y9" s="78"/>
      <c r="Z9" s="78"/>
      <c r="AA9" s="78"/>
      <c r="AB9" s="78"/>
      <c r="AC9" s="78"/>
      <c r="AD9" s="2"/>
      <c r="AE9" s="2"/>
      <c r="AF9" s="2"/>
      <c r="AG9" s="2"/>
      <c r="AH9" s="4"/>
      <c r="AI9" s="4"/>
      <c r="AJ9" s="4"/>
      <c r="AK9" s="4"/>
      <c r="AL9" s="78" t="s">
        <v>16</v>
      </c>
      <c r="AM9" s="78"/>
      <c r="AN9" s="78"/>
      <c r="AO9" s="78"/>
      <c r="AP9" s="78"/>
      <c r="AQ9" s="78"/>
      <c r="AR9" s="78"/>
      <c r="AS9" s="78"/>
      <c r="AT9" s="75" t="s">
        <v>17</v>
      </c>
      <c r="AU9" s="76"/>
      <c r="AV9" s="76"/>
      <c r="AW9" s="76"/>
      <c r="AX9" s="76"/>
      <c r="AY9" s="76"/>
      <c r="AZ9" s="76"/>
      <c r="BA9" s="76"/>
      <c r="BB9" s="78" t="s">
        <v>18</v>
      </c>
      <c r="BC9" s="78"/>
      <c r="BD9" s="78"/>
      <c r="BE9" s="78"/>
      <c r="BF9" s="78"/>
      <c r="BG9" s="78"/>
      <c r="BH9" s="78"/>
      <c r="BI9" s="78"/>
      <c r="BJ9" s="3"/>
      <c r="BK9" s="3"/>
      <c r="BL9" s="64" t="s">
        <v>19</v>
      </c>
      <c r="BM9" s="65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データ!$N$6</f>
        <v>-</v>
      </c>
      <c r="C10" s="67"/>
      <c r="D10" s="67"/>
      <c r="E10" s="67"/>
      <c r="F10" s="67"/>
      <c r="G10" s="67"/>
      <c r="H10" s="67"/>
      <c r="I10" s="66">
        <f>データ!$O$6</f>
        <v>67.55</v>
      </c>
      <c r="J10" s="67"/>
      <c r="K10" s="67"/>
      <c r="L10" s="67"/>
      <c r="M10" s="67"/>
      <c r="N10" s="67"/>
      <c r="O10" s="68"/>
      <c r="P10" s="69">
        <f>データ!$P$6</f>
        <v>95.47</v>
      </c>
      <c r="Q10" s="69"/>
      <c r="R10" s="69"/>
      <c r="S10" s="69"/>
      <c r="T10" s="69"/>
      <c r="U10" s="69"/>
      <c r="V10" s="69"/>
      <c r="W10" s="70">
        <f>データ!$Q$6</f>
        <v>3326</v>
      </c>
      <c r="X10" s="70"/>
      <c r="Y10" s="70"/>
      <c r="Z10" s="70"/>
      <c r="AA10" s="70"/>
      <c r="AB10" s="70"/>
      <c r="AC10" s="70"/>
      <c r="AD10" s="2"/>
      <c r="AE10" s="2"/>
      <c r="AF10" s="2"/>
      <c r="AG10" s="2"/>
      <c r="AH10" s="4"/>
      <c r="AI10" s="4"/>
      <c r="AJ10" s="4"/>
      <c r="AK10" s="4"/>
      <c r="AL10" s="70">
        <f>データ!$U$6</f>
        <v>14639</v>
      </c>
      <c r="AM10" s="70"/>
      <c r="AN10" s="70"/>
      <c r="AO10" s="70"/>
      <c r="AP10" s="70"/>
      <c r="AQ10" s="70"/>
      <c r="AR10" s="70"/>
      <c r="AS10" s="70"/>
      <c r="AT10" s="66">
        <f>データ!$V$6</f>
        <v>27.41</v>
      </c>
      <c r="AU10" s="67"/>
      <c r="AV10" s="67"/>
      <c r="AW10" s="67"/>
      <c r="AX10" s="67"/>
      <c r="AY10" s="67"/>
      <c r="AZ10" s="67"/>
      <c r="BA10" s="67"/>
      <c r="BB10" s="69">
        <f>データ!$W$6</f>
        <v>534.08000000000004</v>
      </c>
      <c r="BC10" s="69"/>
      <c r="BD10" s="69"/>
      <c r="BE10" s="69"/>
      <c r="BF10" s="69"/>
      <c r="BG10" s="69"/>
      <c r="BH10" s="69"/>
      <c r="BI10" s="69"/>
      <c r="BJ10" s="2"/>
      <c r="BK10" s="2"/>
      <c r="BL10" s="71" t="s">
        <v>21</v>
      </c>
      <c r="BM10" s="72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50" t="s">
        <v>107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2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50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50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2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2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2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2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2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2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50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2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2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50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2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50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2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50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2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50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2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50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2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50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50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50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2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0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0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2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2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50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50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2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50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50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2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50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2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50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2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50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2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4" t="s">
        <v>26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50" t="s">
        <v>105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5" customHeight="1" x14ac:dyDescent="0.15">
      <c r="A60" s="2"/>
      <c r="B60" s="61" t="s">
        <v>27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4" t="s">
        <v>28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50" t="s">
        <v>106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【112.83】</v>
      </c>
      <c r="F85" s="27" t="str">
        <f>データ!AS6</f>
        <v>【1.05】</v>
      </c>
      <c r="G85" s="27" t="str">
        <f>データ!BD6</f>
        <v>【261.93】</v>
      </c>
      <c r="H85" s="27" t="str">
        <f>データ!BO6</f>
        <v>【270.46】</v>
      </c>
      <c r="I85" s="27" t="str">
        <f>データ!BZ6</f>
        <v>【103.91】</v>
      </c>
      <c r="J85" s="27" t="str">
        <f>データ!CK6</f>
        <v>【167.11】</v>
      </c>
      <c r="K85" s="27" t="str">
        <f>データ!CV6</f>
        <v>【60.27】</v>
      </c>
      <c r="L85" s="27" t="str">
        <f>データ!DG6</f>
        <v>【89.92】</v>
      </c>
      <c r="M85" s="27" t="str">
        <f>データ!DR6</f>
        <v>【48.85】</v>
      </c>
      <c r="N85" s="27" t="str">
        <f>データ!EC6</f>
        <v>【17.80】</v>
      </c>
      <c r="O85" s="27" t="str">
        <f>データ!EN6</f>
        <v>【0.70】</v>
      </c>
    </row>
  </sheetData>
  <sheetProtection algorithmName="SHA-512" hashValue="UWMiFFcOa0QOHINtkLwC2FgjgTg3wd0v71QrbRM/iLdddf50lRsu2B2J+KJ6DW8KAWB/bdQxcLqHVQ3dLSdq7Q==" saltValue="3LivGzmeRyDznKVoUbgrXg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7" t="s">
        <v>50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51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52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54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55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56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57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58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59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60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61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62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63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64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2018</v>
      </c>
      <c r="C6" s="34">
        <f t="shared" ref="C6:W6" si="3">C7</f>
        <v>34827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岩手県　山田町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A7</v>
      </c>
      <c r="M6" s="34" t="str">
        <f t="shared" si="3"/>
        <v>非設置</v>
      </c>
      <c r="N6" s="35" t="str">
        <f t="shared" si="3"/>
        <v>-</v>
      </c>
      <c r="O6" s="35">
        <f t="shared" si="3"/>
        <v>67.55</v>
      </c>
      <c r="P6" s="35">
        <f t="shared" si="3"/>
        <v>95.47</v>
      </c>
      <c r="Q6" s="35">
        <f t="shared" si="3"/>
        <v>3326</v>
      </c>
      <c r="R6" s="35">
        <f t="shared" si="3"/>
        <v>15665</v>
      </c>
      <c r="S6" s="35">
        <f t="shared" si="3"/>
        <v>262.81</v>
      </c>
      <c r="T6" s="35">
        <f t="shared" si="3"/>
        <v>59.61</v>
      </c>
      <c r="U6" s="35">
        <f t="shared" si="3"/>
        <v>14639</v>
      </c>
      <c r="V6" s="35">
        <f t="shared" si="3"/>
        <v>27.41</v>
      </c>
      <c r="W6" s="35">
        <f t="shared" si="3"/>
        <v>534.08000000000004</v>
      </c>
      <c r="X6" s="36">
        <f>IF(X7="",NA(),X7)</f>
        <v>114.91</v>
      </c>
      <c r="Y6" s="36">
        <f t="shared" ref="Y6:AG6" si="4">IF(Y7="",NA(),Y7)</f>
        <v>107.25</v>
      </c>
      <c r="Z6" s="36">
        <f t="shared" si="4"/>
        <v>106.56</v>
      </c>
      <c r="AA6" s="36">
        <f t="shared" si="4"/>
        <v>116.93</v>
      </c>
      <c r="AB6" s="36">
        <f t="shared" si="4"/>
        <v>114.72</v>
      </c>
      <c r="AC6" s="36">
        <f t="shared" si="4"/>
        <v>109.49</v>
      </c>
      <c r="AD6" s="36">
        <f t="shared" si="4"/>
        <v>111.21</v>
      </c>
      <c r="AE6" s="36">
        <f t="shared" si="4"/>
        <v>111.71</v>
      </c>
      <c r="AF6" s="36">
        <f t="shared" si="4"/>
        <v>110.02</v>
      </c>
      <c r="AG6" s="36">
        <f t="shared" si="4"/>
        <v>108.76</v>
      </c>
      <c r="AH6" s="35" t="str">
        <f>IF(AH7="","",IF(AH7="-","【-】","【"&amp;SUBSTITUTE(TEXT(AH7,"#,##0.00"),"-","△")&amp;"】"))</f>
        <v>【112.83】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9.49</v>
      </c>
      <c r="AO6" s="36">
        <f t="shared" si="5"/>
        <v>1.93</v>
      </c>
      <c r="AP6" s="36">
        <f t="shared" si="5"/>
        <v>1.72</v>
      </c>
      <c r="AQ6" s="36">
        <f t="shared" si="5"/>
        <v>7.31</v>
      </c>
      <c r="AR6" s="36">
        <f t="shared" si="5"/>
        <v>7.48</v>
      </c>
      <c r="AS6" s="35" t="str">
        <f>IF(AS7="","",IF(AS7="-","【-】","【"&amp;SUBSTITUTE(TEXT(AS7,"#,##0.00"),"-","△")&amp;"】"))</f>
        <v>【1.05】</v>
      </c>
      <c r="AT6" s="36">
        <f>IF(AT7="",NA(),AT7)</f>
        <v>573.04999999999995</v>
      </c>
      <c r="AU6" s="36">
        <f t="shared" ref="AU6:BC6" si="6">IF(AU7="",NA(),AU7)</f>
        <v>260.41000000000003</v>
      </c>
      <c r="AV6" s="36">
        <f t="shared" si="6"/>
        <v>172.93</v>
      </c>
      <c r="AW6" s="36">
        <f t="shared" si="6"/>
        <v>180.59</v>
      </c>
      <c r="AX6" s="36">
        <f t="shared" si="6"/>
        <v>152.47</v>
      </c>
      <c r="AY6" s="36">
        <f t="shared" si="6"/>
        <v>406.37</v>
      </c>
      <c r="AZ6" s="36">
        <f t="shared" si="6"/>
        <v>391.54</v>
      </c>
      <c r="BA6" s="36">
        <f t="shared" si="6"/>
        <v>384.34</v>
      </c>
      <c r="BB6" s="36">
        <f t="shared" si="6"/>
        <v>355.27</v>
      </c>
      <c r="BC6" s="36">
        <f t="shared" si="6"/>
        <v>359.7</v>
      </c>
      <c r="BD6" s="35" t="str">
        <f>IF(BD7="","",IF(BD7="-","【-】","【"&amp;SUBSTITUTE(TEXT(BD7,"#,##0.00"),"-","△")&amp;"】"))</f>
        <v>【261.93】</v>
      </c>
      <c r="BE6" s="36">
        <f>IF(BE7="",NA(),BE7)</f>
        <v>547.04999999999995</v>
      </c>
      <c r="BF6" s="36">
        <f t="shared" ref="BF6:BN6" si="7">IF(BF7="",NA(),BF7)</f>
        <v>497.81</v>
      </c>
      <c r="BG6" s="36">
        <f t="shared" si="7"/>
        <v>461.77</v>
      </c>
      <c r="BH6" s="36">
        <f t="shared" si="7"/>
        <v>427.88</v>
      </c>
      <c r="BI6" s="36">
        <f t="shared" si="7"/>
        <v>403.53</v>
      </c>
      <c r="BJ6" s="36">
        <f t="shared" si="7"/>
        <v>442.54</v>
      </c>
      <c r="BK6" s="36">
        <f t="shared" si="7"/>
        <v>386.97</v>
      </c>
      <c r="BL6" s="36">
        <f t="shared" si="7"/>
        <v>380.58</v>
      </c>
      <c r="BM6" s="36">
        <f t="shared" si="7"/>
        <v>458.27</v>
      </c>
      <c r="BN6" s="36">
        <f t="shared" si="7"/>
        <v>447.01</v>
      </c>
      <c r="BO6" s="35" t="str">
        <f>IF(BO7="","",IF(BO7="-","【-】","【"&amp;SUBSTITUTE(TEXT(BO7,"#,##0.00"),"-","△")&amp;"】"))</f>
        <v>【270.46】</v>
      </c>
      <c r="BP6" s="36">
        <f>IF(BP7="",NA(),BP7)</f>
        <v>111.15</v>
      </c>
      <c r="BQ6" s="36">
        <f t="shared" ref="BQ6:BY6" si="8">IF(BQ7="",NA(),BQ7)</f>
        <v>103.55</v>
      </c>
      <c r="BR6" s="36">
        <f t="shared" si="8"/>
        <v>102.71</v>
      </c>
      <c r="BS6" s="36">
        <f t="shared" si="8"/>
        <v>113.9</v>
      </c>
      <c r="BT6" s="36">
        <f t="shared" si="8"/>
        <v>111.71</v>
      </c>
      <c r="BU6" s="36">
        <f t="shared" si="8"/>
        <v>98.6</v>
      </c>
      <c r="BV6" s="36">
        <f t="shared" si="8"/>
        <v>101.72</v>
      </c>
      <c r="BW6" s="36">
        <f t="shared" si="8"/>
        <v>102.38</v>
      </c>
      <c r="BX6" s="36">
        <f t="shared" si="8"/>
        <v>96.77</v>
      </c>
      <c r="BY6" s="36">
        <f t="shared" si="8"/>
        <v>95.81</v>
      </c>
      <c r="BZ6" s="35" t="str">
        <f>IF(BZ7="","",IF(BZ7="-","【-】","【"&amp;SUBSTITUTE(TEXT(BZ7,"#,##0.00"),"-","△")&amp;"】"))</f>
        <v>【103.91】</v>
      </c>
      <c r="CA6" s="36">
        <f>IF(CA7="",NA(),CA7)</f>
        <v>177.94</v>
      </c>
      <c r="CB6" s="36">
        <f t="shared" ref="CB6:CJ6" si="9">IF(CB7="",NA(),CB7)</f>
        <v>192.29</v>
      </c>
      <c r="CC6" s="36">
        <f t="shared" si="9"/>
        <v>195.19</v>
      </c>
      <c r="CD6" s="36">
        <f t="shared" si="9"/>
        <v>176.46</v>
      </c>
      <c r="CE6" s="36">
        <f t="shared" si="9"/>
        <v>178.79</v>
      </c>
      <c r="CF6" s="36">
        <f t="shared" si="9"/>
        <v>181.67</v>
      </c>
      <c r="CG6" s="36">
        <f t="shared" si="9"/>
        <v>168.2</v>
      </c>
      <c r="CH6" s="36">
        <f t="shared" si="9"/>
        <v>168.67</v>
      </c>
      <c r="CI6" s="36">
        <f t="shared" si="9"/>
        <v>187.18</v>
      </c>
      <c r="CJ6" s="36">
        <f t="shared" si="9"/>
        <v>189.58</v>
      </c>
      <c r="CK6" s="35" t="str">
        <f>IF(CK7="","",IF(CK7="-","【-】","【"&amp;SUBSTITUTE(TEXT(CK7,"#,##0.00"),"-","△")&amp;"】"))</f>
        <v>【167.11】</v>
      </c>
      <c r="CL6" s="36">
        <f>IF(CL7="",NA(),CL7)</f>
        <v>66.069999999999993</v>
      </c>
      <c r="CM6" s="36">
        <f t="shared" ref="CM6:CU6" si="10">IF(CM7="",NA(),CM7)</f>
        <v>71.06</v>
      </c>
      <c r="CN6" s="36">
        <f t="shared" si="10"/>
        <v>73.59</v>
      </c>
      <c r="CO6" s="36">
        <f t="shared" si="10"/>
        <v>69.78</v>
      </c>
      <c r="CP6" s="36">
        <f t="shared" si="10"/>
        <v>68.87</v>
      </c>
      <c r="CQ6" s="36">
        <f t="shared" si="10"/>
        <v>53.61</v>
      </c>
      <c r="CR6" s="36">
        <f t="shared" si="10"/>
        <v>54.77</v>
      </c>
      <c r="CS6" s="36">
        <f t="shared" si="10"/>
        <v>54.92</v>
      </c>
      <c r="CT6" s="36">
        <f t="shared" si="10"/>
        <v>55.88</v>
      </c>
      <c r="CU6" s="36">
        <f t="shared" si="10"/>
        <v>55.22</v>
      </c>
      <c r="CV6" s="35" t="str">
        <f>IF(CV7="","",IF(CV7="-","【-】","【"&amp;SUBSTITUTE(TEXT(CV7,"#,##0.00"),"-","△")&amp;"】"))</f>
        <v>【60.27】</v>
      </c>
      <c r="CW6" s="36">
        <f>IF(CW7="",NA(),CW7)</f>
        <v>71.87</v>
      </c>
      <c r="CX6" s="36">
        <f t="shared" ref="CX6:DF6" si="11">IF(CX7="",NA(),CX7)</f>
        <v>74.5</v>
      </c>
      <c r="CY6" s="36">
        <f t="shared" si="11"/>
        <v>72.25</v>
      </c>
      <c r="CZ6" s="36">
        <f t="shared" si="11"/>
        <v>76.22</v>
      </c>
      <c r="DA6" s="36">
        <f t="shared" si="11"/>
        <v>75.89</v>
      </c>
      <c r="DB6" s="36">
        <f t="shared" si="11"/>
        <v>81.31</v>
      </c>
      <c r="DC6" s="36">
        <f t="shared" si="11"/>
        <v>82.89</v>
      </c>
      <c r="DD6" s="36">
        <f t="shared" si="11"/>
        <v>82.66</v>
      </c>
      <c r="DE6" s="36">
        <f t="shared" si="11"/>
        <v>80.989999999999995</v>
      </c>
      <c r="DF6" s="36">
        <f t="shared" si="11"/>
        <v>80.930000000000007</v>
      </c>
      <c r="DG6" s="35" t="str">
        <f>IF(DG7="","",IF(DG7="-","【-】","【"&amp;SUBSTITUTE(TEXT(DG7,"#,##0.00"),"-","△")&amp;"】"))</f>
        <v>【89.92】</v>
      </c>
      <c r="DH6" s="36">
        <f>IF(DH7="",NA(),DH7)</f>
        <v>45.75</v>
      </c>
      <c r="DI6" s="36">
        <f t="shared" ref="DI6:DQ6" si="12">IF(DI7="",NA(),DI7)</f>
        <v>42.3</v>
      </c>
      <c r="DJ6" s="36">
        <f t="shared" si="12"/>
        <v>41.7</v>
      </c>
      <c r="DK6" s="36">
        <f t="shared" si="12"/>
        <v>41.58</v>
      </c>
      <c r="DL6" s="36">
        <f t="shared" si="12"/>
        <v>42.76</v>
      </c>
      <c r="DM6" s="36">
        <f t="shared" si="12"/>
        <v>46.67</v>
      </c>
      <c r="DN6" s="36">
        <f t="shared" si="12"/>
        <v>47.46</v>
      </c>
      <c r="DO6" s="36">
        <f t="shared" si="12"/>
        <v>48.49</v>
      </c>
      <c r="DP6" s="36">
        <f t="shared" si="12"/>
        <v>46.61</v>
      </c>
      <c r="DQ6" s="36">
        <f t="shared" si="12"/>
        <v>47.97</v>
      </c>
      <c r="DR6" s="35" t="str">
        <f>IF(DR7="","",IF(DR7="-","【-】","【"&amp;SUBSTITUTE(TEXT(DR7,"#,##0.00"),"-","△")&amp;"】"))</f>
        <v>【48.85】</v>
      </c>
      <c r="DS6" s="36">
        <f>IF(DS7="",NA(),DS7)</f>
        <v>0.9</v>
      </c>
      <c r="DT6" s="35">
        <f t="shared" ref="DT6:EB6" si="13">IF(DT7="",NA(),DT7)</f>
        <v>0</v>
      </c>
      <c r="DU6" s="35">
        <f t="shared" si="13"/>
        <v>0</v>
      </c>
      <c r="DV6" s="35">
        <f t="shared" si="13"/>
        <v>0</v>
      </c>
      <c r="DW6" s="35">
        <f t="shared" si="13"/>
        <v>0</v>
      </c>
      <c r="DX6" s="36">
        <f t="shared" si="13"/>
        <v>10.029999999999999</v>
      </c>
      <c r="DY6" s="36">
        <f t="shared" si="13"/>
        <v>9.7100000000000009</v>
      </c>
      <c r="DZ6" s="36">
        <f t="shared" si="13"/>
        <v>12.79</v>
      </c>
      <c r="EA6" s="36">
        <f t="shared" si="13"/>
        <v>10.84</v>
      </c>
      <c r="EB6" s="36">
        <f t="shared" si="13"/>
        <v>15.33</v>
      </c>
      <c r="EC6" s="35" t="str">
        <f>IF(EC7="","",IF(EC7="-","【-】","【"&amp;SUBSTITUTE(TEXT(EC7,"#,##0.00"),"-","△")&amp;"】"))</f>
        <v>【17.80】</v>
      </c>
      <c r="ED6" s="35">
        <f>IF(ED7="",NA(),ED7)</f>
        <v>0</v>
      </c>
      <c r="EE6" s="35">
        <f t="shared" ref="EE6:EM6" si="14">IF(EE7="",NA(),EE7)</f>
        <v>0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0.68</v>
      </c>
      <c r="EJ6" s="36">
        <f t="shared" si="14"/>
        <v>0.99</v>
      </c>
      <c r="EK6" s="36">
        <f t="shared" si="14"/>
        <v>0.71</v>
      </c>
      <c r="EL6" s="36">
        <f t="shared" si="14"/>
        <v>0.39</v>
      </c>
      <c r="EM6" s="36">
        <f t="shared" si="14"/>
        <v>0.43</v>
      </c>
      <c r="EN6" s="35" t="str">
        <f>IF(EN7="","",IF(EN7="-","【-】","【"&amp;SUBSTITUTE(TEXT(EN7,"#,##0.00"),"-","△")&amp;"】"))</f>
        <v>【0.70】</v>
      </c>
    </row>
    <row r="7" spans="1:144" s="37" customFormat="1" x14ac:dyDescent="0.15">
      <c r="A7" s="29"/>
      <c r="B7" s="38">
        <v>2018</v>
      </c>
      <c r="C7" s="38">
        <v>34827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67.55</v>
      </c>
      <c r="P7" s="39">
        <v>95.47</v>
      </c>
      <c r="Q7" s="39">
        <v>3326</v>
      </c>
      <c r="R7" s="39">
        <v>15665</v>
      </c>
      <c r="S7" s="39">
        <v>262.81</v>
      </c>
      <c r="T7" s="39">
        <v>59.61</v>
      </c>
      <c r="U7" s="39">
        <v>14639</v>
      </c>
      <c r="V7" s="39">
        <v>27.41</v>
      </c>
      <c r="W7" s="39">
        <v>534.08000000000004</v>
      </c>
      <c r="X7" s="39">
        <v>114.91</v>
      </c>
      <c r="Y7" s="39">
        <v>107.25</v>
      </c>
      <c r="Z7" s="39">
        <v>106.56</v>
      </c>
      <c r="AA7" s="39">
        <v>116.93</v>
      </c>
      <c r="AB7" s="39">
        <v>114.72</v>
      </c>
      <c r="AC7" s="39">
        <v>109.49</v>
      </c>
      <c r="AD7" s="39">
        <v>111.21</v>
      </c>
      <c r="AE7" s="39">
        <v>111.71</v>
      </c>
      <c r="AF7" s="39">
        <v>110.02</v>
      </c>
      <c r="AG7" s="39">
        <v>108.76</v>
      </c>
      <c r="AH7" s="39">
        <v>112.83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9.49</v>
      </c>
      <c r="AO7" s="39">
        <v>1.93</v>
      </c>
      <c r="AP7" s="39">
        <v>1.72</v>
      </c>
      <c r="AQ7" s="39">
        <v>7.31</v>
      </c>
      <c r="AR7" s="39">
        <v>7.48</v>
      </c>
      <c r="AS7" s="39">
        <v>1.05</v>
      </c>
      <c r="AT7" s="39">
        <v>573.04999999999995</v>
      </c>
      <c r="AU7" s="39">
        <v>260.41000000000003</v>
      </c>
      <c r="AV7" s="39">
        <v>172.93</v>
      </c>
      <c r="AW7" s="39">
        <v>180.59</v>
      </c>
      <c r="AX7" s="39">
        <v>152.47</v>
      </c>
      <c r="AY7" s="39">
        <v>406.37</v>
      </c>
      <c r="AZ7" s="39">
        <v>391.54</v>
      </c>
      <c r="BA7" s="39">
        <v>384.34</v>
      </c>
      <c r="BB7" s="39">
        <v>355.27</v>
      </c>
      <c r="BC7" s="39">
        <v>359.7</v>
      </c>
      <c r="BD7" s="39">
        <v>261.93</v>
      </c>
      <c r="BE7" s="39">
        <v>547.04999999999995</v>
      </c>
      <c r="BF7" s="39">
        <v>497.81</v>
      </c>
      <c r="BG7" s="39">
        <v>461.77</v>
      </c>
      <c r="BH7" s="39">
        <v>427.88</v>
      </c>
      <c r="BI7" s="39">
        <v>403.53</v>
      </c>
      <c r="BJ7" s="39">
        <v>442.54</v>
      </c>
      <c r="BK7" s="39">
        <v>386.97</v>
      </c>
      <c r="BL7" s="39">
        <v>380.58</v>
      </c>
      <c r="BM7" s="39">
        <v>458.27</v>
      </c>
      <c r="BN7" s="39">
        <v>447.01</v>
      </c>
      <c r="BO7" s="39">
        <v>270.45999999999998</v>
      </c>
      <c r="BP7" s="39">
        <v>111.15</v>
      </c>
      <c r="BQ7" s="39">
        <v>103.55</v>
      </c>
      <c r="BR7" s="39">
        <v>102.71</v>
      </c>
      <c r="BS7" s="39">
        <v>113.9</v>
      </c>
      <c r="BT7" s="39">
        <v>111.71</v>
      </c>
      <c r="BU7" s="39">
        <v>98.6</v>
      </c>
      <c r="BV7" s="39">
        <v>101.72</v>
      </c>
      <c r="BW7" s="39">
        <v>102.38</v>
      </c>
      <c r="BX7" s="39">
        <v>96.77</v>
      </c>
      <c r="BY7" s="39">
        <v>95.81</v>
      </c>
      <c r="BZ7" s="39">
        <v>103.91</v>
      </c>
      <c r="CA7" s="39">
        <v>177.94</v>
      </c>
      <c r="CB7" s="39">
        <v>192.29</v>
      </c>
      <c r="CC7" s="39">
        <v>195.19</v>
      </c>
      <c r="CD7" s="39">
        <v>176.46</v>
      </c>
      <c r="CE7" s="39">
        <v>178.79</v>
      </c>
      <c r="CF7" s="39">
        <v>181.67</v>
      </c>
      <c r="CG7" s="39">
        <v>168.2</v>
      </c>
      <c r="CH7" s="39">
        <v>168.67</v>
      </c>
      <c r="CI7" s="39">
        <v>187.18</v>
      </c>
      <c r="CJ7" s="39">
        <v>189.58</v>
      </c>
      <c r="CK7" s="39">
        <v>167.11</v>
      </c>
      <c r="CL7" s="39">
        <v>66.069999999999993</v>
      </c>
      <c r="CM7" s="39">
        <v>71.06</v>
      </c>
      <c r="CN7" s="39">
        <v>73.59</v>
      </c>
      <c r="CO7" s="39">
        <v>69.78</v>
      </c>
      <c r="CP7" s="39">
        <v>68.87</v>
      </c>
      <c r="CQ7" s="39">
        <v>53.61</v>
      </c>
      <c r="CR7" s="39">
        <v>54.77</v>
      </c>
      <c r="CS7" s="39">
        <v>54.92</v>
      </c>
      <c r="CT7" s="39">
        <v>55.88</v>
      </c>
      <c r="CU7" s="39">
        <v>55.22</v>
      </c>
      <c r="CV7" s="39">
        <v>60.27</v>
      </c>
      <c r="CW7" s="39">
        <v>71.87</v>
      </c>
      <c r="CX7" s="39">
        <v>74.5</v>
      </c>
      <c r="CY7" s="39">
        <v>72.25</v>
      </c>
      <c r="CZ7" s="39">
        <v>76.22</v>
      </c>
      <c r="DA7" s="39">
        <v>75.89</v>
      </c>
      <c r="DB7" s="39">
        <v>81.31</v>
      </c>
      <c r="DC7" s="39">
        <v>82.89</v>
      </c>
      <c r="DD7" s="39">
        <v>82.66</v>
      </c>
      <c r="DE7" s="39">
        <v>80.989999999999995</v>
      </c>
      <c r="DF7" s="39">
        <v>80.930000000000007</v>
      </c>
      <c r="DG7" s="39">
        <v>89.92</v>
      </c>
      <c r="DH7" s="39">
        <v>45.75</v>
      </c>
      <c r="DI7" s="39">
        <v>42.3</v>
      </c>
      <c r="DJ7" s="39">
        <v>41.7</v>
      </c>
      <c r="DK7" s="39">
        <v>41.58</v>
      </c>
      <c r="DL7" s="39">
        <v>42.76</v>
      </c>
      <c r="DM7" s="39">
        <v>46.67</v>
      </c>
      <c r="DN7" s="39">
        <v>47.46</v>
      </c>
      <c r="DO7" s="39">
        <v>48.49</v>
      </c>
      <c r="DP7" s="39">
        <v>46.61</v>
      </c>
      <c r="DQ7" s="39">
        <v>47.97</v>
      </c>
      <c r="DR7" s="39">
        <v>48.85</v>
      </c>
      <c r="DS7" s="39">
        <v>0.9</v>
      </c>
      <c r="DT7" s="39">
        <v>0</v>
      </c>
      <c r="DU7" s="39">
        <v>0</v>
      </c>
      <c r="DV7" s="39">
        <v>0</v>
      </c>
      <c r="DW7" s="39">
        <v>0</v>
      </c>
      <c r="DX7" s="39">
        <v>10.029999999999999</v>
      </c>
      <c r="DY7" s="39">
        <v>9.7100000000000009</v>
      </c>
      <c r="DZ7" s="39">
        <v>12.79</v>
      </c>
      <c r="EA7" s="39">
        <v>10.84</v>
      </c>
      <c r="EB7" s="39">
        <v>15.33</v>
      </c>
      <c r="EC7" s="39">
        <v>17.8</v>
      </c>
      <c r="ED7" s="39">
        <v>0</v>
      </c>
      <c r="EE7" s="39">
        <v>0</v>
      </c>
      <c r="EF7" s="39">
        <v>0</v>
      </c>
      <c r="EG7" s="39">
        <v>0</v>
      </c>
      <c r="EH7" s="39">
        <v>0</v>
      </c>
      <c r="EI7" s="39">
        <v>0.68</v>
      </c>
      <c r="EJ7" s="39">
        <v>0.99</v>
      </c>
      <c r="EK7" s="39">
        <v>0.71</v>
      </c>
      <c r="EL7" s="39">
        <v>0.39</v>
      </c>
      <c r="EM7" s="39">
        <v>0.43</v>
      </c>
      <c r="EN7" s="39">
        <v>0.7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>DATEVALUE($B$6-4&amp;"年1月1日")</f>
        <v>41640</v>
      </c>
      <c r="C10" s="43">
        <f>DATEVALUE($B$6-3&amp;"年1月1日")</f>
        <v>42005</v>
      </c>
      <c r="D10" s="43">
        <f>DATEVALUE($B$6-2&amp;"年1月1日")</f>
        <v>42370</v>
      </c>
      <c r="E10" s="43">
        <f>DATEVALUE($B$6-1&amp;"年1月1日")</f>
        <v>42736</v>
      </c>
      <c r="F10" s="43">
        <f>DATEVALUE($B$6&amp;"年1月1日")</f>
        <v>43101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柏谷</cp:lastModifiedBy>
  <cp:lastPrinted>2020-01-15T01:02:13Z</cp:lastPrinted>
  <dcterms:created xsi:type="dcterms:W3CDTF">2019-12-05T04:09:00Z</dcterms:created>
  <dcterms:modified xsi:type="dcterms:W3CDTF">2020-01-15T01:02:16Z</dcterms:modified>
  <cp:category/>
</cp:coreProperties>
</file>