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tabRatio="717"/>
  </bookViews>
  <sheets>
    <sheet name="効果検証様式（集計値）" sheetId="1" r:id="rId1"/>
    <sheet name="R3.4" sheetId="90" r:id="rId2"/>
    <sheet name="R3.5" sheetId="111" r:id="rId3"/>
    <sheet name="R3.6" sheetId="114" r:id="rId4"/>
    <sheet name="R3.7" sheetId="115" r:id="rId5"/>
    <sheet name="R3.8" sheetId="116" r:id="rId6"/>
    <sheet name="R3.9" sheetId="117" r:id="rId7"/>
    <sheet name="R3.10" sheetId="118" r:id="rId8"/>
    <sheet name="R3.11" sheetId="119" r:id="rId9"/>
    <sheet name="R3.12" sheetId="120" r:id="rId10"/>
    <sheet name="R4.1" sheetId="121" r:id="rId11"/>
    <sheet name="R4.2" sheetId="122" r:id="rId12"/>
    <sheet name="R4.3" sheetId="123" r:id="rId13"/>
    <sheet name="R4.4" sheetId="124" r:id="rId14"/>
    <sheet name="R4.5" sheetId="125" r:id="rId15"/>
    <sheet name="R4.6" sheetId="126" r:id="rId16"/>
    <sheet name="R4.7" sheetId="127" r:id="rId17"/>
    <sheet name="R4.8" sheetId="128" r:id="rId18"/>
    <sheet name="R4.9" sheetId="129" r:id="rId19"/>
    <sheet name="R4.10" sheetId="130" r:id="rId20"/>
    <sheet name="R4.11" sheetId="131" r:id="rId21"/>
    <sheet name="R4.12" sheetId="132" r:id="rId22"/>
    <sheet name="R5.1" sheetId="133" r:id="rId23"/>
    <sheet name="R5.2" sheetId="134" r:id="rId24"/>
    <sheet name="R5.3" sheetId="135" r:id="rId25"/>
    <sheet name="R5.4" sheetId="136" r:id="rId26"/>
  </sheets>
  <definedNames>
    <definedName name="_xlnm.Print_Area" localSheetId="7">'R3.10'!$A$1:$J$89</definedName>
    <definedName name="_xlnm.Print_Area" localSheetId="8">'R3.11'!$A$1:$J$89</definedName>
    <definedName name="_xlnm.Print_Area" localSheetId="9">'R3.12'!$A$1:$J$89</definedName>
    <definedName name="_xlnm.Print_Area" localSheetId="1">'R3.4'!$A$1:$J$89</definedName>
    <definedName name="_xlnm.Print_Area" localSheetId="2">'R3.5'!$A$1:$J$89</definedName>
    <definedName name="_xlnm.Print_Area" localSheetId="3">'R3.6'!$A$1:$J$89</definedName>
    <definedName name="_xlnm.Print_Area" localSheetId="4">'R3.7'!$A$1:$J$89</definedName>
    <definedName name="_xlnm.Print_Area" localSheetId="5">'R3.8'!$A$1:$J$89</definedName>
    <definedName name="_xlnm.Print_Area" localSheetId="6">'R3.9'!$A$1:$J$89</definedName>
    <definedName name="_xlnm.Print_Area" localSheetId="10">'R4.1'!$A$1:$J$89</definedName>
    <definedName name="_xlnm.Print_Area" localSheetId="19">'R4.10'!$A$1:$J$89</definedName>
    <definedName name="_xlnm.Print_Area" localSheetId="20">'R4.11'!$A$1:$J$89</definedName>
    <definedName name="_xlnm.Print_Area" localSheetId="21">'R4.12'!$A$1:$J$89</definedName>
    <definedName name="_xlnm.Print_Area" localSheetId="11">'R4.2'!$A$1:$J$89</definedName>
    <definedName name="_xlnm.Print_Area" localSheetId="12">'R4.3'!$A$1:$J$89</definedName>
    <definedName name="_xlnm.Print_Area" localSheetId="13">'R4.4'!$A$1:$J$89</definedName>
    <definedName name="_xlnm.Print_Area" localSheetId="14">'R4.5'!$A$1:$J$89</definedName>
    <definedName name="_xlnm.Print_Area" localSheetId="15">'R4.6'!$A$1:$J$89</definedName>
    <definedName name="_xlnm.Print_Area" localSheetId="16">'R4.7'!$A$1:$J$89</definedName>
    <definedName name="_xlnm.Print_Area" localSheetId="17">'R4.8'!$A$1:$J$89</definedName>
    <definedName name="_xlnm.Print_Area" localSheetId="18">'R4.9'!$A$1:$J$89</definedName>
    <definedName name="_xlnm.Print_Area" localSheetId="22">'R5.1'!$A$1:$J$89</definedName>
    <definedName name="_xlnm.Print_Area" localSheetId="23">'R5.2'!$A$1:$J$89</definedName>
    <definedName name="_xlnm.Print_Area" localSheetId="24">'R5.3'!$A$1:$J$89</definedName>
    <definedName name="_xlnm.Print_Area" localSheetId="25">'R5.4'!$A$1:$J$89</definedName>
    <definedName name="_xlnm.Print_Area" localSheetId="0">'効果検証様式（集計値）'!$A$1:$H$40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10" i="1" l="1"/>
  <c r="E69" i="111" l="1"/>
  <c r="E69" i="90"/>
  <c r="E67" i="114" l="1"/>
  <c r="E57" i="132" l="1"/>
  <c r="E57" i="125"/>
  <c r="E57" i="117"/>
  <c r="E16" i="111"/>
  <c r="E15" i="111"/>
  <c r="E14" i="111"/>
  <c r="E13" i="111"/>
  <c r="E6" i="111"/>
  <c r="E16" i="90"/>
  <c r="E15" i="90"/>
  <c r="E14" i="90"/>
  <c r="E13" i="90"/>
  <c r="E6" i="90"/>
  <c r="E69" i="130"/>
  <c r="E69" i="129"/>
  <c r="E69" i="128"/>
  <c r="E69" i="127"/>
  <c r="E69" i="126"/>
  <c r="E69" i="125"/>
  <c r="E69" i="124"/>
  <c r="E69" i="123"/>
  <c r="E69" i="122"/>
  <c r="E69" i="121"/>
  <c r="E69" i="120"/>
  <c r="E69" i="119"/>
  <c r="E69" i="118"/>
  <c r="E45" i="90" l="1"/>
  <c r="E21" i="1"/>
  <c r="E17" i="1"/>
  <c r="E11" i="1"/>
  <c r="E9" i="1"/>
  <c r="E8" i="1"/>
  <c r="E71" i="136"/>
  <c r="E72" i="136"/>
  <c r="E67" i="136"/>
  <c r="E68" i="136" s="1"/>
  <c r="E56" i="136"/>
  <c r="E45" i="136"/>
  <c r="E34" i="136"/>
  <c r="E23" i="136"/>
  <c r="E10" i="136"/>
  <c r="E84" i="136" s="1"/>
  <c r="E67" i="135"/>
  <c r="E56" i="135"/>
  <c r="E45" i="135"/>
  <c r="E34" i="135"/>
  <c r="E23" i="135"/>
  <c r="E10" i="135"/>
  <c r="E84" i="135" s="1"/>
  <c r="E67" i="134"/>
  <c r="E56" i="134"/>
  <c r="E45" i="134"/>
  <c r="E34" i="134"/>
  <c r="E23" i="134"/>
  <c r="E10" i="134"/>
  <c r="E84" i="134" s="1"/>
  <c r="E67" i="133"/>
  <c r="E56" i="133"/>
  <c r="E45" i="133"/>
  <c r="E34" i="133"/>
  <c r="E23" i="133"/>
  <c r="E10" i="133"/>
  <c r="E85" i="133" s="1"/>
  <c r="E67" i="132"/>
  <c r="E56" i="132"/>
  <c r="E45" i="132"/>
  <c r="E34" i="132"/>
  <c r="E23" i="132"/>
  <c r="E10" i="132"/>
  <c r="E85" i="132" s="1"/>
  <c r="E67" i="131"/>
  <c r="E56" i="131"/>
  <c r="E45" i="131"/>
  <c r="E34" i="131"/>
  <c r="E23" i="131"/>
  <c r="E10" i="131"/>
  <c r="E84" i="131" s="1"/>
  <c r="E67" i="130"/>
  <c r="E56" i="130"/>
  <c r="E45" i="130"/>
  <c r="E34" i="130"/>
  <c r="E23" i="130"/>
  <c r="E10" i="130"/>
  <c r="E85" i="130" s="1"/>
  <c r="E67" i="129"/>
  <c r="E68" i="129" s="1"/>
  <c r="E56" i="129"/>
  <c r="E45" i="129"/>
  <c r="E34" i="129"/>
  <c r="E23" i="129"/>
  <c r="E10" i="129"/>
  <c r="E71" i="128"/>
  <c r="E67" i="128"/>
  <c r="E56" i="128"/>
  <c r="E45" i="128"/>
  <c r="E34" i="128"/>
  <c r="E23" i="128"/>
  <c r="E10" i="128"/>
  <c r="E84" i="128" s="1"/>
  <c r="E71" i="127"/>
  <c r="E67" i="127"/>
  <c r="E56" i="127"/>
  <c r="E45" i="127"/>
  <c r="E34" i="127"/>
  <c r="E23" i="127"/>
  <c r="E10" i="127"/>
  <c r="E85" i="127" s="1"/>
  <c r="E67" i="126"/>
  <c r="E56" i="126"/>
  <c r="E45" i="126"/>
  <c r="E34" i="126"/>
  <c r="E23" i="126"/>
  <c r="E10" i="126"/>
  <c r="E85" i="126" s="1"/>
  <c r="E71" i="125"/>
  <c r="E67" i="125"/>
  <c r="E56" i="125"/>
  <c r="E45" i="125"/>
  <c r="E34" i="125"/>
  <c r="E23" i="125"/>
  <c r="E10" i="125"/>
  <c r="E85" i="125" s="1"/>
  <c r="E67" i="124"/>
  <c r="E45" i="124"/>
  <c r="E56" i="124"/>
  <c r="E34" i="124"/>
  <c r="E23" i="124"/>
  <c r="E10" i="124"/>
  <c r="E84" i="124" s="1"/>
  <c r="E71" i="123"/>
  <c r="E67" i="123"/>
  <c r="E56" i="123"/>
  <c r="E45" i="123"/>
  <c r="E34" i="123"/>
  <c r="E23" i="123"/>
  <c r="E10" i="123"/>
  <c r="E84" i="123" s="1"/>
  <c r="E71" i="122"/>
  <c r="E67" i="122"/>
  <c r="E56" i="122"/>
  <c r="E45" i="122"/>
  <c r="E34" i="122"/>
  <c r="E23" i="122"/>
  <c r="E10" i="122"/>
  <c r="E85" i="122" s="1"/>
  <c r="E67" i="121"/>
  <c r="E56" i="121"/>
  <c r="E45" i="121"/>
  <c r="E34" i="121"/>
  <c r="E23" i="121"/>
  <c r="E10" i="121"/>
  <c r="E85" i="121" s="1"/>
  <c r="E67" i="120"/>
  <c r="E56" i="120"/>
  <c r="E45" i="120"/>
  <c r="E34" i="120"/>
  <c r="E23" i="120"/>
  <c r="E10" i="120"/>
  <c r="E85" i="120" s="1"/>
  <c r="E67" i="119"/>
  <c r="E68" i="119" s="1"/>
  <c r="E57" i="119"/>
  <c r="E56" i="119"/>
  <c r="E45" i="119"/>
  <c r="E34" i="119"/>
  <c r="E23" i="119"/>
  <c r="E10" i="119"/>
  <c r="E84" i="119" s="1"/>
  <c r="E71" i="118"/>
  <c r="E67" i="118"/>
  <c r="E56" i="118"/>
  <c r="E45" i="118"/>
  <c r="E34" i="118"/>
  <c r="E23" i="118"/>
  <c r="E10" i="118"/>
  <c r="E85" i="118" s="1"/>
  <c r="E67" i="117"/>
  <c r="E56" i="117"/>
  <c r="E45" i="117"/>
  <c r="E34" i="117"/>
  <c r="E23" i="117"/>
  <c r="E10" i="117"/>
  <c r="E84" i="117" s="1"/>
  <c r="E69" i="116"/>
  <c r="E67" i="116"/>
  <c r="E56" i="116"/>
  <c r="E45" i="116"/>
  <c r="E34" i="116"/>
  <c r="E23" i="116"/>
  <c r="E10" i="116"/>
  <c r="E84" i="116" s="1"/>
  <c r="E69" i="115"/>
  <c r="E71" i="115" s="1"/>
  <c r="E67" i="115"/>
  <c r="E56" i="115"/>
  <c r="E45" i="115"/>
  <c r="E34" i="115"/>
  <c r="E23" i="115"/>
  <c r="E10" i="115"/>
  <c r="E84" i="115" s="1"/>
  <c r="E69" i="114"/>
  <c r="E20" i="1" s="1"/>
  <c r="E56" i="114"/>
  <c r="E45" i="114"/>
  <c r="E34" i="114"/>
  <c r="E23" i="114"/>
  <c r="E10" i="114"/>
  <c r="E85" i="114" s="1"/>
  <c r="E67" i="111"/>
  <c r="E56" i="90"/>
  <c r="E56" i="111"/>
  <c r="E45" i="111"/>
  <c r="E34" i="111"/>
  <c r="E23" i="111"/>
  <c r="E10" i="111"/>
  <c r="E67" i="90"/>
  <c r="E34" i="90"/>
  <c r="E72" i="135"/>
  <c r="E71" i="135"/>
  <c r="E72" i="134"/>
  <c r="E71" i="134"/>
  <c r="E72" i="133"/>
  <c r="E71" i="133"/>
  <c r="E72" i="132"/>
  <c r="E71" i="132"/>
  <c r="E72" i="131"/>
  <c r="E71" i="131"/>
  <c r="E72" i="130"/>
  <c r="E71" i="130"/>
  <c r="E72" i="129"/>
  <c r="E71" i="129"/>
  <c r="E85" i="129"/>
  <c r="E72" i="128"/>
  <c r="E72" i="127"/>
  <c r="E72" i="126"/>
  <c r="E71" i="126"/>
  <c r="E72" i="125"/>
  <c r="E72" i="124"/>
  <c r="E71" i="124"/>
  <c r="E72" i="123"/>
  <c r="E72" i="122"/>
  <c r="E72" i="121"/>
  <c r="E71" i="121"/>
  <c r="E72" i="120"/>
  <c r="E71" i="120"/>
  <c r="E72" i="119"/>
  <c r="E71" i="119"/>
  <c r="E72" i="118"/>
  <c r="E72" i="117"/>
  <c r="E71" i="117"/>
  <c r="E72" i="116"/>
  <c r="E71" i="116"/>
  <c r="E72" i="115"/>
  <c r="E72" i="114"/>
  <c r="E71" i="114"/>
  <c r="E23" i="90"/>
  <c r="E10" i="90"/>
  <c r="E68" i="135" l="1"/>
  <c r="E68" i="134"/>
  <c r="E68" i="133"/>
  <c r="E68" i="132"/>
  <c r="E68" i="131"/>
  <c r="E68" i="130"/>
  <c r="E68" i="127"/>
  <c r="E68" i="124"/>
  <c r="E68" i="122"/>
  <c r="E68" i="117"/>
  <c r="E18" i="1"/>
  <c r="E68" i="115"/>
  <c r="E15" i="1"/>
  <c r="E23" i="1"/>
  <c r="E84" i="114"/>
  <c r="E68" i="114"/>
  <c r="E14" i="1"/>
  <c r="E22" i="1"/>
  <c r="E84" i="126"/>
  <c r="E68" i="128"/>
  <c r="E85" i="128"/>
  <c r="E68" i="126"/>
  <c r="E68" i="125"/>
  <c r="E68" i="121"/>
  <c r="E68" i="120"/>
  <c r="E68" i="118"/>
  <c r="E68" i="116"/>
  <c r="E68" i="111"/>
  <c r="E16" i="1"/>
  <c r="E68" i="123"/>
  <c r="E68" i="90"/>
  <c r="E85" i="135"/>
  <c r="E84" i="122"/>
  <c r="E84" i="120"/>
  <c r="E85" i="136"/>
  <c r="E85" i="134"/>
  <c r="E84" i="133"/>
  <c r="E84" i="132"/>
  <c r="E85" i="131"/>
  <c r="E84" i="130"/>
  <c r="E84" i="129"/>
  <c r="E84" i="127"/>
  <c r="E84" i="125"/>
  <c r="E85" i="124"/>
  <c r="E85" i="123"/>
  <c r="E84" i="121"/>
  <c r="E85" i="119"/>
  <c r="E84" i="118"/>
  <c r="E85" i="117"/>
  <c r="E85" i="116"/>
  <c r="E85" i="115"/>
  <c r="E85" i="111" l="1"/>
  <c r="E84" i="111"/>
  <c r="E84" i="90"/>
  <c r="E85" i="90"/>
  <c r="E12" i="1"/>
  <c r="E36" i="1" s="1"/>
  <c r="E72" i="111"/>
  <c r="E71" i="111"/>
  <c r="E72" i="90"/>
  <c r="E71" i="90"/>
  <c r="E35" i="1" l="1"/>
  <c r="E19" i="1"/>
</calcChain>
</file>

<file path=xl/comments1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0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2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3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4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5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6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7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8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19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20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21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22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23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24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25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  <comment ref="E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クーポン返納分計上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5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精算額ベース
</t>
        </r>
      </text>
    </comment>
  </commentList>
</comments>
</file>

<file path=xl/sharedStrings.xml><?xml version="1.0" encoding="utf-8"?>
<sst xmlns="http://schemas.openxmlformats.org/spreadsheetml/2006/main" count="2372" uniqueCount="77">
  <si>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</si>
  <si>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</si>
  <si>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</si>
  <si>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</si>
  <si>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</si>
  <si>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</si>
  <si>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</si>
  <si>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</si>
  <si>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</si>
  <si>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</si>
  <si>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</si>
  <si>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</si>
  <si>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</si>
  <si>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</si>
  <si>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</si>
  <si>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r>
      <t>②-6：</t>
    </r>
    <r>
      <rPr>
        <sz val="6"/>
        <color theme="1"/>
        <rFont val="ＭＳ Ｐゴシック"/>
        <family val="3"/>
        <charset val="128"/>
      </rPr>
      <t xml:space="preserve"> </t>
    </r>
    <r>
      <rPr>
        <sz val="9"/>
        <color theme="1"/>
        <rFont val="ＭＳ Ｐゴシック"/>
        <family val="3"/>
        <charset val="128"/>
      </rPr>
      <t>旅行会社経由(日帰り)</t>
    </r>
    <rPh sb="12" eb="14">
      <t>ヒガエ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</si>
  <si>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</si>
  <si>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</si>
  <si>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</si>
  <si>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②-11：延べ旅行者数（日帰り）（人）　</t>
    <rPh sb="12" eb="14">
      <t>ヒガエ</t>
    </rPh>
    <phoneticPr fontId="1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</si>
  <si>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</si>
  <si>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</si>
  <si>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</si>
  <si>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</si>
  <si>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</si>
  <si>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</si>
  <si>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</si>
  <si>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</si>
  <si>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</si>
  <si>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</si>
  <si>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</si>
  <si>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</si>
  <si>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</si>
  <si>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</si>
  <si>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</si>
  <si>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</si>
  <si>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</si>
  <si>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</si>
  <si>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</si>
  <si>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</si>
  <si>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</si>
  <si>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</si>
  <si>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</si>
  <si>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</si>
  <si>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</si>
  <si>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</si>
  <si>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</si>
  <si>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</si>
  <si>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</si>
  <si>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</si>
  <si>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</si>
  <si>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</si>
  <si>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</si>
  <si>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岩手県</t>
    <rPh sb="0" eb="2">
      <t>イワテ</t>
    </rPh>
    <rPh sb="2" eb="3">
      <t>ケン</t>
    </rPh>
    <phoneticPr fontId="1"/>
  </si>
  <si>
    <t>いわて旅応援プロジェクト</t>
    <rPh sb="3" eb="4">
      <t>タビ</t>
    </rPh>
    <rPh sb="4" eb="6">
      <t>オウエン</t>
    </rPh>
    <phoneticPr fontId="1"/>
  </si>
  <si>
    <t>１人１泊10,000円以上</t>
    <rPh sb="1" eb="2">
      <t>ニン</t>
    </rPh>
    <rPh sb="3" eb="4">
      <t>ハク</t>
    </rPh>
    <rPh sb="10" eb="11">
      <t>エン</t>
    </rPh>
    <rPh sb="11" eb="13">
      <t>イジョウ</t>
    </rPh>
    <phoneticPr fontId="1"/>
  </si>
  <si>
    <t>１人１泊8,000～9,999円</t>
    <rPh sb="3" eb="4">
      <t>ハク</t>
    </rPh>
    <rPh sb="15" eb="16">
      <t>エン</t>
    </rPh>
    <phoneticPr fontId="1"/>
  </si>
  <si>
    <t>１人１泊6,000～7,999円</t>
    <rPh sb="3" eb="4">
      <t>ハク</t>
    </rPh>
    <rPh sb="15" eb="16">
      <t>エン</t>
    </rPh>
    <phoneticPr fontId="1"/>
  </si>
  <si>
    <t>１人１泊4,001～5,999円</t>
    <rPh sb="3" eb="4">
      <t>ハク</t>
    </rPh>
    <rPh sb="15" eb="16">
      <t>エン</t>
    </rPh>
    <phoneticPr fontId="1"/>
  </si>
  <si>
    <t>１人旅行代金10,000円以上</t>
    <rPh sb="1" eb="2">
      <t>ニン</t>
    </rPh>
    <rPh sb="2" eb="6">
      <t>リョコウダイキン</t>
    </rPh>
    <rPh sb="12" eb="13">
      <t>エン</t>
    </rPh>
    <rPh sb="13" eb="15">
      <t>イジョウ</t>
    </rPh>
    <phoneticPr fontId="1"/>
  </si>
  <si>
    <t>１人旅行代金8,000～9,999円</t>
    <rPh sb="17" eb="18">
      <t>エン</t>
    </rPh>
    <phoneticPr fontId="1"/>
  </si>
  <si>
    <t>１人旅行代金6,000～7,999円</t>
    <rPh sb="17" eb="18">
      <t>エン</t>
    </rPh>
    <phoneticPr fontId="1"/>
  </si>
  <si>
    <t>１人旅行代金4,001～5,999円</t>
    <rPh sb="17" eb="18">
      <t>エン</t>
    </rPh>
    <phoneticPr fontId="1"/>
  </si>
  <si>
    <t>１人１泊あたり</t>
    <rPh sb="1" eb="2">
      <t>ニン</t>
    </rPh>
    <rPh sb="3" eb="4">
      <t>ハク</t>
    </rPh>
    <phoneticPr fontId="1"/>
  </si>
  <si>
    <t>いわて旅応援プロジェクト第2弾</t>
    <rPh sb="3" eb="4">
      <t>タビ</t>
    </rPh>
    <rPh sb="4" eb="6">
      <t>オウエン</t>
    </rPh>
    <rPh sb="12" eb="13">
      <t>ダイ</t>
    </rPh>
    <rPh sb="14" eb="15">
      <t>ダン</t>
    </rPh>
    <phoneticPr fontId="1"/>
  </si>
  <si>
    <t>いわて旅応援プロジェクト（R3.4.16～R3.8.14）
いわて旅応援プロジェクト第2弾（R3.10.1～R4.10.10）※R4.4.29～R4.5.8を除く</t>
    <rPh sb="3" eb="4">
      <t>タビ</t>
    </rPh>
    <rPh sb="4" eb="6">
      <t>オウエン</t>
    </rPh>
    <rPh sb="33" eb="34">
      <t>タビ</t>
    </rPh>
    <rPh sb="34" eb="36">
      <t>オウエン</t>
    </rPh>
    <rPh sb="42" eb="43">
      <t>ダイ</t>
    </rPh>
    <rPh sb="44" eb="45">
      <t>ダン</t>
    </rPh>
    <rPh sb="79" eb="80">
      <t>ノゾ</t>
    </rPh>
    <phoneticPr fontId="1"/>
  </si>
  <si>
    <t>いわて旅応援プロジェクト第２弾</t>
    <rPh sb="3" eb="4">
      <t>タビ</t>
    </rPh>
    <rPh sb="4" eb="6">
      <t>オウエン</t>
    </rPh>
    <rPh sb="12" eb="13">
      <t>ダイ</t>
    </rPh>
    <rPh sb="14" eb="15">
      <t>ダン</t>
    </rPh>
    <phoneticPr fontId="1"/>
  </si>
  <si>
    <t>・新型コロナウイルス感染症の感染状況に応じて、段階的に対象範囲を拡大して事業実施。
・対象となる旅行商品等の条件を明示
・書類審査の厳格化
・不正受給への返還請求
・不正受給が判明した際の捜査機関への通報</t>
    <phoneticPr fontId="1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</si>
  <si>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</si>
  <si>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</si>
  <si>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※3　事業停止期間などを除いた、実際に旅行割引の対象となっていた日数</t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</si>
  <si>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</si>
  <si>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r>
      <t>②-13：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</si>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</sst>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3" fontId="5" fillId="2" borderId="21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3" fontId="5" fillId="2" borderId="33" xfId="0" applyNumberFormat="1" applyFont="1" applyFill="1" applyBorder="1" applyAlignment="1">
      <alignment horizontal="right" vertical="center"/>
    </xf>
    <xf numFmtId="177" fontId="5" fillId="0" borderId="33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3" fontId="5" fillId="2" borderId="31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  <xf numFmtId="177" fontId="5" fillId="2" borderId="37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3" fontId="5" fillId="2" borderId="39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 applyAlignment="1">
      <alignment vertical="center"/>
    </xf>
    <xf numFmtId="3" fontId="5" fillId="2" borderId="39" xfId="0" applyNumberFormat="1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3" fontId="5" fillId="2" borderId="3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3" fontId="5" fillId="0" borderId="2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57" fontId="11" fillId="0" borderId="1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6" fillId="0" borderId="40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3" fontId="6" fillId="2" borderId="21" xfId="0" applyNumberFormat="1" applyFont="1" applyFill="1" applyBorder="1" applyAlignment="1">
      <alignment horizontal="right" vertical="center"/>
    </xf>
    <xf numFmtId="3" fontId="6" fillId="0" borderId="37" xfId="0" applyNumberFormat="1" applyFont="1" applyBorder="1" applyAlignment="1">
      <alignment horizontal="right" vertical="center"/>
    </xf>
    <xf numFmtId="3" fontId="6" fillId="2" borderId="31" xfId="0" applyNumberFormat="1" applyFont="1" applyFill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3" fontId="6" fillId="0" borderId="39" xfId="0" applyNumberFormat="1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38" fontId="2" fillId="0" borderId="0" xfId="2" applyFont="1" applyAlignment="1">
      <alignment vertical="center"/>
    </xf>
    <xf numFmtId="38" fontId="2" fillId="0" borderId="0" xfId="0" applyNumberFormat="1" applyFont="1" applyAlignment="1">
      <alignment vertical="center"/>
    </xf>
    <xf numFmtId="38" fontId="6" fillId="0" borderId="32" xfId="2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4" fillId="0" borderId="43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6" fillId="0" borderId="31" xfId="0" applyNumberFormat="1" applyFont="1" applyBorder="1" applyAlignment="1">
      <alignment horizontal="right" vertical="center"/>
    </xf>
    <xf numFmtId="3" fontId="6" fillId="0" borderId="32" xfId="0" applyNumberFormat="1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7" fontId="6" fillId="0" borderId="16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57" fontId="5" fillId="2" borderId="13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57" fontId="5" fillId="2" borderId="17" xfId="0" applyNumberFormat="1" applyFont="1" applyFill="1" applyBorder="1" applyAlignment="1">
      <alignment horizontal="center" vertical="center"/>
    </xf>
    <xf numFmtId="57" fontId="5" fillId="2" borderId="53" xfId="0" applyNumberFormat="1" applyFont="1" applyFill="1" applyBorder="1" applyAlignment="1">
      <alignment horizontal="center" vertical="center"/>
    </xf>
    <xf numFmtId="57" fontId="5" fillId="2" borderId="19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57" fontId="5" fillId="2" borderId="54" xfId="0" applyNumberFormat="1" applyFont="1" applyFill="1" applyBorder="1" applyAlignment="1">
      <alignment horizontal="center" vertical="center"/>
    </xf>
    <xf numFmtId="57" fontId="5" fillId="2" borderId="55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4" fillId="0" borderId="56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177" fontId="6" fillId="0" borderId="16" xfId="0" applyNumberFormat="1" applyFont="1" applyFill="1" applyBorder="1" applyAlignment="1">
      <alignment horizontal="center" vertical="center"/>
    </xf>
    <xf numFmtId="177" fontId="6" fillId="0" borderId="14" xfId="0" applyNumberFormat="1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Normal="100" zoomScaleSheetLayoutView="100" workbookViewId="0">
      <selection sqref="A1:H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75" style="1" customWidth="1"/>
    <col min="9" max="9" width="13.25" style="94" customWidth="1"/>
    <col min="10" max="10" width="9" style="1" customWidth="1"/>
    <col min="11" max="11" width="10.375" style="1" bestFit="1" customWidth="1"/>
    <col min="12" max="16384" width="9" style="1"/>
  </cols>
  <sheetData>
    <row r="1" spans="1:15" ht="18.75" customHeight="1">
      <c r="A1" s="133" t="s">
        <v>71</v>
      </c>
      <c r="B1" s="133"/>
      <c r="C1" s="133"/>
      <c r="D1" s="133"/>
      <c r="E1" s="133"/>
      <c r="F1" s="133"/>
      <c r="G1" s="133"/>
      <c r="H1" s="133"/>
    </row>
    <row r="2" spans="1:15">
      <c r="B2" s="2"/>
      <c r="C2" s="8" t="s">
        <v>0</v>
      </c>
      <c r="D2" s="70" t="s">
        <v>53</v>
      </c>
      <c r="E2" s="6"/>
      <c r="F2" s="8" t="s">
        <v>1</v>
      </c>
      <c r="G2" s="71">
        <v>45356</v>
      </c>
    </row>
    <row r="3" spans="1:15" ht="15" customHeight="1">
      <c r="B3" s="2"/>
      <c r="C3" s="6"/>
      <c r="D3" s="6"/>
      <c r="E3" s="6"/>
      <c r="F3" s="6"/>
      <c r="G3" s="6"/>
      <c r="H3" s="6"/>
    </row>
    <row r="4" spans="1:15" ht="15" customHeight="1" thickBot="1">
      <c r="B4" s="1" t="s">
        <v>2</v>
      </c>
      <c r="C4" s="112" t="s">
        <v>3</v>
      </c>
      <c r="D4" s="112"/>
      <c r="E4" s="112"/>
      <c r="F4" s="112"/>
      <c r="G4" s="6"/>
    </row>
    <row r="5" spans="1:15" ht="32.25" customHeight="1" thickBot="1">
      <c r="C5" s="134" t="s">
        <v>4</v>
      </c>
      <c r="D5" s="135"/>
      <c r="E5" s="136" t="s">
        <v>65</v>
      </c>
      <c r="F5" s="136"/>
      <c r="G5" s="137"/>
      <c r="H5" s="13"/>
    </row>
    <row r="6" spans="1:15" ht="15" customHeight="1"/>
    <row r="7" spans="1:15" ht="15" customHeight="1" thickBot="1">
      <c r="B7" s="1" t="s">
        <v>5</v>
      </c>
      <c r="C7" s="112" t="s">
        <v>6</v>
      </c>
      <c r="D7" s="112"/>
      <c r="E7" s="112"/>
      <c r="F7" s="112"/>
    </row>
    <row r="8" spans="1:15" ht="15" customHeight="1">
      <c r="C8" s="109" t="s">
        <v>7</v>
      </c>
      <c r="D8" s="20" t="s">
        <v>8</v>
      </c>
      <c r="E8" s="115">
        <f>SUM('R3.4:R5.4'!E6)</f>
        <v>1287657346</v>
      </c>
      <c r="F8" s="115"/>
      <c r="G8" s="116"/>
      <c r="H8" s="9"/>
    </row>
    <row r="9" spans="1:15" ht="15" customHeight="1">
      <c r="C9" s="110"/>
      <c r="D9" s="18" t="s">
        <v>9</v>
      </c>
      <c r="E9" s="119">
        <f>SUM('R3.4:R5.4'!E7)</f>
        <v>323623690</v>
      </c>
      <c r="F9" s="119"/>
      <c r="G9" s="120"/>
      <c r="H9" s="9"/>
    </row>
    <row r="10" spans="1:15" ht="15" customHeight="1">
      <c r="C10" s="110"/>
      <c r="D10" s="18" t="s">
        <v>10</v>
      </c>
      <c r="E10" s="119">
        <f>SUM('R3.4:R5.4'!E8)</f>
        <v>16778423443</v>
      </c>
      <c r="F10" s="119"/>
      <c r="G10" s="120"/>
      <c r="H10" s="9"/>
    </row>
    <row r="11" spans="1:15" ht="15" customHeight="1">
      <c r="C11" s="111"/>
      <c r="D11" s="50" t="s">
        <v>11</v>
      </c>
      <c r="E11" s="117">
        <f>SUM('R3.4:R5.4'!E9)</f>
        <v>0</v>
      </c>
      <c r="F11" s="117"/>
      <c r="G11" s="118"/>
      <c r="H11" s="9"/>
    </row>
    <row r="12" spans="1:15" ht="15" customHeight="1" thickBot="1">
      <c r="C12" s="98" t="s">
        <v>48</v>
      </c>
      <c r="D12" s="99"/>
      <c r="E12" s="100">
        <f>SUM(E8:G11)</f>
        <v>18389704479</v>
      </c>
      <c r="F12" s="101"/>
      <c r="G12" s="102"/>
      <c r="H12" s="9"/>
    </row>
    <row r="13" spans="1:15">
      <c r="C13" s="158" t="s">
        <v>12</v>
      </c>
      <c r="D13" s="159"/>
      <c r="E13" s="159"/>
      <c r="F13" s="159"/>
      <c r="G13" s="160"/>
      <c r="H13" s="12"/>
      <c r="N13" s="15"/>
      <c r="O13" s="15"/>
    </row>
    <row r="14" spans="1:15" ht="15" customHeight="1">
      <c r="C14" s="157" t="s">
        <v>13</v>
      </c>
      <c r="D14" s="18" t="s">
        <v>14</v>
      </c>
      <c r="E14" s="119">
        <f>SUM('R3.4:R5.4'!E23)</f>
        <v>373790000</v>
      </c>
      <c r="F14" s="119"/>
      <c r="G14" s="120"/>
      <c r="H14" s="10"/>
      <c r="K14" s="94"/>
      <c r="L14" s="95"/>
      <c r="N14" s="15"/>
      <c r="O14" s="15"/>
    </row>
    <row r="15" spans="1:15" ht="15" customHeight="1">
      <c r="C15" s="157"/>
      <c r="D15" s="19" t="s">
        <v>15</v>
      </c>
      <c r="E15" s="119">
        <f>SUM('R3.4:R5.4'!E34)</f>
        <v>137365000</v>
      </c>
      <c r="F15" s="119"/>
      <c r="G15" s="120"/>
      <c r="H15" s="10"/>
    </row>
    <row r="16" spans="1:15" ht="15" customHeight="1">
      <c r="C16" s="157"/>
      <c r="D16" s="18" t="s">
        <v>16</v>
      </c>
      <c r="E16" s="119">
        <f>SUM('R3.4:R5.4'!E45)</f>
        <v>6435217000</v>
      </c>
      <c r="F16" s="119"/>
      <c r="G16" s="120"/>
      <c r="H16" s="10"/>
      <c r="L16" s="97"/>
    </row>
    <row r="17" spans="2:12" ht="15" customHeight="1">
      <c r="C17" s="157"/>
      <c r="D17" s="19" t="s">
        <v>17</v>
      </c>
      <c r="E17" s="119">
        <f>SUM('R5.4'!E56)</f>
        <v>0</v>
      </c>
      <c r="F17" s="119"/>
      <c r="G17" s="120"/>
      <c r="H17" s="10"/>
    </row>
    <row r="18" spans="2:12" ht="15" customHeight="1">
      <c r="C18" s="103" t="s">
        <v>18</v>
      </c>
      <c r="D18" s="104"/>
      <c r="E18" s="117">
        <f>SUM('R3.4:R5.4'!E67)</f>
        <v>3430736000</v>
      </c>
      <c r="F18" s="117"/>
      <c r="G18" s="118"/>
      <c r="H18" s="10"/>
      <c r="L18" s="97"/>
    </row>
    <row r="19" spans="2:12" ht="15" customHeight="1" thickBot="1">
      <c r="C19" s="98" t="s">
        <v>48</v>
      </c>
      <c r="D19" s="99"/>
      <c r="E19" s="100">
        <f>SUM(E14:G18)</f>
        <v>10377108000</v>
      </c>
      <c r="F19" s="101"/>
      <c r="G19" s="102"/>
      <c r="H19" s="10"/>
    </row>
    <row r="20" spans="2:12" ht="15" customHeight="1">
      <c r="C20" s="113" t="s">
        <v>50</v>
      </c>
      <c r="D20" s="114"/>
      <c r="E20" s="131">
        <f>SUM('R3.4:R5.4'!E69)</f>
        <v>1683653</v>
      </c>
      <c r="F20" s="131"/>
      <c r="G20" s="132"/>
      <c r="H20" s="9"/>
      <c r="L20" s="95"/>
    </row>
    <row r="21" spans="2:12" ht="15" customHeight="1" thickBot="1">
      <c r="C21" s="123" t="s">
        <v>19</v>
      </c>
      <c r="D21" s="124"/>
      <c r="E21" s="125">
        <f>SUM('R3.4:R5.4'!E70)</f>
        <v>39794</v>
      </c>
      <c r="F21" s="125"/>
      <c r="G21" s="126"/>
      <c r="H21" s="9"/>
    </row>
    <row r="22" spans="2:12" ht="15" customHeight="1">
      <c r="C22" s="127" t="s">
        <v>20</v>
      </c>
      <c r="D22" s="128"/>
      <c r="E22" s="129">
        <f>(E8+E10)/E20</f>
        <v>10730.287528962323</v>
      </c>
      <c r="F22" s="129"/>
      <c r="G22" s="130"/>
      <c r="H22" s="9"/>
    </row>
    <row r="23" spans="2:12" ht="15" customHeight="1" thickBot="1">
      <c r="C23" s="105" t="s">
        <v>72</v>
      </c>
      <c r="D23" s="106"/>
      <c r="E23" s="121">
        <f>(E9+E11)/E21</f>
        <v>8132.4744936422576</v>
      </c>
      <c r="F23" s="121"/>
      <c r="G23" s="122"/>
      <c r="H23" s="9"/>
    </row>
    <row r="24" spans="2:12" ht="15" customHeight="1">
      <c r="C24" s="9" t="s">
        <v>68</v>
      </c>
      <c r="D24" s="9"/>
      <c r="E24" s="9"/>
      <c r="F24" s="9"/>
      <c r="G24" s="9"/>
      <c r="H24" s="9"/>
    </row>
    <row r="25" spans="2:12" ht="15" customHeight="1">
      <c r="C25" s="9" t="s">
        <v>73</v>
      </c>
      <c r="D25" s="9"/>
      <c r="E25" s="9"/>
      <c r="F25" s="9"/>
      <c r="G25" s="9"/>
      <c r="H25" s="9"/>
    </row>
    <row r="26" spans="2:12" ht="15" customHeight="1">
      <c r="C26" s="9"/>
      <c r="D26" s="9"/>
      <c r="F26" s="9"/>
      <c r="G26" s="9"/>
      <c r="H26" s="9"/>
    </row>
    <row r="27" spans="2:12" ht="15" customHeight="1">
      <c r="B27" s="1" t="s">
        <v>22</v>
      </c>
      <c r="C27" s="112" t="s">
        <v>23</v>
      </c>
      <c r="D27" s="112"/>
      <c r="E27" s="112"/>
      <c r="F27" s="112"/>
    </row>
    <row r="28" spans="2:12" ht="12.75" thickBot="1">
      <c r="C28" s="6"/>
      <c r="D28" s="6"/>
      <c r="E28" s="7" t="s">
        <v>24</v>
      </c>
      <c r="F28" s="145" t="s">
        <v>25</v>
      </c>
      <c r="G28" s="145"/>
      <c r="H28" s="7"/>
    </row>
    <row r="29" spans="2:12" ht="15" customHeight="1">
      <c r="C29" s="150" t="s">
        <v>26</v>
      </c>
      <c r="D29" s="151"/>
      <c r="E29" s="92">
        <v>44302</v>
      </c>
      <c r="F29" s="141">
        <v>44844</v>
      </c>
      <c r="G29" s="142"/>
      <c r="H29" s="11"/>
    </row>
    <row r="30" spans="2:12" ht="15" customHeight="1" thickBot="1">
      <c r="C30" s="152" t="s">
        <v>27</v>
      </c>
      <c r="D30" s="153"/>
      <c r="E30" s="93">
        <v>44302</v>
      </c>
      <c r="F30" s="143">
        <v>44844</v>
      </c>
      <c r="G30" s="144"/>
      <c r="H30" s="11"/>
    </row>
    <row r="31" spans="2:12" ht="15" customHeight="1" thickBot="1">
      <c r="C31" s="152" t="s">
        <v>52</v>
      </c>
      <c r="D31" s="153"/>
      <c r="E31" s="154">
        <f>SUM('R3.4:R5.4'!E80:I80)</f>
        <v>486</v>
      </c>
      <c r="F31" s="155"/>
      <c r="G31" s="156"/>
      <c r="H31" s="11"/>
    </row>
    <row r="32" spans="2:12" ht="15" customHeight="1">
      <c r="C32" s="16" t="s">
        <v>74</v>
      </c>
      <c r="D32" s="16"/>
      <c r="E32" s="17"/>
      <c r="F32" s="17"/>
      <c r="G32" s="17"/>
      <c r="H32" s="11"/>
    </row>
    <row r="33" spans="2:8" ht="15" customHeight="1"/>
    <row r="34" spans="2:8" ht="15" customHeight="1" thickBot="1">
      <c r="B34" s="1" t="s">
        <v>28</v>
      </c>
      <c r="C34" s="112" t="s">
        <v>29</v>
      </c>
      <c r="D34" s="112"/>
      <c r="E34" s="112"/>
      <c r="F34" s="112"/>
    </row>
    <row r="35" spans="2:8" ht="15" customHeight="1">
      <c r="C35" s="107" t="s">
        <v>30</v>
      </c>
      <c r="D35" s="4" t="s">
        <v>31</v>
      </c>
      <c r="E35" s="146">
        <f>(E8+E9)/E12</f>
        <v>8.7618647588382489E-2</v>
      </c>
      <c r="F35" s="146"/>
      <c r="G35" s="147"/>
    </row>
    <row r="36" spans="2:8" ht="15" customHeight="1" thickBot="1">
      <c r="C36" s="108"/>
      <c r="D36" s="5" t="s">
        <v>32</v>
      </c>
      <c r="E36" s="148">
        <f>(E10+E11)/E12</f>
        <v>0.91238135241161755</v>
      </c>
      <c r="F36" s="148"/>
      <c r="G36" s="149"/>
    </row>
    <row r="37" spans="2:8" ht="15" customHeight="1"/>
    <row r="38" spans="2:8" ht="15" customHeight="1" thickBot="1">
      <c r="B38" s="1" t="s">
        <v>33</v>
      </c>
      <c r="C38" s="112" t="s">
        <v>34</v>
      </c>
      <c r="D38" s="112"/>
      <c r="E38" s="112"/>
      <c r="F38" s="112"/>
      <c r="G38" s="112"/>
      <c r="H38" s="112"/>
    </row>
    <row r="39" spans="2:8" ht="70.150000000000006" customHeight="1" thickBot="1">
      <c r="C39" s="3" t="s">
        <v>35</v>
      </c>
      <c r="D39" s="138" t="s">
        <v>67</v>
      </c>
      <c r="E39" s="139"/>
      <c r="F39" s="139"/>
      <c r="G39" s="140"/>
      <c r="H39" s="13"/>
    </row>
  </sheetData>
  <mergeCells count="44">
    <mergeCell ref="C12:D12"/>
    <mergeCell ref="E12:G12"/>
    <mergeCell ref="C14:C17"/>
    <mergeCell ref="E15:G15"/>
    <mergeCell ref="E17:G17"/>
    <mergeCell ref="E16:G16"/>
    <mergeCell ref="C13:G13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A1:H1"/>
    <mergeCell ref="C5:D5"/>
    <mergeCell ref="E5:G5"/>
    <mergeCell ref="C4:F4"/>
    <mergeCell ref="C7:F7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C19:D19"/>
    <mergeCell ref="E19:G19"/>
    <mergeCell ref="C18:D18"/>
    <mergeCell ref="C23:D23"/>
    <mergeCell ref="C35:C36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59481735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23292921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1194996204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1277770860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13575000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1484000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606000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88000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15753000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6665000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1132000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561000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1712000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10070000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278945000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58192000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73506000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35348000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445991000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137313000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137313000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609127000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3332+112513</f>
        <v>115845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2659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10828.934688592515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8760.0304625799181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6.4780516281299452E-2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0.93521948371870056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51566700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9306730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897354394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958227824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10460000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3300000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1617000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188000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15565000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1550000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696000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657000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1352000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4255000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215610000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47040000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46164000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25930000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334744000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195989000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195989000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550553000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3550+83235</f>
        <v>86785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1379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10934.160212018205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6748.8977519941991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6.3527094992808314E-2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0.93647290500719171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17530325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3133167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741616836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762280328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4230000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1572000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255000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114000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6171000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470000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204000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213000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458000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1345000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169825000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44088000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45606000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31824000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291343000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215978000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215978000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514837000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1381+76101</f>
        <v>77482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445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9797.7228388528947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7040.8247191011233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28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2.7107471150691953E-2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0.97289252884930799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17440239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8366337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1034330072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1060136648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4480000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628000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153000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60000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5321000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1620000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244000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264000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826000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2954000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248130000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60608000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60045000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35182000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403965000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176404000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176404000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588644000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1134+102384</f>
        <v>103518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886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10160.264987731602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9442.8182844243784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2.4342688321062549E-2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0.97565731167893743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14321609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11075759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900888868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926286236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3805000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572000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219000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128000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4724000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2240000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804000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714000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1056000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4814000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209700000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56212000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52899000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32474000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351285000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118457000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118457000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479280000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1041+89863</f>
        <v>90904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1415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10067.879048226701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7827.3915194346291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28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2.7418487949981803E-2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0.97258151205001819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80358757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21282809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984778683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1086420249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16910000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8112000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1560000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656000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27238000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2930000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1036000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3927000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1484000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9377000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223250000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68832000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62808000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35972000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390862000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f>191203000-56000</f>
        <v>191147000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191147000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618624000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6258+100780</f>
        <v>107038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2896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9951.0215063809119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7349.0362569060771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23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9.3556398726511586E-2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0.90644360127348844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169104937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25778731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1391192577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1586076245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38015000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3224000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1803000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102000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43144000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6225000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1520000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1203000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2294000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11242000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323205000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94380000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90522000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39532000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547639000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170688000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170688000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772713000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9061+138176</f>
        <v>147237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3173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10597.183547613711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8124.4030885597231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0.12287156346635782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0.87712843653364214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57776807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29513813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1260517902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1347808522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16250000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1900000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819000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112000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19081000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5580000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2548000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2976000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2316000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13420000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279035000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76264000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82551000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38268000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476118000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196893000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196893000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705512000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4054+121524</f>
        <v>125578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3903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10497.81577187087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7561.8275685370227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6.4764852406831719E-2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0.93523514759316828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46416739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13828767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1397833411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1458078917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11740000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2348000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759000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322000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15169000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2235000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340000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1761000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1558000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5894000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329540000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71344000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69657000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33068000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503609000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464000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464000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525136000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3349+123497</f>
        <v>126846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1898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11385.854894911941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7285.9678609062166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4.1318412397015683E-2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0.95868158760298428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78758871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17831855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1264877025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1361467751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19105000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2924000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795000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72000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22896000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3575000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1532000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1368000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896000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7371000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311190000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65500000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58923000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25642000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461255000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274918000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274918000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766440000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4853+111075</f>
        <v>115928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2002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11590.262024704989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8907.0204795204791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7.0946025661683121E-2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0.92905397433831693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48" t="s">
        <v>8</v>
      </c>
      <c r="E6" s="72">
        <f>4700533+19885050</f>
        <v>24585583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2076839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316524547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343186969</v>
      </c>
      <c r="F10" s="49"/>
      <c r="G10" s="49"/>
      <c r="H10" s="49"/>
      <c r="I10" s="4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f>1070000+3150000</f>
        <v>4220000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f>148000+1412000</f>
        <v>1560000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f>78000+1758000</f>
        <v>1836000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f>12000+1438000</f>
        <v>1450000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21"/>
      <c r="I17" s="30"/>
    </row>
    <row r="18" spans="3:9" ht="15" customHeight="1">
      <c r="C18" s="157"/>
      <c r="D18" s="174"/>
      <c r="E18" s="22"/>
      <c r="F18" s="25"/>
      <c r="G18" s="26"/>
      <c r="H18" s="21"/>
      <c r="I18" s="30"/>
    </row>
    <row r="19" spans="3:9" ht="15" customHeight="1">
      <c r="C19" s="157"/>
      <c r="D19" s="174"/>
      <c r="E19" s="22"/>
      <c r="F19" s="25"/>
      <c r="G19" s="26"/>
      <c r="H19" s="21"/>
      <c r="I19" s="30"/>
    </row>
    <row r="20" spans="3:9" ht="15" customHeight="1">
      <c r="C20" s="157"/>
      <c r="D20" s="174"/>
      <c r="E20" s="22"/>
      <c r="F20" s="25"/>
      <c r="G20" s="27"/>
      <c r="H20" s="21"/>
      <c r="I20" s="30"/>
    </row>
    <row r="21" spans="3:9" ht="15" customHeight="1">
      <c r="C21" s="157"/>
      <c r="D21" s="174"/>
      <c r="E21" s="22"/>
      <c r="F21" s="21"/>
      <c r="G21" s="24"/>
      <c r="H21" s="21"/>
      <c r="I21" s="30"/>
    </row>
    <row r="22" spans="3:9" ht="15" customHeight="1" thickBot="1">
      <c r="C22" s="157"/>
      <c r="D22" s="175"/>
      <c r="E22" s="31"/>
      <c r="F22" s="28"/>
      <c r="G22" s="32"/>
      <c r="H22" s="28"/>
      <c r="I22" s="33"/>
    </row>
    <row r="23" spans="3:9" ht="15" customHeight="1" thickBot="1">
      <c r="C23" s="180"/>
      <c r="D23" s="39" t="s">
        <v>44</v>
      </c>
      <c r="E23" s="81">
        <f>SUM(E13:E16)</f>
        <v>9066000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0">
        <v>440000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200000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36000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190000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21"/>
      <c r="I28" s="30"/>
    </row>
    <row r="29" spans="3:9" ht="15" customHeight="1">
      <c r="C29" s="157"/>
      <c r="D29" s="174"/>
      <c r="E29" s="22"/>
      <c r="F29" s="25"/>
      <c r="G29" s="26"/>
      <c r="H29" s="21"/>
      <c r="I29" s="30"/>
    </row>
    <row r="30" spans="3:9" ht="15" customHeight="1">
      <c r="C30" s="157"/>
      <c r="D30" s="174"/>
      <c r="E30" s="22"/>
      <c r="F30" s="25"/>
      <c r="G30" s="26"/>
      <c r="H30" s="21"/>
      <c r="I30" s="30"/>
    </row>
    <row r="31" spans="3:9" ht="15" customHeight="1">
      <c r="C31" s="157"/>
      <c r="D31" s="174"/>
      <c r="E31" s="22"/>
      <c r="F31" s="25"/>
      <c r="G31" s="27"/>
      <c r="H31" s="21"/>
      <c r="I31" s="30"/>
    </row>
    <row r="32" spans="3:9" ht="15" customHeight="1">
      <c r="C32" s="157"/>
      <c r="D32" s="174"/>
      <c r="E32" s="22"/>
      <c r="F32" s="21"/>
      <c r="G32" s="24"/>
      <c r="H32" s="21"/>
      <c r="I32" s="30"/>
    </row>
    <row r="33" spans="3:9" ht="15" customHeight="1" thickBot="1">
      <c r="C33" s="157"/>
      <c r="D33" s="175"/>
      <c r="E33" s="31"/>
      <c r="F33" s="28"/>
      <c r="G33" s="32"/>
      <c r="H33" s="28"/>
      <c r="I33" s="33"/>
    </row>
    <row r="34" spans="3:9" ht="15" customHeight="1" thickBot="1">
      <c r="C34" s="180"/>
      <c r="D34" s="39" t="s">
        <v>44</v>
      </c>
      <c r="E34" s="81">
        <f>SUM(E24:E27)</f>
        <v>866000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65185000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24192000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22089000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9818000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21"/>
      <c r="G39" s="26"/>
      <c r="H39" s="21"/>
      <c r="I39" s="30"/>
    </row>
    <row r="40" spans="3:9" ht="15" customHeight="1">
      <c r="C40" s="157"/>
      <c r="D40" s="174"/>
      <c r="E40" s="22"/>
      <c r="F40" s="21"/>
      <c r="G40" s="26"/>
      <c r="H40" s="21"/>
      <c r="I40" s="30"/>
    </row>
    <row r="41" spans="3:9" ht="15" customHeight="1">
      <c r="C41" s="157"/>
      <c r="D41" s="174"/>
      <c r="E41" s="22"/>
      <c r="F41" s="21"/>
      <c r="G41" s="26"/>
      <c r="H41" s="21"/>
      <c r="I41" s="30"/>
    </row>
    <row r="42" spans="3:9" ht="15" customHeight="1">
      <c r="C42" s="157"/>
      <c r="D42" s="174"/>
      <c r="E42" s="22"/>
      <c r="F42" s="21"/>
      <c r="G42" s="24"/>
      <c r="H42" s="21"/>
      <c r="I42" s="30"/>
    </row>
    <row r="43" spans="3:9" ht="15" customHeight="1">
      <c r="C43" s="157"/>
      <c r="D43" s="174"/>
      <c r="E43" s="22"/>
      <c r="F43" s="21"/>
      <c r="G43" s="24"/>
      <c r="H43" s="21"/>
      <c r="I43" s="30"/>
    </row>
    <row r="44" spans="3:9" ht="15" customHeight="1" thickBot="1">
      <c r="C44" s="157"/>
      <c r="D44" s="175"/>
      <c r="E44" s="31"/>
      <c r="F44" s="28"/>
      <c r="G44" s="32"/>
      <c r="H44" s="28"/>
      <c r="I44" s="33"/>
    </row>
    <row r="45" spans="3:9" ht="15" customHeight="1" thickBot="1">
      <c r="C45" s="180"/>
      <c r="D45" s="39" t="s">
        <v>44</v>
      </c>
      <c r="E45" s="81">
        <f>SUM(E35:E39)</f>
        <v>121284000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35"/>
      <c r="G46" s="36"/>
      <c r="H46" s="37"/>
      <c r="I46" s="38"/>
    </row>
    <row r="47" spans="3:9" ht="15" customHeight="1">
      <c r="C47" s="157"/>
      <c r="D47" s="174"/>
      <c r="E47" s="22"/>
      <c r="F47" s="21"/>
      <c r="G47" s="24"/>
      <c r="H47" s="25"/>
      <c r="I47" s="30"/>
    </row>
    <row r="48" spans="3:9" ht="15" customHeight="1">
      <c r="C48" s="157"/>
      <c r="D48" s="174"/>
      <c r="E48" s="22"/>
      <c r="F48" s="21"/>
      <c r="G48" s="24"/>
      <c r="H48" s="25"/>
      <c r="I48" s="30"/>
    </row>
    <row r="49" spans="3:9" ht="15" customHeight="1">
      <c r="C49" s="157"/>
      <c r="D49" s="174"/>
      <c r="E49" s="22"/>
      <c r="F49" s="21"/>
      <c r="G49" s="24"/>
      <c r="H49" s="25"/>
      <c r="I49" s="30"/>
    </row>
    <row r="50" spans="3:9" ht="15" customHeight="1">
      <c r="C50" s="157"/>
      <c r="D50" s="174"/>
      <c r="E50" s="22"/>
      <c r="F50" s="21"/>
      <c r="G50" s="26"/>
      <c r="H50" s="21"/>
      <c r="I50" s="30"/>
    </row>
    <row r="51" spans="3:9" ht="15" customHeight="1">
      <c r="C51" s="157"/>
      <c r="D51" s="174"/>
      <c r="E51" s="22"/>
      <c r="F51" s="21"/>
      <c r="G51" s="26"/>
      <c r="H51" s="21"/>
      <c r="I51" s="30"/>
    </row>
    <row r="52" spans="3:9" ht="15" customHeight="1">
      <c r="C52" s="157"/>
      <c r="D52" s="174"/>
      <c r="E52" s="22"/>
      <c r="F52" s="21"/>
      <c r="G52" s="26"/>
      <c r="H52" s="21"/>
      <c r="I52" s="30"/>
    </row>
    <row r="53" spans="3:9" ht="15" customHeight="1">
      <c r="C53" s="157"/>
      <c r="D53" s="174"/>
      <c r="E53" s="22"/>
      <c r="F53" s="21"/>
      <c r="G53" s="24"/>
      <c r="H53" s="21"/>
      <c r="I53" s="30"/>
    </row>
    <row r="54" spans="3:9" ht="15" customHeight="1">
      <c r="C54" s="157"/>
      <c r="D54" s="174"/>
      <c r="E54" s="22"/>
      <c r="F54" s="21"/>
      <c r="G54" s="24"/>
      <c r="H54" s="21"/>
      <c r="I54" s="30"/>
    </row>
    <row r="55" spans="3:9" ht="15" customHeight="1" thickBot="1">
      <c r="C55" s="157"/>
      <c r="D55" s="175"/>
      <c r="E55" s="31"/>
      <c r="F55" s="28"/>
      <c r="G55" s="32"/>
      <c r="H55" s="28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34"/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21"/>
      <c r="G58" s="24"/>
      <c r="H58" s="25"/>
      <c r="I58" s="30"/>
    </row>
    <row r="59" spans="3:9" ht="15" customHeight="1">
      <c r="C59" s="177"/>
      <c r="D59" s="174"/>
      <c r="E59" s="22"/>
      <c r="F59" s="21"/>
      <c r="G59" s="24"/>
      <c r="H59" s="25"/>
      <c r="I59" s="30"/>
    </row>
    <row r="60" spans="3:9" ht="15" customHeight="1">
      <c r="C60" s="177"/>
      <c r="D60" s="174"/>
      <c r="E60" s="22"/>
      <c r="F60" s="21"/>
      <c r="G60" s="26"/>
      <c r="H60" s="21"/>
      <c r="I60" s="30"/>
    </row>
    <row r="61" spans="3:9" ht="15" customHeight="1">
      <c r="C61" s="177"/>
      <c r="D61" s="174"/>
      <c r="E61" s="22"/>
      <c r="F61" s="21"/>
      <c r="G61" s="24"/>
      <c r="H61" s="21"/>
      <c r="I61" s="30"/>
    </row>
    <row r="62" spans="3:9" ht="15" customHeight="1">
      <c r="C62" s="177"/>
      <c r="D62" s="174"/>
      <c r="E62" s="22"/>
      <c r="F62" s="21"/>
      <c r="G62" s="24"/>
      <c r="H62" s="21"/>
      <c r="I62" s="30"/>
    </row>
    <row r="63" spans="3:9" ht="15" customHeight="1">
      <c r="C63" s="177"/>
      <c r="D63" s="174"/>
      <c r="E63" s="22"/>
      <c r="F63" s="21"/>
      <c r="G63" s="24"/>
      <c r="H63" s="21"/>
      <c r="I63" s="30"/>
    </row>
    <row r="64" spans="3:9" ht="15" customHeight="1">
      <c r="C64" s="177"/>
      <c r="D64" s="174"/>
      <c r="E64" s="22"/>
      <c r="F64" s="21"/>
      <c r="G64" s="24"/>
      <c r="H64" s="21"/>
      <c r="I64" s="30"/>
    </row>
    <row r="65" spans="2:9" ht="15" customHeight="1">
      <c r="C65" s="177"/>
      <c r="D65" s="174"/>
      <c r="E65" s="22"/>
      <c r="F65" s="21"/>
      <c r="G65" s="24"/>
      <c r="H65" s="21"/>
      <c r="I65" s="30"/>
    </row>
    <row r="66" spans="2:9" ht="15" customHeight="1" thickBot="1">
      <c r="C66" s="177"/>
      <c r="D66" s="175"/>
      <c r="E66" s="31"/>
      <c r="F66" s="28"/>
      <c r="G66" s="32"/>
      <c r="H66" s="28"/>
      <c r="I66" s="33"/>
    </row>
    <row r="67" spans="2:9" ht="15" customHeight="1" thickBot="1">
      <c r="C67" s="178"/>
      <c r="D67" s="39" t="s">
        <v>44</v>
      </c>
      <c r="E67" s="81">
        <f>SUM(E57)</f>
        <v>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131216000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96">
        <f>276+29070+2288</f>
        <v>31634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245</v>
      </c>
      <c r="F70" s="14"/>
      <c r="G70" s="14"/>
      <c r="H70" s="14"/>
      <c r="I70" s="14"/>
    </row>
    <row r="71" spans="2:9" ht="15" customHeight="1">
      <c r="C71" s="113" t="s">
        <v>20</v>
      </c>
      <c r="D71" s="114"/>
      <c r="E71" s="90">
        <f>(E6+E8)/E69</f>
        <v>10783.022380982487</v>
      </c>
      <c r="F71" s="14"/>
      <c r="G71" s="14"/>
      <c r="H71" s="14"/>
      <c r="I71" s="14"/>
    </row>
    <row r="72" spans="2:9" ht="15" customHeight="1" thickBot="1">
      <c r="C72" s="105" t="s">
        <v>21</v>
      </c>
      <c r="D72" s="106"/>
      <c r="E72" s="91">
        <f>(E7+E9)/E70</f>
        <v>8476.8938775510196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"/>
      <c r="D77" s="6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15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4" t="s">
        <v>31</v>
      </c>
      <c r="E84" s="146">
        <f>(E6+E7)/E10</f>
        <v>7.7690659635739262E-2</v>
      </c>
      <c r="F84" s="146"/>
      <c r="G84" s="146"/>
      <c r="H84" s="146"/>
      <c r="I84" s="147"/>
    </row>
    <row r="85" spans="2:9" ht="15" customHeight="1" thickBot="1">
      <c r="C85" s="108"/>
      <c r="D85" s="5" t="s">
        <v>32</v>
      </c>
      <c r="E85" s="148">
        <f>(E8+E9)/E10</f>
        <v>0.92230934036426071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H77:I77"/>
    <mergeCell ref="E77:G77"/>
    <mergeCell ref="C76:G76"/>
    <mergeCell ref="C68:D68"/>
    <mergeCell ref="C69:D69"/>
    <mergeCell ref="F69:I69"/>
    <mergeCell ref="C72:D72"/>
    <mergeCell ref="F72:I72"/>
    <mergeCell ref="C70:D70"/>
    <mergeCell ref="C71:D71"/>
    <mergeCell ref="D88:I88"/>
    <mergeCell ref="C78:D78"/>
    <mergeCell ref="C80:D80"/>
    <mergeCell ref="C83:G83"/>
    <mergeCell ref="C84:C85"/>
    <mergeCell ref="E84:I84"/>
    <mergeCell ref="C87:I87"/>
    <mergeCell ref="C79:D79"/>
    <mergeCell ref="E85:I85"/>
    <mergeCell ref="E80:I80"/>
    <mergeCell ref="E78:G78"/>
    <mergeCell ref="H78:I78"/>
    <mergeCell ref="H79:I79"/>
    <mergeCell ref="E79:G79"/>
    <mergeCell ref="C11:E12"/>
    <mergeCell ref="F11:I11"/>
    <mergeCell ref="D13:D22"/>
    <mergeCell ref="D35:D44"/>
    <mergeCell ref="C57:C67"/>
    <mergeCell ref="D57:D66"/>
    <mergeCell ref="D24:D33"/>
    <mergeCell ref="D46:D55"/>
    <mergeCell ref="C13:C56"/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17010878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5636579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261126713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283774170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2715000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776000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375000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38000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3904000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1590000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124000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279000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250000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2243000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67515000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9812000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7671000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3276000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88274000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269187000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269187000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363608000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881+20151</f>
        <v>21032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567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13224.495578166603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9941.0564373897705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10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7.9808028334643705E-2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0.92019197166535627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308773000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308773000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308773000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34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22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22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22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f>189432000-876000</f>
        <v>188556000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188556000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188556000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22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22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22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22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34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22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22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22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34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22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22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22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98168000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98168000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98168000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-1904000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-1904000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-1904000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-2000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-2000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-2000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-702000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-702000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-702000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/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52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53" t="s">
        <v>8</v>
      </c>
      <c r="E6" s="72">
        <f>52045209+187468820</f>
        <v>239514029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36114336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957921712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1233550077</v>
      </c>
      <c r="F10" s="59"/>
      <c r="G10" s="59"/>
      <c r="H10" s="59"/>
      <c r="I10" s="5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f>10465000+36825000</f>
        <v>47290000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f>6428000+8628000</f>
        <v>15056000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f>831000+11451000</f>
        <v>12282000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f>460000+9382000</f>
        <v>9842000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55"/>
      <c r="I17" s="30"/>
    </row>
    <row r="18" spans="3:9" ht="15" customHeight="1">
      <c r="C18" s="157"/>
      <c r="D18" s="174"/>
      <c r="E18" s="22"/>
      <c r="F18" s="25"/>
      <c r="G18" s="26"/>
      <c r="H18" s="55"/>
      <c r="I18" s="30"/>
    </row>
    <row r="19" spans="3:9" ht="15" customHeight="1">
      <c r="C19" s="157"/>
      <c r="D19" s="174"/>
      <c r="E19" s="22"/>
      <c r="F19" s="25"/>
      <c r="G19" s="26"/>
      <c r="H19" s="55"/>
      <c r="I19" s="30"/>
    </row>
    <row r="20" spans="3:9" ht="15" customHeight="1">
      <c r="C20" s="157"/>
      <c r="D20" s="174"/>
      <c r="E20" s="22"/>
      <c r="F20" s="25"/>
      <c r="G20" s="27"/>
      <c r="H20" s="55"/>
      <c r="I20" s="30"/>
    </row>
    <row r="21" spans="3:9" ht="15" customHeight="1">
      <c r="C21" s="157"/>
      <c r="D21" s="174"/>
      <c r="E21" s="22"/>
      <c r="F21" s="55"/>
      <c r="G21" s="24"/>
      <c r="H21" s="55"/>
      <c r="I21" s="30"/>
    </row>
    <row r="22" spans="3:9" ht="15" customHeight="1" thickBot="1">
      <c r="C22" s="157"/>
      <c r="D22" s="175"/>
      <c r="E22" s="31"/>
      <c r="F22" s="54"/>
      <c r="G22" s="32"/>
      <c r="H22" s="54"/>
      <c r="I22" s="33"/>
    </row>
    <row r="23" spans="3:9" ht="15" customHeight="1" thickBot="1">
      <c r="C23" s="180"/>
      <c r="D23" s="39" t="s">
        <v>44</v>
      </c>
      <c r="E23" s="81">
        <f>SUM(E13:E16)</f>
        <v>84470000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0">
        <v>10965000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1348000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1359000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1918000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55"/>
      <c r="I28" s="30"/>
    </row>
    <row r="29" spans="3:9" ht="15" customHeight="1">
      <c r="C29" s="157"/>
      <c r="D29" s="174"/>
      <c r="E29" s="22"/>
      <c r="F29" s="25"/>
      <c r="G29" s="26"/>
      <c r="H29" s="55"/>
      <c r="I29" s="30"/>
    </row>
    <row r="30" spans="3:9" ht="15" customHeight="1">
      <c r="C30" s="157"/>
      <c r="D30" s="174"/>
      <c r="E30" s="22"/>
      <c r="F30" s="25"/>
      <c r="G30" s="26"/>
      <c r="H30" s="55"/>
      <c r="I30" s="30"/>
    </row>
    <row r="31" spans="3:9" ht="15" customHeight="1">
      <c r="C31" s="157"/>
      <c r="D31" s="174"/>
      <c r="E31" s="22"/>
      <c r="F31" s="25"/>
      <c r="G31" s="27"/>
      <c r="H31" s="55"/>
      <c r="I31" s="30"/>
    </row>
    <row r="32" spans="3:9" ht="15" customHeight="1">
      <c r="C32" s="157"/>
      <c r="D32" s="174"/>
      <c r="E32" s="22"/>
      <c r="F32" s="55"/>
      <c r="G32" s="24"/>
      <c r="H32" s="55"/>
      <c r="I32" s="30"/>
    </row>
    <row r="33" spans="3:9" ht="15" customHeight="1" thickBot="1">
      <c r="C33" s="157"/>
      <c r="D33" s="175"/>
      <c r="E33" s="31"/>
      <c r="F33" s="54"/>
      <c r="G33" s="32"/>
      <c r="H33" s="54"/>
      <c r="I33" s="33"/>
    </row>
    <row r="34" spans="3:9" ht="15" customHeight="1" thickBot="1">
      <c r="C34" s="180"/>
      <c r="D34" s="39" t="s">
        <v>44</v>
      </c>
      <c r="E34" s="81">
        <f>SUM(E24:E27)</f>
        <v>15590000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201190000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58536000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67164000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39870000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55"/>
      <c r="G39" s="26"/>
      <c r="H39" s="55"/>
      <c r="I39" s="30"/>
    </row>
    <row r="40" spans="3:9" ht="15" customHeight="1">
      <c r="C40" s="157"/>
      <c r="D40" s="174"/>
      <c r="E40" s="22"/>
      <c r="F40" s="55"/>
      <c r="G40" s="26"/>
      <c r="H40" s="55"/>
      <c r="I40" s="30"/>
    </row>
    <row r="41" spans="3:9" ht="15" customHeight="1">
      <c r="C41" s="157"/>
      <c r="D41" s="174"/>
      <c r="E41" s="22"/>
      <c r="F41" s="55"/>
      <c r="G41" s="26"/>
      <c r="H41" s="55"/>
      <c r="I41" s="30"/>
    </row>
    <row r="42" spans="3:9" ht="15" customHeight="1">
      <c r="C42" s="157"/>
      <c r="D42" s="174"/>
      <c r="E42" s="22"/>
      <c r="F42" s="55"/>
      <c r="G42" s="24"/>
      <c r="H42" s="55"/>
      <c r="I42" s="30"/>
    </row>
    <row r="43" spans="3:9" ht="15" customHeight="1">
      <c r="C43" s="157"/>
      <c r="D43" s="174"/>
      <c r="E43" s="22"/>
      <c r="F43" s="55"/>
      <c r="G43" s="24"/>
      <c r="H43" s="55"/>
      <c r="I43" s="30"/>
    </row>
    <row r="44" spans="3:9" ht="15" customHeight="1" thickBot="1">
      <c r="C44" s="157"/>
      <c r="D44" s="175"/>
      <c r="E44" s="31"/>
      <c r="F44" s="54"/>
      <c r="G44" s="32"/>
      <c r="H44" s="54"/>
      <c r="I44" s="33"/>
    </row>
    <row r="45" spans="3:9" ht="15" customHeight="1" thickBot="1">
      <c r="C45" s="180"/>
      <c r="D45" s="39" t="s">
        <v>44</v>
      </c>
      <c r="E45" s="81">
        <f>SUM(E35:E38)</f>
        <v>366760000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56"/>
      <c r="G46" s="36"/>
      <c r="H46" s="37"/>
      <c r="I46" s="38"/>
    </row>
    <row r="47" spans="3:9" ht="15" customHeight="1">
      <c r="C47" s="157"/>
      <c r="D47" s="174"/>
      <c r="E47" s="22"/>
      <c r="F47" s="55"/>
      <c r="G47" s="24"/>
      <c r="H47" s="25"/>
      <c r="I47" s="30"/>
    </row>
    <row r="48" spans="3:9" ht="15" customHeight="1">
      <c r="C48" s="157"/>
      <c r="D48" s="174"/>
      <c r="E48" s="22"/>
      <c r="F48" s="55"/>
      <c r="G48" s="24"/>
      <c r="H48" s="25"/>
      <c r="I48" s="30"/>
    </row>
    <row r="49" spans="3:9" ht="15" customHeight="1">
      <c r="C49" s="157"/>
      <c r="D49" s="174"/>
      <c r="E49" s="22"/>
      <c r="F49" s="55"/>
      <c r="G49" s="24"/>
      <c r="H49" s="25"/>
      <c r="I49" s="30"/>
    </row>
    <row r="50" spans="3:9" ht="15" customHeight="1">
      <c r="C50" s="157"/>
      <c r="D50" s="174"/>
      <c r="E50" s="22"/>
      <c r="F50" s="55"/>
      <c r="G50" s="26"/>
      <c r="H50" s="55"/>
      <c r="I50" s="30"/>
    </row>
    <row r="51" spans="3:9" ht="15" customHeight="1">
      <c r="C51" s="157"/>
      <c r="D51" s="174"/>
      <c r="E51" s="22"/>
      <c r="F51" s="55"/>
      <c r="G51" s="26"/>
      <c r="H51" s="55"/>
      <c r="I51" s="30"/>
    </row>
    <row r="52" spans="3:9" ht="15" customHeight="1">
      <c r="C52" s="157"/>
      <c r="D52" s="174"/>
      <c r="E52" s="22"/>
      <c r="F52" s="55"/>
      <c r="G52" s="26"/>
      <c r="H52" s="55"/>
      <c r="I52" s="30"/>
    </row>
    <row r="53" spans="3:9" ht="15" customHeight="1">
      <c r="C53" s="157"/>
      <c r="D53" s="174"/>
      <c r="E53" s="22"/>
      <c r="F53" s="55"/>
      <c r="G53" s="24"/>
      <c r="H53" s="55"/>
      <c r="I53" s="30"/>
    </row>
    <row r="54" spans="3:9" ht="15" customHeight="1">
      <c r="C54" s="157"/>
      <c r="D54" s="174"/>
      <c r="E54" s="22"/>
      <c r="F54" s="55"/>
      <c r="G54" s="24"/>
      <c r="H54" s="55"/>
      <c r="I54" s="30"/>
    </row>
    <row r="55" spans="3:9" ht="15" customHeight="1" thickBot="1">
      <c r="C55" s="157"/>
      <c r="D55" s="175"/>
      <c r="E55" s="31"/>
      <c r="F55" s="54"/>
      <c r="G55" s="32"/>
      <c r="H55" s="54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202" t="s">
        <v>18</v>
      </c>
      <c r="E57" s="82">
        <v>7072000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203"/>
      <c r="E58" s="22"/>
      <c r="F58" s="55"/>
      <c r="G58" s="24"/>
      <c r="H58" s="25"/>
      <c r="I58" s="30"/>
    </row>
    <row r="59" spans="3:9" ht="15" customHeight="1">
      <c r="C59" s="177"/>
      <c r="D59" s="203"/>
      <c r="E59" s="22"/>
      <c r="F59" s="55"/>
      <c r="G59" s="24"/>
      <c r="H59" s="25"/>
      <c r="I59" s="30"/>
    </row>
    <row r="60" spans="3:9" ht="15" customHeight="1">
      <c r="C60" s="177"/>
      <c r="D60" s="203"/>
      <c r="E60" s="22"/>
      <c r="F60" s="55"/>
      <c r="G60" s="26"/>
      <c r="H60" s="55"/>
      <c r="I60" s="30"/>
    </row>
    <row r="61" spans="3:9" ht="15" customHeight="1">
      <c r="C61" s="177"/>
      <c r="D61" s="203"/>
      <c r="E61" s="22"/>
      <c r="F61" s="55"/>
      <c r="G61" s="24"/>
      <c r="H61" s="55"/>
      <c r="I61" s="30"/>
    </row>
    <row r="62" spans="3:9" ht="15" customHeight="1">
      <c r="C62" s="177"/>
      <c r="D62" s="203"/>
      <c r="E62" s="22"/>
      <c r="F62" s="55"/>
      <c r="G62" s="24"/>
      <c r="H62" s="55"/>
      <c r="I62" s="30"/>
    </row>
    <row r="63" spans="3:9" ht="15" customHeight="1">
      <c r="C63" s="177"/>
      <c r="D63" s="203"/>
      <c r="E63" s="22"/>
      <c r="F63" s="55"/>
      <c r="G63" s="24"/>
      <c r="H63" s="55"/>
      <c r="I63" s="30"/>
    </row>
    <row r="64" spans="3:9" ht="15" customHeight="1">
      <c r="C64" s="177"/>
      <c r="D64" s="203"/>
      <c r="E64" s="22"/>
      <c r="F64" s="55"/>
      <c r="G64" s="24"/>
      <c r="H64" s="55"/>
      <c r="I64" s="30"/>
    </row>
    <row r="65" spans="2:9" ht="15" customHeight="1">
      <c r="C65" s="177"/>
      <c r="D65" s="203"/>
      <c r="E65" s="22"/>
      <c r="F65" s="55"/>
      <c r="G65" s="24"/>
      <c r="H65" s="55"/>
      <c r="I65" s="30"/>
    </row>
    <row r="66" spans="2:9" ht="15" customHeight="1" thickBot="1">
      <c r="C66" s="177"/>
      <c r="D66" s="204"/>
      <c r="E66" s="31"/>
      <c r="F66" s="54"/>
      <c r="G66" s="32"/>
      <c r="H66" s="54"/>
      <c r="I66" s="33"/>
    </row>
    <row r="67" spans="2:9" ht="15" customHeight="1" thickBot="1">
      <c r="C67" s="178"/>
      <c r="D67" s="39" t="s">
        <v>44</v>
      </c>
      <c r="E67" s="81">
        <f>E57</f>
        <v>7072000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473892000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96">
        <f>2562+84310+18030</f>
        <v>104902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3942</v>
      </c>
      <c r="F70" s="60"/>
      <c r="G70" s="60"/>
      <c r="H70" s="60"/>
      <c r="I70" s="60"/>
    </row>
    <row r="71" spans="2:9" ht="15" customHeight="1">
      <c r="C71" s="113" t="s">
        <v>20</v>
      </c>
      <c r="D71" s="114"/>
      <c r="E71" s="90">
        <f>(E6+E8)/E69</f>
        <v>11414.803731101409</v>
      </c>
      <c r="F71" s="60"/>
      <c r="G71" s="60"/>
      <c r="H71" s="60"/>
      <c r="I71" s="60"/>
    </row>
    <row r="72" spans="2:9" ht="15" customHeight="1" thickBot="1">
      <c r="C72" s="105" t="s">
        <v>21</v>
      </c>
      <c r="D72" s="106"/>
      <c r="E72" s="91">
        <f>(E7+E9)/E70</f>
        <v>9161.4246575342459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52"/>
      <c r="D77" s="52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57" t="s">
        <v>31</v>
      </c>
      <c r="E84" s="146">
        <f>(E6+E7)/E10</f>
        <v>0.22344319062451812</v>
      </c>
      <c r="F84" s="146"/>
      <c r="G84" s="146"/>
      <c r="H84" s="146"/>
      <c r="I84" s="147"/>
    </row>
    <row r="85" spans="2:9" ht="15" customHeight="1" thickBot="1">
      <c r="C85" s="108"/>
      <c r="D85" s="58" t="s">
        <v>32</v>
      </c>
      <c r="E85" s="148">
        <f>(E8+E9)/E10</f>
        <v>0.77655680937548188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7:I87"/>
    <mergeCell ref="D88:I88"/>
    <mergeCell ref="C80:D80"/>
    <mergeCell ref="E80:I80"/>
    <mergeCell ref="C83:G83"/>
    <mergeCell ref="C84:C85"/>
    <mergeCell ref="E84:I84"/>
    <mergeCell ref="E85:I85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170233388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17273065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663310933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850817386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34400000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2264000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684000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10000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37358000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0">
        <v>3860000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944000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951000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1318000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7073000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125850000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46228000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57579000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39536000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269193000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202777000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202777000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516401000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6807+67080</f>
        <v>73887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1984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11281.339356043689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8706.181955645161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0.22038389916023648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0.77961610083976352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62140982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40889939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1118272965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1221303886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14905000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1624000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816000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32000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17377000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6570000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1828000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5619000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3938000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17955000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227205000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82456000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84291000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56808000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450760000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63257000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63257000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549349000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3305+110721</f>
        <v>114026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5613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10352.147290968727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7284.8635310885447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8.4361412569844224E-2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0.9156385874301558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20575072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13080277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656235699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689891048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3795000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1260000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1662000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44000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6761000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1755000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1012000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1395000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1842000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6004000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142900000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36972000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41649000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27856000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249377000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105914000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105914000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368056000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1098+58437</f>
        <v>59535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1990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11368.283715461494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6573.0035175879393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205">
        <v>14</v>
      </c>
      <c r="F80" s="206"/>
      <c r="G80" s="206"/>
      <c r="H80" s="206"/>
      <c r="I80" s="207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4.8783571112521525E-2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0.95121642888747848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54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/>
      <c r="F6" s="162"/>
      <c r="G6" s="162"/>
      <c r="H6" s="162"/>
      <c r="I6" s="162"/>
    </row>
    <row r="7" spans="1:10" ht="15" customHeight="1">
      <c r="C7" s="110"/>
      <c r="D7" s="18" t="s">
        <v>36</v>
      </c>
      <c r="E7" s="73"/>
      <c r="F7" s="162"/>
      <c r="G7" s="162"/>
      <c r="H7" s="162"/>
      <c r="I7" s="162"/>
    </row>
    <row r="8" spans="1:10" ht="15" customHeight="1">
      <c r="C8" s="110"/>
      <c r="D8" s="18" t="s">
        <v>10</v>
      </c>
      <c r="E8" s="73"/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22"/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22"/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22"/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22"/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34"/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22"/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22"/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22"/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34"/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22"/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22"/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22"/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f>274028000-2000</f>
        <v>274026000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274026000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274026000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96">
        <v>0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/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 t="e">
        <f>(E6+E8)/E69</f>
        <v>#DIV/0!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 t="e">
        <f>(E7+E9)/E70</f>
        <v>#DIV/0!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 t="e">
        <f>(E6+E7)/E10</f>
        <v>#DIV/0!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 t="e">
        <f>(E8+E9)/E10</f>
        <v>#DIV/0!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66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53414870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17940203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743118900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814473973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10200000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2052000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609000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48000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12909000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4365000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268000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774000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1454000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6861000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180000000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42712000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42477000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26052000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291241000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v>189929000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189929000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500940000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2780+73863</f>
        <v>76643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1925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10392.779118771447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9319.5859740259748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31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8.760878231280203E-2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0.912391217687198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8"/>
  <sheetViews>
    <sheetView view="pageBreakPreview" zoomScaleNormal="100" zoomScaleSheetLayoutView="100" workbookViewId="0">
      <selection sqref="A1:J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4.625" style="1" customWidth="1"/>
    <col min="5" max="6" width="10.625" style="1" customWidth="1"/>
    <col min="7" max="8" width="6.625" style="1" customWidth="1"/>
    <col min="9" max="9" width="19.625" style="1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" customHeight="1" thickBot="1">
      <c r="B2" s="1" t="s">
        <v>2</v>
      </c>
      <c r="C2" s="112" t="s">
        <v>3</v>
      </c>
      <c r="D2" s="112"/>
      <c r="E2" s="112"/>
      <c r="F2" s="112"/>
      <c r="G2" s="112"/>
      <c r="H2" s="64"/>
    </row>
    <row r="3" spans="1:10" ht="19.5" customHeight="1" thickBot="1">
      <c r="C3" s="134" t="s">
        <v>49</v>
      </c>
      <c r="D3" s="135"/>
      <c r="E3" s="164" t="s">
        <v>64</v>
      </c>
      <c r="F3" s="165"/>
      <c r="G3" s="165"/>
      <c r="H3" s="165"/>
      <c r="I3" s="166"/>
    </row>
    <row r="4" spans="1:10" ht="15" customHeight="1"/>
    <row r="5" spans="1:10" ht="15" customHeight="1" thickBot="1">
      <c r="B5" s="1" t="s">
        <v>5</v>
      </c>
      <c r="C5" s="112" t="s">
        <v>6</v>
      </c>
      <c r="D5" s="112"/>
      <c r="E5" s="112"/>
      <c r="F5" s="112"/>
      <c r="G5" s="112"/>
    </row>
    <row r="6" spans="1:10" ht="15" customHeight="1">
      <c r="C6" s="109" t="s">
        <v>7</v>
      </c>
      <c r="D6" s="65" t="s">
        <v>8</v>
      </c>
      <c r="E6" s="72">
        <v>107425825</v>
      </c>
      <c r="F6" s="162"/>
      <c r="G6" s="162"/>
      <c r="H6" s="162"/>
      <c r="I6" s="162"/>
    </row>
    <row r="7" spans="1:10" ht="15" customHeight="1">
      <c r="C7" s="110"/>
      <c r="D7" s="18" t="s">
        <v>36</v>
      </c>
      <c r="E7" s="73">
        <v>27201563</v>
      </c>
      <c r="F7" s="162"/>
      <c r="G7" s="162"/>
      <c r="H7" s="162"/>
      <c r="I7" s="162"/>
    </row>
    <row r="8" spans="1:10" ht="15" customHeight="1">
      <c r="C8" s="110"/>
      <c r="D8" s="18" t="s">
        <v>10</v>
      </c>
      <c r="E8" s="73">
        <v>993526002</v>
      </c>
      <c r="F8" s="162"/>
      <c r="G8" s="162"/>
      <c r="H8" s="162"/>
      <c r="I8" s="162"/>
    </row>
    <row r="9" spans="1:10" ht="15" customHeight="1">
      <c r="C9" s="161"/>
      <c r="D9" s="51" t="s">
        <v>37</v>
      </c>
      <c r="E9" s="74"/>
      <c r="F9" s="163"/>
      <c r="G9" s="163"/>
      <c r="H9" s="163"/>
      <c r="I9" s="163"/>
    </row>
    <row r="10" spans="1:10" ht="15" customHeight="1" thickBot="1">
      <c r="C10" s="98" t="s">
        <v>48</v>
      </c>
      <c r="D10" s="99"/>
      <c r="E10" s="75">
        <f>SUM(E6:E9)</f>
        <v>1128153390</v>
      </c>
      <c r="F10" s="69"/>
      <c r="G10" s="69"/>
      <c r="H10" s="69"/>
      <c r="I10" s="69"/>
    </row>
    <row r="11" spans="1:10" ht="21" customHeight="1">
      <c r="C11" s="167" t="s">
        <v>12</v>
      </c>
      <c r="D11" s="168"/>
      <c r="E11" s="168"/>
      <c r="F11" s="171" t="s">
        <v>76</v>
      </c>
      <c r="G11" s="171"/>
      <c r="H11" s="171"/>
      <c r="I11" s="172"/>
    </row>
    <row r="12" spans="1:10" ht="22.15" customHeight="1">
      <c r="C12" s="169"/>
      <c r="D12" s="170"/>
      <c r="E12" s="170"/>
      <c r="F12" s="23" t="s">
        <v>38</v>
      </c>
      <c r="G12" s="23" t="s">
        <v>39</v>
      </c>
      <c r="H12" s="23" t="s">
        <v>40</v>
      </c>
      <c r="I12" s="29" t="s">
        <v>41</v>
      </c>
    </row>
    <row r="13" spans="1:10" ht="15" customHeight="1">
      <c r="C13" s="157" t="s">
        <v>42</v>
      </c>
      <c r="D13" s="173" t="s">
        <v>14</v>
      </c>
      <c r="E13" s="80">
        <v>21665000</v>
      </c>
      <c r="F13" s="76">
        <v>5000</v>
      </c>
      <c r="G13" s="77" t="s">
        <v>43</v>
      </c>
      <c r="H13" s="78" t="s">
        <v>43</v>
      </c>
      <c r="I13" s="79" t="s">
        <v>55</v>
      </c>
    </row>
    <row r="14" spans="1:10" ht="15" customHeight="1">
      <c r="C14" s="157"/>
      <c r="D14" s="174"/>
      <c r="E14" s="80">
        <v>3704000</v>
      </c>
      <c r="F14" s="76">
        <v>4000</v>
      </c>
      <c r="G14" s="77" t="s">
        <v>43</v>
      </c>
      <c r="H14" s="78" t="s">
        <v>43</v>
      </c>
      <c r="I14" s="79" t="s">
        <v>56</v>
      </c>
    </row>
    <row r="15" spans="1:10" ht="15" customHeight="1">
      <c r="C15" s="157"/>
      <c r="D15" s="174"/>
      <c r="E15" s="80">
        <v>1416000</v>
      </c>
      <c r="F15" s="76">
        <v>3000</v>
      </c>
      <c r="G15" s="77" t="s">
        <v>43</v>
      </c>
      <c r="H15" s="78" t="s">
        <v>43</v>
      </c>
      <c r="I15" s="79" t="s">
        <v>57</v>
      </c>
    </row>
    <row r="16" spans="1:10" ht="15" customHeight="1">
      <c r="C16" s="157"/>
      <c r="D16" s="174"/>
      <c r="E16" s="80">
        <v>98000</v>
      </c>
      <c r="F16" s="76">
        <v>2000</v>
      </c>
      <c r="G16" s="77" t="s">
        <v>43</v>
      </c>
      <c r="H16" s="78" t="s">
        <v>43</v>
      </c>
      <c r="I16" s="79" t="s">
        <v>58</v>
      </c>
    </row>
    <row r="17" spans="3:9" ht="15" customHeight="1">
      <c r="C17" s="157"/>
      <c r="D17" s="174"/>
      <c r="E17" s="22"/>
      <c r="F17" s="25"/>
      <c r="G17" s="26"/>
      <c r="H17" s="61"/>
      <c r="I17" s="30"/>
    </row>
    <row r="18" spans="3:9" ht="15" customHeight="1">
      <c r="C18" s="157"/>
      <c r="D18" s="174"/>
      <c r="E18" s="22"/>
      <c r="F18" s="25"/>
      <c r="G18" s="26"/>
      <c r="H18" s="61"/>
      <c r="I18" s="30"/>
    </row>
    <row r="19" spans="3:9" ht="15" customHeight="1">
      <c r="C19" s="157"/>
      <c r="D19" s="174"/>
      <c r="E19" s="22"/>
      <c r="F19" s="25"/>
      <c r="G19" s="26"/>
      <c r="H19" s="61"/>
      <c r="I19" s="30"/>
    </row>
    <row r="20" spans="3:9" ht="15" customHeight="1">
      <c r="C20" s="157"/>
      <c r="D20" s="174"/>
      <c r="E20" s="22"/>
      <c r="F20" s="25"/>
      <c r="G20" s="27"/>
      <c r="H20" s="61"/>
      <c r="I20" s="30"/>
    </row>
    <row r="21" spans="3:9" ht="15" customHeight="1">
      <c r="C21" s="157"/>
      <c r="D21" s="174"/>
      <c r="E21" s="22"/>
      <c r="F21" s="61"/>
      <c r="G21" s="24"/>
      <c r="H21" s="61"/>
      <c r="I21" s="30"/>
    </row>
    <row r="22" spans="3:9" ht="15" customHeight="1" thickBot="1">
      <c r="C22" s="157"/>
      <c r="D22" s="175"/>
      <c r="E22" s="31"/>
      <c r="F22" s="66"/>
      <c r="G22" s="32"/>
      <c r="H22" s="66"/>
      <c r="I22" s="33"/>
    </row>
    <row r="23" spans="3:9" ht="15" customHeight="1" thickBot="1">
      <c r="C23" s="180"/>
      <c r="D23" s="39" t="s">
        <v>44</v>
      </c>
      <c r="E23" s="81">
        <f>SUM(E13:E16)</f>
        <v>26883000</v>
      </c>
      <c r="F23" s="40"/>
      <c r="G23" s="41"/>
      <c r="H23" s="40"/>
      <c r="I23" s="42"/>
    </row>
    <row r="24" spans="3:9" ht="15" customHeight="1">
      <c r="C24" s="157"/>
      <c r="D24" s="179" t="s">
        <v>45</v>
      </c>
      <c r="E24" s="82">
        <v>5460000</v>
      </c>
      <c r="F24" s="76">
        <v>5000</v>
      </c>
      <c r="G24" s="77" t="s">
        <v>43</v>
      </c>
      <c r="H24" s="78" t="s">
        <v>43</v>
      </c>
      <c r="I24" s="79" t="s">
        <v>59</v>
      </c>
    </row>
    <row r="25" spans="3:9" ht="15" customHeight="1">
      <c r="C25" s="157"/>
      <c r="D25" s="174"/>
      <c r="E25" s="80">
        <v>948000</v>
      </c>
      <c r="F25" s="76">
        <v>4000</v>
      </c>
      <c r="G25" s="77" t="s">
        <v>43</v>
      </c>
      <c r="H25" s="78" t="s">
        <v>43</v>
      </c>
      <c r="I25" s="79" t="s">
        <v>60</v>
      </c>
    </row>
    <row r="26" spans="3:9" ht="15" customHeight="1">
      <c r="C26" s="157"/>
      <c r="D26" s="174"/>
      <c r="E26" s="80">
        <v>1611000</v>
      </c>
      <c r="F26" s="76">
        <v>3000</v>
      </c>
      <c r="G26" s="77" t="s">
        <v>43</v>
      </c>
      <c r="H26" s="78" t="s">
        <v>43</v>
      </c>
      <c r="I26" s="79" t="s">
        <v>61</v>
      </c>
    </row>
    <row r="27" spans="3:9" ht="15" customHeight="1">
      <c r="C27" s="157"/>
      <c r="D27" s="174"/>
      <c r="E27" s="80">
        <v>2012000</v>
      </c>
      <c r="F27" s="76">
        <v>2000</v>
      </c>
      <c r="G27" s="77" t="s">
        <v>43</v>
      </c>
      <c r="H27" s="78" t="s">
        <v>43</v>
      </c>
      <c r="I27" s="79" t="s">
        <v>62</v>
      </c>
    </row>
    <row r="28" spans="3:9" ht="15" customHeight="1">
      <c r="C28" s="157"/>
      <c r="D28" s="174"/>
      <c r="E28" s="22"/>
      <c r="F28" s="25"/>
      <c r="G28" s="26"/>
      <c r="H28" s="61"/>
      <c r="I28" s="30"/>
    </row>
    <row r="29" spans="3:9" ht="15" customHeight="1">
      <c r="C29" s="157"/>
      <c r="D29" s="174"/>
      <c r="E29" s="22"/>
      <c r="F29" s="25"/>
      <c r="G29" s="26"/>
      <c r="H29" s="61"/>
      <c r="I29" s="30"/>
    </row>
    <row r="30" spans="3:9" ht="15" customHeight="1">
      <c r="C30" s="157"/>
      <c r="D30" s="174"/>
      <c r="E30" s="22"/>
      <c r="F30" s="25"/>
      <c r="G30" s="26"/>
      <c r="H30" s="61"/>
      <c r="I30" s="30"/>
    </row>
    <row r="31" spans="3:9" ht="15" customHeight="1">
      <c r="C31" s="157"/>
      <c r="D31" s="174"/>
      <c r="E31" s="22"/>
      <c r="F31" s="25"/>
      <c r="G31" s="27"/>
      <c r="H31" s="61"/>
      <c r="I31" s="30"/>
    </row>
    <row r="32" spans="3:9" ht="15" customHeight="1">
      <c r="C32" s="157"/>
      <c r="D32" s="174"/>
      <c r="E32" s="22"/>
      <c r="F32" s="61"/>
      <c r="G32" s="24"/>
      <c r="H32" s="61"/>
      <c r="I32" s="30"/>
    </row>
    <row r="33" spans="3:9" ht="15" customHeight="1" thickBot="1">
      <c r="C33" s="157"/>
      <c r="D33" s="175"/>
      <c r="E33" s="31"/>
      <c r="F33" s="66"/>
      <c r="G33" s="32"/>
      <c r="H33" s="66"/>
      <c r="I33" s="33"/>
    </row>
    <row r="34" spans="3:9" ht="15" customHeight="1" thickBot="1">
      <c r="C34" s="180"/>
      <c r="D34" s="39" t="s">
        <v>44</v>
      </c>
      <c r="E34" s="81">
        <f>SUM(E24:E27)</f>
        <v>10031000</v>
      </c>
      <c r="F34" s="40"/>
      <c r="G34" s="41"/>
      <c r="H34" s="40"/>
      <c r="I34" s="42"/>
    </row>
    <row r="35" spans="3:9" ht="15" customHeight="1">
      <c r="C35" s="157"/>
      <c r="D35" s="176" t="s">
        <v>16</v>
      </c>
      <c r="E35" s="82">
        <v>240605000</v>
      </c>
      <c r="F35" s="76">
        <v>5000</v>
      </c>
      <c r="G35" s="77" t="s">
        <v>43</v>
      </c>
      <c r="H35" s="78" t="s">
        <v>43</v>
      </c>
      <c r="I35" s="79" t="s">
        <v>55</v>
      </c>
    </row>
    <row r="36" spans="3:9" ht="15" customHeight="1">
      <c r="C36" s="157"/>
      <c r="D36" s="174"/>
      <c r="E36" s="80">
        <v>57004000</v>
      </c>
      <c r="F36" s="76">
        <v>4000</v>
      </c>
      <c r="G36" s="77" t="s">
        <v>43</v>
      </c>
      <c r="H36" s="78" t="s">
        <v>43</v>
      </c>
      <c r="I36" s="79" t="s">
        <v>56</v>
      </c>
    </row>
    <row r="37" spans="3:9" ht="15" customHeight="1">
      <c r="C37" s="157"/>
      <c r="D37" s="174"/>
      <c r="E37" s="80">
        <v>61638000</v>
      </c>
      <c r="F37" s="76">
        <v>3000</v>
      </c>
      <c r="G37" s="77" t="s">
        <v>43</v>
      </c>
      <c r="H37" s="78" t="s">
        <v>43</v>
      </c>
      <c r="I37" s="79" t="s">
        <v>57</v>
      </c>
    </row>
    <row r="38" spans="3:9" ht="15" customHeight="1">
      <c r="C38" s="157"/>
      <c r="D38" s="174"/>
      <c r="E38" s="80">
        <v>32270000</v>
      </c>
      <c r="F38" s="76">
        <v>2000</v>
      </c>
      <c r="G38" s="77" t="s">
        <v>43</v>
      </c>
      <c r="H38" s="78" t="s">
        <v>43</v>
      </c>
      <c r="I38" s="79" t="s">
        <v>58</v>
      </c>
    </row>
    <row r="39" spans="3:9" ht="15" customHeight="1">
      <c r="C39" s="157"/>
      <c r="D39" s="174"/>
      <c r="E39" s="22"/>
      <c r="F39" s="61"/>
      <c r="G39" s="26"/>
      <c r="H39" s="61"/>
      <c r="I39" s="30"/>
    </row>
    <row r="40" spans="3:9" ht="15" customHeight="1">
      <c r="C40" s="157"/>
      <c r="D40" s="174"/>
      <c r="E40" s="22"/>
      <c r="F40" s="61"/>
      <c r="G40" s="26"/>
      <c r="H40" s="61"/>
      <c r="I40" s="30"/>
    </row>
    <row r="41" spans="3:9" ht="15" customHeight="1">
      <c r="C41" s="157"/>
      <c r="D41" s="174"/>
      <c r="E41" s="22"/>
      <c r="F41" s="61"/>
      <c r="G41" s="26"/>
      <c r="H41" s="61"/>
      <c r="I41" s="30"/>
    </row>
    <row r="42" spans="3:9" ht="15" customHeight="1">
      <c r="C42" s="157"/>
      <c r="D42" s="174"/>
      <c r="E42" s="22"/>
      <c r="F42" s="61"/>
      <c r="G42" s="24"/>
      <c r="H42" s="61"/>
      <c r="I42" s="30"/>
    </row>
    <row r="43" spans="3:9" ht="15" customHeight="1">
      <c r="C43" s="157"/>
      <c r="D43" s="174"/>
      <c r="E43" s="22"/>
      <c r="F43" s="61"/>
      <c r="G43" s="24"/>
      <c r="H43" s="61"/>
      <c r="I43" s="30"/>
    </row>
    <row r="44" spans="3:9" ht="15" customHeight="1" thickBot="1">
      <c r="C44" s="157"/>
      <c r="D44" s="175"/>
      <c r="E44" s="31"/>
      <c r="F44" s="66"/>
      <c r="G44" s="32"/>
      <c r="H44" s="66"/>
      <c r="I44" s="33"/>
    </row>
    <row r="45" spans="3:9" ht="15" customHeight="1" thickBot="1">
      <c r="C45" s="180"/>
      <c r="D45" s="39" t="s">
        <v>44</v>
      </c>
      <c r="E45" s="81">
        <f>SUM(E35:E38)</f>
        <v>391517000</v>
      </c>
      <c r="F45" s="40"/>
      <c r="G45" s="41"/>
      <c r="H45" s="40"/>
      <c r="I45" s="42"/>
    </row>
    <row r="46" spans="3:9" ht="15" customHeight="1">
      <c r="C46" s="157"/>
      <c r="D46" s="176" t="s">
        <v>46</v>
      </c>
      <c r="E46" s="34"/>
      <c r="F46" s="67"/>
      <c r="G46" s="36"/>
      <c r="H46" s="37"/>
      <c r="I46" s="38"/>
    </row>
    <row r="47" spans="3:9" ht="15" customHeight="1">
      <c r="C47" s="157"/>
      <c r="D47" s="174"/>
      <c r="E47" s="22"/>
      <c r="F47" s="61"/>
      <c r="G47" s="24"/>
      <c r="H47" s="25"/>
      <c r="I47" s="30"/>
    </row>
    <row r="48" spans="3:9" ht="15" customHeight="1">
      <c r="C48" s="157"/>
      <c r="D48" s="174"/>
      <c r="E48" s="22"/>
      <c r="F48" s="61"/>
      <c r="G48" s="24"/>
      <c r="H48" s="25"/>
      <c r="I48" s="30"/>
    </row>
    <row r="49" spans="3:9" ht="15" customHeight="1">
      <c r="C49" s="157"/>
      <c r="D49" s="174"/>
      <c r="E49" s="22"/>
      <c r="F49" s="61"/>
      <c r="G49" s="24"/>
      <c r="H49" s="25"/>
      <c r="I49" s="30"/>
    </row>
    <row r="50" spans="3:9" ht="15" customHeight="1">
      <c r="C50" s="157"/>
      <c r="D50" s="174"/>
      <c r="E50" s="22"/>
      <c r="F50" s="61"/>
      <c r="G50" s="26"/>
      <c r="H50" s="61"/>
      <c r="I50" s="30"/>
    </row>
    <row r="51" spans="3:9" ht="15" customHeight="1">
      <c r="C51" s="157"/>
      <c r="D51" s="174"/>
      <c r="E51" s="22"/>
      <c r="F51" s="61"/>
      <c r="G51" s="26"/>
      <c r="H51" s="61"/>
      <c r="I51" s="30"/>
    </row>
    <row r="52" spans="3:9" ht="15" customHeight="1">
      <c r="C52" s="157"/>
      <c r="D52" s="174"/>
      <c r="E52" s="22"/>
      <c r="F52" s="61"/>
      <c r="G52" s="26"/>
      <c r="H52" s="61"/>
      <c r="I52" s="30"/>
    </row>
    <row r="53" spans="3:9" ht="15" customHeight="1">
      <c r="C53" s="157"/>
      <c r="D53" s="174"/>
      <c r="E53" s="22"/>
      <c r="F53" s="61"/>
      <c r="G53" s="24"/>
      <c r="H53" s="61"/>
      <c r="I53" s="30"/>
    </row>
    <row r="54" spans="3:9" ht="15" customHeight="1">
      <c r="C54" s="157"/>
      <c r="D54" s="174"/>
      <c r="E54" s="22"/>
      <c r="F54" s="61"/>
      <c r="G54" s="24"/>
      <c r="H54" s="61"/>
      <c r="I54" s="30"/>
    </row>
    <row r="55" spans="3:9" ht="15" customHeight="1" thickBot="1">
      <c r="C55" s="157"/>
      <c r="D55" s="175"/>
      <c r="E55" s="31"/>
      <c r="F55" s="66"/>
      <c r="G55" s="32"/>
      <c r="H55" s="66"/>
      <c r="I55" s="33"/>
    </row>
    <row r="56" spans="3:9" ht="15" customHeight="1" thickBot="1">
      <c r="C56" s="180"/>
      <c r="D56" s="39" t="s">
        <v>44</v>
      </c>
      <c r="E56" s="81">
        <f>SUM(E46:E49)</f>
        <v>0</v>
      </c>
      <c r="F56" s="40"/>
      <c r="G56" s="41"/>
      <c r="H56" s="40"/>
      <c r="I56" s="42"/>
    </row>
    <row r="57" spans="3:9" ht="15" customHeight="1">
      <c r="C57" s="177" t="s">
        <v>47</v>
      </c>
      <c r="D57" s="176" t="s">
        <v>18</v>
      </c>
      <c r="E57" s="82">
        <f>3123000+44311000</f>
        <v>47434000</v>
      </c>
      <c r="F57" s="83">
        <v>2000</v>
      </c>
      <c r="G57" s="84" t="s">
        <v>43</v>
      </c>
      <c r="H57" s="85" t="s">
        <v>43</v>
      </c>
      <c r="I57" s="86" t="s">
        <v>63</v>
      </c>
    </row>
    <row r="58" spans="3:9" ht="15" customHeight="1">
      <c r="C58" s="177"/>
      <c r="D58" s="174"/>
      <c r="E58" s="22"/>
      <c r="F58" s="61"/>
      <c r="G58" s="24"/>
      <c r="H58" s="25"/>
      <c r="I58" s="30"/>
    </row>
    <row r="59" spans="3:9" ht="15" customHeight="1">
      <c r="C59" s="177"/>
      <c r="D59" s="174"/>
      <c r="E59" s="22"/>
      <c r="F59" s="61"/>
      <c r="G59" s="24"/>
      <c r="H59" s="25"/>
      <c r="I59" s="30"/>
    </row>
    <row r="60" spans="3:9" ht="15" customHeight="1">
      <c r="C60" s="177"/>
      <c r="D60" s="174"/>
      <c r="E60" s="22"/>
      <c r="F60" s="61"/>
      <c r="G60" s="26"/>
      <c r="H60" s="61"/>
      <c r="I60" s="30"/>
    </row>
    <row r="61" spans="3:9" ht="15" customHeight="1">
      <c r="C61" s="177"/>
      <c r="D61" s="174"/>
      <c r="E61" s="22"/>
      <c r="F61" s="61"/>
      <c r="G61" s="24"/>
      <c r="H61" s="61"/>
      <c r="I61" s="30"/>
    </row>
    <row r="62" spans="3:9" ht="15" customHeight="1">
      <c r="C62" s="177"/>
      <c r="D62" s="174"/>
      <c r="E62" s="22"/>
      <c r="F62" s="61"/>
      <c r="G62" s="24"/>
      <c r="H62" s="61"/>
      <c r="I62" s="30"/>
    </row>
    <row r="63" spans="3:9" ht="15" customHeight="1">
      <c r="C63" s="177"/>
      <c r="D63" s="174"/>
      <c r="E63" s="22"/>
      <c r="F63" s="61"/>
      <c r="G63" s="24"/>
      <c r="H63" s="61"/>
      <c r="I63" s="30"/>
    </row>
    <row r="64" spans="3:9" ht="15" customHeight="1">
      <c r="C64" s="177"/>
      <c r="D64" s="174"/>
      <c r="E64" s="22"/>
      <c r="F64" s="61"/>
      <c r="G64" s="24"/>
      <c r="H64" s="61"/>
      <c r="I64" s="30"/>
    </row>
    <row r="65" spans="2:9" ht="15" customHeight="1">
      <c r="C65" s="177"/>
      <c r="D65" s="174"/>
      <c r="E65" s="22"/>
      <c r="F65" s="61"/>
      <c r="G65" s="24"/>
      <c r="H65" s="61"/>
      <c r="I65" s="30"/>
    </row>
    <row r="66" spans="2:9" ht="15" customHeight="1" thickBot="1">
      <c r="C66" s="177"/>
      <c r="D66" s="175"/>
      <c r="E66" s="31"/>
      <c r="F66" s="66"/>
      <c r="G66" s="32"/>
      <c r="H66" s="66"/>
      <c r="I66" s="33"/>
    </row>
    <row r="67" spans="2:9" ht="15" customHeight="1" thickBot="1">
      <c r="C67" s="178"/>
      <c r="D67" s="39" t="s">
        <v>44</v>
      </c>
      <c r="E67" s="81">
        <f>E57</f>
        <v>47434000</v>
      </c>
      <c r="F67" s="40"/>
      <c r="G67" s="41"/>
      <c r="H67" s="47"/>
      <c r="I67" s="42"/>
    </row>
    <row r="68" spans="2:9" ht="15" customHeight="1" thickBot="1">
      <c r="C68" s="199" t="s">
        <v>48</v>
      </c>
      <c r="D68" s="200"/>
      <c r="E68" s="87">
        <f>E23+E34+E45+E56+E67</f>
        <v>475865000</v>
      </c>
      <c r="F68" s="43"/>
      <c r="G68" s="44"/>
      <c r="H68" s="45"/>
      <c r="I68" s="46"/>
    </row>
    <row r="69" spans="2:9" ht="15" customHeight="1">
      <c r="C69" s="127" t="s">
        <v>50</v>
      </c>
      <c r="D69" s="128"/>
      <c r="E69" s="88">
        <f>5780+99053</f>
        <v>104833</v>
      </c>
      <c r="F69" s="201"/>
      <c r="G69" s="201"/>
      <c r="H69" s="201"/>
      <c r="I69" s="201"/>
    </row>
    <row r="70" spans="2:9" ht="15" customHeight="1" thickBot="1">
      <c r="C70" s="105" t="s">
        <v>51</v>
      </c>
      <c r="D70" s="106"/>
      <c r="E70" s="89">
        <v>2872</v>
      </c>
      <c r="F70" s="68"/>
      <c r="G70" s="68"/>
      <c r="H70" s="68"/>
      <c r="I70" s="68"/>
    </row>
    <row r="71" spans="2:9" ht="15" customHeight="1">
      <c r="C71" s="113" t="s">
        <v>20</v>
      </c>
      <c r="D71" s="114"/>
      <c r="E71" s="90">
        <f>(E6+E8)/E69</f>
        <v>10501.958610361242</v>
      </c>
      <c r="F71" s="68"/>
      <c r="G71" s="68"/>
      <c r="H71" s="68"/>
      <c r="I71" s="68"/>
    </row>
    <row r="72" spans="2:9" ht="15" customHeight="1" thickBot="1">
      <c r="C72" s="105" t="s">
        <v>21</v>
      </c>
      <c r="D72" s="106"/>
      <c r="E72" s="91">
        <f>(E7+E9)/E70</f>
        <v>9471.2963091922011</v>
      </c>
      <c r="F72" s="162"/>
      <c r="G72" s="162"/>
      <c r="H72" s="162"/>
      <c r="I72" s="162"/>
    </row>
    <row r="73" spans="2:9" ht="15" customHeight="1">
      <c r="C73" s="9" t="s">
        <v>68</v>
      </c>
      <c r="D73" s="9"/>
      <c r="E73" s="9"/>
      <c r="F73" s="9"/>
      <c r="G73" s="9"/>
      <c r="H73" s="9"/>
      <c r="I73" s="9"/>
    </row>
    <row r="74" spans="2:9" ht="15" customHeight="1">
      <c r="C74" s="9" t="s">
        <v>69</v>
      </c>
      <c r="D74" s="9"/>
      <c r="E74" s="9"/>
      <c r="F74" s="9"/>
      <c r="G74" s="9"/>
      <c r="H74" s="9"/>
      <c r="I74" s="9"/>
    </row>
    <row r="75" spans="2:9" ht="15" customHeight="1"/>
    <row r="76" spans="2:9" ht="15" customHeight="1">
      <c r="B76" s="1" t="s">
        <v>22</v>
      </c>
      <c r="C76" s="112" t="s">
        <v>23</v>
      </c>
      <c r="D76" s="112"/>
      <c r="E76" s="112"/>
      <c r="F76" s="112"/>
      <c r="G76" s="112"/>
    </row>
    <row r="77" spans="2:9" ht="12.75" thickBot="1">
      <c r="C77" s="64"/>
      <c r="D77" s="64"/>
      <c r="E77" s="198" t="s">
        <v>24</v>
      </c>
      <c r="F77" s="198"/>
      <c r="G77" s="198"/>
      <c r="H77" s="198" t="s">
        <v>25</v>
      </c>
      <c r="I77" s="198"/>
    </row>
    <row r="78" spans="2:9" ht="15" customHeight="1">
      <c r="C78" s="150" t="s">
        <v>26</v>
      </c>
      <c r="D78" s="151"/>
      <c r="E78" s="190"/>
      <c r="F78" s="191"/>
      <c r="G78" s="192"/>
      <c r="H78" s="190"/>
      <c r="I78" s="193"/>
    </row>
    <row r="79" spans="2:9" ht="15" customHeight="1" thickBot="1">
      <c r="C79" s="186" t="s">
        <v>27</v>
      </c>
      <c r="D79" s="187"/>
      <c r="E79" s="196"/>
      <c r="F79" s="194"/>
      <c r="G79" s="197"/>
      <c r="H79" s="194"/>
      <c r="I79" s="195"/>
    </row>
    <row r="80" spans="2:9" ht="15" customHeight="1" thickBot="1">
      <c r="C80" s="184" t="s">
        <v>52</v>
      </c>
      <c r="D80" s="185"/>
      <c r="E80" s="154">
        <v>30</v>
      </c>
      <c r="F80" s="155"/>
      <c r="G80" s="155"/>
      <c r="H80" s="155"/>
      <c r="I80" s="156"/>
    </row>
    <row r="81" spans="2:9" ht="15" customHeight="1">
      <c r="C81" s="16" t="s">
        <v>70</v>
      </c>
      <c r="D81" s="16"/>
      <c r="E81" s="17"/>
      <c r="F81" s="17"/>
      <c r="G81" s="17"/>
      <c r="H81" s="17"/>
      <c r="I81" s="17"/>
    </row>
    <row r="82" spans="2:9" ht="15" customHeight="1"/>
    <row r="83" spans="2:9" ht="15" customHeight="1" thickBot="1">
      <c r="B83" s="1" t="s">
        <v>28</v>
      </c>
      <c r="C83" s="112" t="s">
        <v>29</v>
      </c>
      <c r="D83" s="112"/>
      <c r="E83" s="112"/>
      <c r="F83" s="112"/>
      <c r="G83" s="112"/>
    </row>
    <row r="84" spans="2:9" ht="15" customHeight="1">
      <c r="C84" s="107" t="s">
        <v>30</v>
      </c>
      <c r="D84" s="62" t="s">
        <v>31</v>
      </c>
      <c r="E84" s="146">
        <f>(E6+E7)/E10</f>
        <v>0.11933429371692089</v>
      </c>
      <c r="F84" s="146"/>
      <c r="G84" s="146"/>
      <c r="H84" s="146"/>
      <c r="I84" s="147"/>
    </row>
    <row r="85" spans="2:9" ht="15" customHeight="1" thickBot="1">
      <c r="C85" s="108"/>
      <c r="D85" s="63" t="s">
        <v>32</v>
      </c>
      <c r="E85" s="148">
        <f>(E8+E9)/E10</f>
        <v>0.88066570628307916</v>
      </c>
      <c r="F85" s="188"/>
      <c r="G85" s="188"/>
      <c r="H85" s="188"/>
      <c r="I85" s="189"/>
    </row>
    <row r="86" spans="2:9" ht="15" customHeight="1"/>
    <row r="87" spans="2:9" ht="15" customHeight="1" thickBot="1">
      <c r="B87" s="1" t="s">
        <v>33</v>
      </c>
      <c r="C87" s="112" t="s">
        <v>34</v>
      </c>
      <c r="D87" s="112"/>
      <c r="E87" s="112"/>
      <c r="F87" s="112"/>
      <c r="G87" s="112"/>
      <c r="H87" s="112"/>
      <c r="I87" s="112"/>
    </row>
    <row r="88" spans="2:9" ht="70.150000000000006" customHeight="1" thickBot="1">
      <c r="C88" s="3" t="s">
        <v>35</v>
      </c>
      <c r="D88" s="181"/>
      <c r="E88" s="182"/>
      <c r="F88" s="182"/>
      <c r="G88" s="182"/>
      <c r="H88" s="182"/>
      <c r="I88" s="183"/>
    </row>
  </sheetData>
  <mergeCells count="44">
    <mergeCell ref="C87:I87"/>
    <mergeCell ref="D88:I88"/>
    <mergeCell ref="C80:D80"/>
    <mergeCell ref="E80:I80"/>
    <mergeCell ref="C83:G83"/>
    <mergeCell ref="C84:C85"/>
    <mergeCell ref="E84:I84"/>
    <mergeCell ref="E85:I85"/>
    <mergeCell ref="C78:D78"/>
    <mergeCell ref="E78:G78"/>
    <mergeCell ref="H78:I78"/>
    <mergeCell ref="C79:D79"/>
    <mergeCell ref="E79:G79"/>
    <mergeCell ref="H79:I79"/>
    <mergeCell ref="C71:D71"/>
    <mergeCell ref="C72:D72"/>
    <mergeCell ref="F72:I72"/>
    <mergeCell ref="C76:G76"/>
    <mergeCell ref="E77:G77"/>
    <mergeCell ref="H77:I77"/>
    <mergeCell ref="C70:D70"/>
    <mergeCell ref="C10:D10"/>
    <mergeCell ref="C11:E12"/>
    <mergeCell ref="F11:I11"/>
    <mergeCell ref="C13:C56"/>
    <mergeCell ref="D13:D22"/>
    <mergeCell ref="D24:D33"/>
    <mergeCell ref="D35:D44"/>
    <mergeCell ref="D46:D55"/>
    <mergeCell ref="C57:C67"/>
    <mergeCell ref="D57:D66"/>
    <mergeCell ref="C68:D68"/>
    <mergeCell ref="C69:D69"/>
    <mergeCell ref="F69:I69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1"/>
  <pageMargins left="0.51181102362204722" right="0.11811023622047245" top="0.55118110236220474" bottom="0.19685039370078741" header="0.31496062992125984" footer="0.11811023622047245"/>
  <pageSetup paperSize="9" scale="89" orientation="portrait" r:id="rId1"/>
  <headerFooter scaleWithDoc="0" alignWithMargins="0"/>
  <rowBreaks count="1" manualBreakCount="1">
    <brk id="56" max="9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4722AF9904704184C6FF0CFE1586E8" ma:contentTypeVersion="32" ma:contentTypeDescription="新しいドキュメントを作成します。" ma:contentTypeScope="" ma:versionID="a17ea306709cc54682ccad758bb33dad">
  <xsd:schema xmlns:xsd="http://www.w3.org/2001/XMLSchema" xmlns:xs="http://www.w3.org/2001/XMLSchema" xmlns:p="http://schemas.microsoft.com/office/2006/metadata/properties" xmlns:ns2="82eeec56-49ef-4418-98e2-c94ff41040f6" xmlns:ns3="cd910eac-860b-4774-900b-10edfc4b71b2" xmlns:ns4="b36b396b-ce71-4894-a1f2-4205d8faa0e3" targetNamespace="http://schemas.microsoft.com/office/2006/metadata/properties" ma:root="true" ma:fieldsID="811c1db6f7211e749c0c11486af51811" ns2:_="" ns3:_="" ns4:_="">
    <xsd:import namespace="82eeec56-49ef-4418-98e2-c94ff41040f6"/>
    <xsd:import namespace="cd910eac-860b-4774-900b-10edfc4b71b2"/>
    <xsd:import namespace="b36b396b-ce71-4894-a1f2-4205d8faa0e3"/>
    <xsd:element name="properties">
      <xsd:complexType>
        <xsd:sequence>
          <xsd:element name="documentManagement">
            <xsd:complexType>
              <xsd:all>
                <xsd:element ref="ns2:_x51fa__x767a__x65e5_" minOccurs="0"/>
                <xsd:element ref="ns2:_x30c4__x30a2__x30fc__x756a__x53f7_" minOccurs="0"/>
                <xsd:element ref="ns2:_x60c5__x5831__x533a__x5206_" minOccurs="0"/>
                <xsd:element ref="ns2:_x4eba__x6570_" minOccurs="0"/>
                <xsd:element ref="ns2:_x62c5__x5f53__x8005_" minOccurs="0"/>
                <xsd:element ref="ns2:_x53d7__x9818__x78ba__x8a8d__x65e5__xff08__x8ab2__x9577__xff09_" minOccurs="0"/>
                <xsd:element ref="ns2:_x6301__x51fa__x5a92__x4f53_" minOccurs="0"/>
                <xsd:element ref="ns2:_x6301__x51fa__x8005_" minOccurs="0"/>
                <xsd:element ref="ns2:_x6301__x51fa__x65e5_" minOccurs="0"/>
                <xsd:element ref="ns2:_x8fd4__x5374_or_x5ec3__x68c4__x65e5_" minOccurs="0"/>
                <xsd:element ref="ns2:GDPR_x5bfe__x8c61__x6570_" minOccurs="0"/>
                <xsd:element ref="ns2:GTPR_x65e5__x672c__x4ee5__x5916__x306e__x7b2c__x4e09__x56fd__x79fb__x8ee2__x306e__x56fd__x540d_" minOccurs="0"/>
                <xsd:element ref="ns2:GTPRJTB_x306e__x5f79__x5272_" minOccurs="0"/>
                <xsd:element ref="ns2:GTPRJTB_xff1d_P_x306e__x5834__x5408__x306e__x30b3__x30f3__x30c8__x30ed__x30fc__x30e9__x30fc__x540d_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eec56-49ef-4418-98e2-c94ff41040f6" elementFormDefault="qualified">
    <xsd:import namespace="http://schemas.microsoft.com/office/2006/documentManagement/types"/>
    <xsd:import namespace="http://schemas.microsoft.com/office/infopath/2007/PartnerControls"/>
    <xsd:element name="_x51fa__x767a__x65e5_" ma:index="1" nillable="true" ma:displayName="出発・計上日" ma:description="計上日の翌々月末までにデータ削除・課長確認" ma:format="DateOnly" ma:internalName="_x51fa__x767a__x65e5_" ma:readOnly="false">
      <xsd:simpleType>
        <xsd:restriction base="dms:DateTime"/>
      </xsd:simpleType>
    </xsd:element>
    <xsd:element name="_x30c4__x30a2__x30fc__x756a__x53f7_" ma:index="2" nillable="true" ma:displayName="ツアー番号" ma:format="Dropdown" ma:internalName="_x30c4__x30a2__x30fc__x756a__x53f7_" ma:readOnly="false">
      <xsd:simpleType>
        <xsd:restriction base="dms:Text">
          <xsd:maxLength value="255"/>
        </xsd:restriction>
      </xsd:simpleType>
    </xsd:element>
    <xsd:element name="_x60c5__x5831__x533a__x5206_" ma:index="3" nillable="true" ma:displayName="情報区分" ma:format="Dropdown" ma:internalName="_x60c5__x5831__x533a__x5206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氏名・年齢・性別のみ"/>
                    <xsd:enumeration value="連絡先（住所・TEL・メアド）"/>
                    <xsd:enumeration value="パスポート・口座"/>
                    <xsd:enumeration value="アレルギー等"/>
                    <xsd:enumeration value="マイナンバー"/>
                  </xsd:restriction>
                </xsd:simpleType>
              </xsd:element>
            </xsd:sequence>
          </xsd:extension>
        </xsd:complexContent>
      </xsd:complexType>
    </xsd:element>
    <xsd:element name="_x4eba__x6570_" ma:index="4" nillable="true" ma:displayName="人数.・件数" ma:format="Dropdown" ma:internalName="_x4eba__x6570_" ma:readOnly="false" ma:percentage="FALSE">
      <xsd:simpleType>
        <xsd:restriction base="dms:Number"/>
      </xsd:simpleType>
    </xsd:element>
    <xsd:element name="_x62c5__x5f53__x8005_" ma:index="5" nillable="true" ma:displayName="営業担当者" ma:format="Dropdown" ma:internalName="_x62c5__x5f53__x8005_" ma:readOnly="false">
      <xsd:simpleType>
        <xsd:restriction base="dms:Text">
          <xsd:maxLength value="255"/>
        </xsd:restriction>
      </xsd:simpleType>
    </xsd:element>
    <xsd:element name="_x53d7__x9818__x78ba__x8a8d__x65e5__xff08__x8ab2__x9577__xff09_" ma:index="6" nillable="true" ma:displayName="受領確認日（課長）" ma:format="DateOnly" ma:internalName="_x53d7__x9818__x78ba__x8a8d__x65e5__xff08__x8ab2__x9577__xff09_" ma:readOnly="false">
      <xsd:simpleType>
        <xsd:restriction base="dms:DateTime"/>
      </xsd:simpleType>
    </xsd:element>
    <xsd:element name="_x6301__x51fa__x5a92__x4f53_" ma:index="7" nillable="true" ma:displayName="持出媒体" ma:description="１００名以上or要配慮個人情報のみ管理記入（PCごと持ち出しの場合は記入不要）" ma:format="Dropdown" ma:internalName="_x6301__x51fa__x5a92__x4f53_" ma:readOnly="false">
      <xsd:simpleType>
        <xsd:restriction base="dms:Choice">
          <xsd:enumeration value="紙"/>
          <xsd:enumeration value="記録媒体（USB等にDL）"/>
          <xsd:enumeration value="選択肢 3"/>
        </xsd:restriction>
      </xsd:simpleType>
    </xsd:element>
    <xsd:element name="_x6301__x51fa__x8005_" ma:index="8" nillable="true" ma:displayName="持出者" ma:description="１００名以上or要配慮個人情報のみ管理記入（PCごと持ち出しの場合は記入不要）" ma:format="Dropdown" ma:internalName="_x6301__x51fa__x8005_" ma:readOnly="false">
      <xsd:simpleType>
        <xsd:restriction base="dms:Text">
          <xsd:maxLength value="255"/>
        </xsd:restriction>
      </xsd:simpleType>
    </xsd:element>
    <xsd:element name="_x6301__x51fa__x65e5_" ma:index="9" nillable="true" ma:displayName="持出日" ma:description="１００名以上or要配慮個人情報のみ管理記入（PCごと持ち出しの場合は記入不要）" ma:format="DateOnly" ma:internalName="_x6301__x51fa__x65e5_" ma:readOnly="false">
      <xsd:simpleType>
        <xsd:restriction base="dms:DateTime"/>
      </xsd:simpleType>
    </xsd:element>
    <xsd:element name="_x8fd4__x5374_or_x5ec3__x68c4__x65e5_" ma:index="10" nillable="true" ma:displayName="持出返却・廃棄日" ma:description="１００名以上or要配慮個人情報のみ管理記入（PCごと持ち出しの場合は記入不要）" ma:format="DateOnly" ma:internalName="_x8fd4__x5374_or_x5ec3__x68c4__x65e5_" ma:readOnly="false">
      <xsd:simpleType>
        <xsd:restriction base="dms:DateTime"/>
      </xsd:simpleType>
    </xsd:element>
    <xsd:element name="GDPR_x5bfe__x8c61__x6570_" ma:index="11" nillable="true" ma:displayName="GDPR対象数" ma:description="１００名以上or要配慮個人情報のみ管理記入（PCごと持ち出しの場合は記入不要）" ma:format="Dropdown" ma:internalName="GDPR_x5bfe__x8c61__x6570_" ma:readOnly="false" ma:percentage="FALSE">
      <xsd:simpleType>
        <xsd:restriction base="dms:Number"/>
      </xsd:simpleType>
    </xsd:element>
    <xsd:element name="GTPR_x65e5__x672c__x4ee5__x5916__x306e__x7b2c__x4e09__x56fd__x79fb__x8ee2__x306e__x56fd__x540d_" ma:index="12" nillable="true" ma:displayName="GTPR日本以外の第三国移転の国名" ma:description="対象がある場合のみ記入" ma:format="Dropdown" ma:internalName="GTPR_x65e5__x672c__x4ee5__x5916__x306e__x7b2c__x4e09__x56fd__x79fb__x8ee2__x306e__x56fd__x540d_" ma:readOnly="false">
      <xsd:simpleType>
        <xsd:restriction base="dms:Text">
          <xsd:maxLength value="255"/>
        </xsd:restriction>
      </xsd:simpleType>
    </xsd:element>
    <xsd:element name="GTPRJTB_x306e__x5f79__x5272_" ma:index="13" nillable="true" ma:displayName="GTPR　JTBの役割" ma:description="対象がある場合のみ記入" ma:format="Dropdown" ma:internalName="GTPRJTB_x306e__x5f79__x5272_" ma:readOnly="false">
      <xsd:simpleType>
        <xsd:restriction base="dms:Choice">
          <xsd:enumeration value="コントローラー"/>
          <xsd:enumeration value="プロセッサー"/>
          <xsd:enumeration value="選択肢 3"/>
        </xsd:restriction>
      </xsd:simpleType>
    </xsd:element>
    <xsd:element name="GTPRJTB_xff1d_P_x306e__x5834__x5408__x306e__x30b3__x30f3__x30c8__x30ed__x30fc__x30e9__x30fc__x540d_" ma:index="14" nillable="true" ma:displayName="GTPR　JTB＝Pの場合のコントローラー名" ma:description="対象がある場合のみ記入" ma:format="Dropdown" ma:internalName="GTPRJTB_xff1d_P_x306e__x5834__x5408__x306e__x30b3__x30f3__x30c8__x30ed__x30fc__x30e9__x30fc__x540d_" ma:readOnly="false">
      <xsd:simpleType>
        <xsd:restriction base="dms:Text">
          <xsd:maxLength value="255"/>
        </xsd:restriction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0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画像タグ" ma:readOnly="false" ma:fieldId="{5cf76f15-5ced-4ddc-b409-7134ff3c332f}" ma:taxonomyMulti="true" ma:sspId="08c8fdf5-0e4d-4d1b-afea-4d142c480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10eac-860b-4774-900b-10edfc4b7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b396b-ce71-4894-a1f2-4205d8faa0e3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52269072-2F2F-4DD1-8FD4-D7A54CDD6844}" ma:internalName="TaxCatchAll" ma:showField="CatchAllData" ma:web="{cd910eac-860b-4774-900b-10edfc4b71b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PR_x5bfe__x8c61__x6570_ xmlns="82eeec56-49ef-4418-98e2-c94ff41040f6" xsi:nil="true"/>
    <GTPR_x65e5__x672c__x4ee5__x5916__x306e__x7b2c__x4e09__x56fd__x79fb__x8ee2__x306e__x56fd__x540d_ xmlns="82eeec56-49ef-4418-98e2-c94ff41040f6" xsi:nil="true"/>
    <TaxCatchAll xmlns="b36b396b-ce71-4894-a1f2-4205d8faa0e3" xsi:nil="true"/>
    <_x6301__x51fa__x5a92__x4f53_ xmlns="82eeec56-49ef-4418-98e2-c94ff41040f6" xsi:nil="true"/>
    <_x30c4__x30a2__x30fc__x756a__x53f7_ xmlns="82eeec56-49ef-4418-98e2-c94ff41040f6" xsi:nil="true"/>
    <_x62c5__x5f53__x8005_ xmlns="82eeec56-49ef-4418-98e2-c94ff41040f6" xsi:nil="true"/>
    <_x8fd4__x5374_or_x5ec3__x68c4__x65e5_ xmlns="82eeec56-49ef-4418-98e2-c94ff41040f6" xsi:nil="true"/>
    <_x53d7__x9818__x78ba__x8a8d__x65e5__xff08__x8ab2__x9577__xff09_ xmlns="82eeec56-49ef-4418-98e2-c94ff41040f6" xsi:nil="true"/>
    <_x51fa__x767a__x65e5_ xmlns="82eeec56-49ef-4418-98e2-c94ff41040f6" xsi:nil="true"/>
    <_x4eba__x6570_ xmlns="82eeec56-49ef-4418-98e2-c94ff41040f6" xsi:nil="true"/>
    <_x60c5__x5831__x533a__x5206_ xmlns="82eeec56-49ef-4418-98e2-c94ff41040f6" xsi:nil="true"/>
    <_x6301__x51fa__x8005_ xmlns="82eeec56-49ef-4418-98e2-c94ff41040f6" xsi:nil="true"/>
    <_x6301__x51fa__x65e5_ xmlns="82eeec56-49ef-4418-98e2-c94ff41040f6" xsi:nil="true"/>
    <lcf76f155ced4ddcb4097134ff3c332f xmlns="82eeec56-49ef-4418-98e2-c94ff41040f6">
      <Terms xmlns="http://schemas.microsoft.com/office/infopath/2007/PartnerControls"/>
    </lcf76f155ced4ddcb4097134ff3c332f>
    <GTPRJTB_x306e__x5f79__x5272_ xmlns="82eeec56-49ef-4418-98e2-c94ff41040f6" xsi:nil="true"/>
    <GTPRJTB_xff1d_P_x306e__x5834__x5408__x306e__x30b3__x30f3__x30c8__x30ed__x30fc__x30e9__x30fc__x540d_ xmlns="82eeec56-49ef-4418-98e2-c94ff41040f6" xsi:nil="true"/>
  </documentManagement>
</p:properties>
</file>

<file path=customXml/itemProps1.xml><?xml version="1.0" encoding="utf-8"?>
<ds:datastoreItem xmlns:ds="http://schemas.openxmlformats.org/officeDocument/2006/customXml" ds:itemID="{DE689232-CC6B-4665-BAD4-C2ED51C7F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67675F-E161-4844-BEB1-0383526EB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eeec56-49ef-4418-98e2-c94ff41040f6"/>
    <ds:schemaRef ds:uri="cd910eac-860b-4774-900b-10edfc4b71b2"/>
    <ds:schemaRef ds:uri="b36b396b-ce71-4894-a1f2-4205d8faa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CA7A74-73F2-420F-95B6-415E3BDF8425}">
  <ds:schemaRefs>
    <ds:schemaRef ds:uri="cd910eac-860b-4774-900b-10edfc4b71b2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2eeec56-49ef-4418-98e2-c94ff41040f6"/>
    <ds:schemaRef ds:uri="http://purl.org/dc/elements/1.1/"/>
    <ds:schemaRef ds:uri="b36b396b-ce71-4894-a1f2-4205d8faa0e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効果検証様式（集計値）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R5.4</vt:lpstr>
      <vt:lpstr>R3.10!Print_Area</vt:lpstr>
      <vt:lpstr>R3.11!Print_Area</vt:lpstr>
      <vt:lpstr>R3.12!Print_Area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R4.11!Print_Area</vt:lpstr>
      <vt:lpstr>R4.12!Print_Area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R5.1!Print_Area</vt:lpstr>
      <vt:lpstr>R5.2!Print_Area</vt:lpstr>
      <vt:lpstr>R5.3!Print_Area</vt:lpstr>
      <vt:lpstr>R5.4!Print_Area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2024-05-30T06:09:57Z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0x010100264722AF9904704184C6FF0CFE1586E8</vt:lpwstr>
  </property>
  <property fmtid="{D5CDD505-2E9C-101B-9397-08002B2CF9AE}" pid="3" name="MediaServiceImageTags">
    <vt:lpwstr/>
  </property>
</Properties>
</file>