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0.57\share\03_水利整備・管理担当\03_管理担当\c30_農業水利施設管理電力価格高騰緊急対策事業\26-3_R6電気料金高騰対策\99_要綱・要領・Q&amp;A■\R6交付要綱の制定\"/>
    </mc:Choice>
  </mc:AlternateContent>
  <bookViews>
    <workbookView xWindow="0" yWindow="0" windowWidth="23040" windowHeight="9096"/>
  </bookViews>
  <sheets>
    <sheet name="様式第２号" sheetId="2" r:id="rId1"/>
  </sheets>
  <externalReferences>
    <externalReference r:id="rId2"/>
  </externalReferences>
  <definedNames>
    <definedName name="_xlnm.Print_Area" localSheetId="0">様式第２号!$A$1:$W$221</definedName>
    <definedName name="_xlnm.Print_Titles" localSheetId="0">様式第２号!$1:$11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15" i="2" l="1"/>
  <c r="P215" i="2"/>
  <c r="Q215" i="2"/>
  <c r="Q217" i="2" s="1"/>
  <c r="Q216" i="2"/>
  <c r="O217" i="2"/>
  <c r="P217" i="2"/>
  <c r="Q224" i="2"/>
  <c r="V225" i="2"/>
  <c r="AH210" i="2"/>
  <c r="X210" i="2"/>
  <c r="R210" i="2"/>
  <c r="O210" i="2"/>
  <c r="H210" i="2"/>
  <c r="G210" i="2"/>
  <c r="F210" i="2"/>
  <c r="E210" i="2"/>
  <c r="AF209" i="2"/>
  <c r="AF209" i="2" a="1"/>
  <c r="V209" i="2"/>
  <c r="U209" i="2"/>
  <c r="T209" i="2"/>
  <c r="S209" i="2"/>
  <c r="N209" i="2"/>
  <c r="L209" i="2"/>
  <c r="J209" i="2"/>
  <c r="M209" i="2" s="1"/>
  <c r="I209" i="2"/>
  <c r="P209" i="2" s="1"/>
  <c r="W209" i="2" s="1"/>
  <c r="AF208" i="2"/>
  <c r="AF208" i="2" a="1"/>
  <c r="V208" i="2"/>
  <c r="U208" i="2"/>
  <c r="T208" i="2"/>
  <c r="S208" i="2"/>
  <c r="N208" i="2"/>
  <c r="L208" i="2"/>
  <c r="J208" i="2"/>
  <c r="M208" i="2" s="1"/>
  <c r="I208" i="2"/>
  <c r="P208" i="2" s="1"/>
  <c r="W208" i="2" s="1"/>
  <c r="AF207" i="2"/>
  <c r="AF207" i="2" a="1"/>
  <c r="V207" i="2"/>
  <c r="U207" i="2"/>
  <c r="T207" i="2"/>
  <c r="S207" i="2"/>
  <c r="N207" i="2"/>
  <c r="L207" i="2"/>
  <c r="J207" i="2"/>
  <c r="M207" i="2" s="1"/>
  <c r="I207" i="2"/>
  <c r="P207" i="2" s="1"/>
  <c r="W207" i="2" s="1"/>
  <c r="AF206" i="2"/>
  <c r="AF206" i="2" a="1"/>
  <c r="V206" i="2"/>
  <c r="U206" i="2"/>
  <c r="T206" i="2"/>
  <c r="S206" i="2"/>
  <c r="N206" i="2"/>
  <c r="L206" i="2"/>
  <c r="J206" i="2"/>
  <c r="M206" i="2" s="1"/>
  <c r="I206" i="2"/>
  <c r="P206" i="2" s="1"/>
  <c r="W206" i="2" s="1"/>
  <c r="AF205" i="2"/>
  <c r="AF205" i="2" a="1"/>
  <c r="V205" i="2"/>
  <c r="U205" i="2"/>
  <c r="T205" i="2"/>
  <c r="S205" i="2"/>
  <c r="N205" i="2"/>
  <c r="L205" i="2"/>
  <c r="J205" i="2"/>
  <c r="M205" i="2" s="1"/>
  <c r="I205" i="2"/>
  <c r="P205" i="2" s="1"/>
  <c r="W205" i="2" s="1"/>
  <c r="AF204" i="2"/>
  <c r="AF204" i="2" a="1"/>
  <c r="V204" i="2"/>
  <c r="U204" i="2"/>
  <c r="T204" i="2"/>
  <c r="S204" i="2"/>
  <c r="N204" i="2"/>
  <c r="L204" i="2"/>
  <c r="J204" i="2"/>
  <c r="M204" i="2" s="1"/>
  <c r="I204" i="2"/>
  <c r="P204" i="2" s="1"/>
  <c r="W204" i="2" s="1"/>
  <c r="AF203" i="2"/>
  <c r="AF203" i="2" a="1"/>
  <c r="V203" i="2"/>
  <c r="U203" i="2"/>
  <c r="T203" i="2"/>
  <c r="S203" i="2"/>
  <c r="N203" i="2"/>
  <c r="L203" i="2"/>
  <c r="J203" i="2"/>
  <c r="M203" i="2" s="1"/>
  <c r="I203" i="2"/>
  <c r="P203" i="2" s="1"/>
  <c r="W203" i="2" s="1"/>
  <c r="AF202" i="2"/>
  <c r="AF202" i="2" a="1"/>
  <c r="V202" i="2"/>
  <c r="U202" i="2"/>
  <c r="T202" i="2"/>
  <c r="S202" i="2"/>
  <c r="N202" i="2"/>
  <c r="L202" i="2"/>
  <c r="J202" i="2"/>
  <c r="M202" i="2" s="1"/>
  <c r="I202" i="2"/>
  <c r="P202" i="2" s="1"/>
  <c r="W202" i="2" s="1"/>
  <c r="AF201" i="2"/>
  <c r="AF201" i="2" a="1"/>
  <c r="V201" i="2"/>
  <c r="U201" i="2"/>
  <c r="T201" i="2"/>
  <c r="S201" i="2"/>
  <c r="N201" i="2"/>
  <c r="L201" i="2"/>
  <c r="J201" i="2"/>
  <c r="M201" i="2" s="1"/>
  <c r="I201" i="2"/>
  <c r="P201" i="2" s="1"/>
  <c r="W201" i="2" s="1"/>
  <c r="AF200" i="2"/>
  <c r="AF200" i="2" a="1"/>
  <c r="V200" i="2"/>
  <c r="U200" i="2"/>
  <c r="T200" i="2"/>
  <c r="S200" i="2"/>
  <c r="N200" i="2"/>
  <c r="L200" i="2"/>
  <c r="J200" i="2"/>
  <c r="M200" i="2" s="1"/>
  <c r="I200" i="2"/>
  <c r="P200" i="2" s="1"/>
  <c r="W200" i="2" s="1"/>
  <c r="AF199" i="2"/>
  <c r="AF199" i="2" a="1"/>
  <c r="V199" i="2"/>
  <c r="U199" i="2"/>
  <c r="T199" i="2"/>
  <c r="S199" i="2"/>
  <c r="N199" i="2"/>
  <c r="L199" i="2"/>
  <c r="J199" i="2"/>
  <c r="M199" i="2" s="1"/>
  <c r="I199" i="2"/>
  <c r="P199" i="2" s="1"/>
  <c r="W199" i="2" s="1"/>
  <c r="AF198" i="2"/>
  <c r="AF198" i="2" a="1"/>
  <c r="V198" i="2"/>
  <c r="U198" i="2"/>
  <c r="T198" i="2"/>
  <c r="S198" i="2"/>
  <c r="N198" i="2"/>
  <c r="L198" i="2"/>
  <c r="J198" i="2"/>
  <c r="M198" i="2" s="1"/>
  <c r="I198" i="2"/>
  <c r="P198" i="2" s="1"/>
  <c r="W198" i="2" s="1"/>
  <c r="AF197" i="2"/>
  <c r="AF197" i="2" a="1"/>
  <c r="V197" i="2"/>
  <c r="U197" i="2"/>
  <c r="T197" i="2"/>
  <c r="S197" i="2"/>
  <c r="N197" i="2"/>
  <c r="L197" i="2"/>
  <c r="J197" i="2"/>
  <c r="M197" i="2" s="1"/>
  <c r="I197" i="2"/>
  <c r="P197" i="2" s="1"/>
  <c r="W197" i="2" s="1"/>
  <c r="AF196" i="2"/>
  <c r="AF196" i="2" a="1"/>
  <c r="V196" i="2"/>
  <c r="U196" i="2"/>
  <c r="T196" i="2"/>
  <c r="S196" i="2"/>
  <c r="N196" i="2"/>
  <c r="L196" i="2"/>
  <c r="J196" i="2"/>
  <c r="M196" i="2" s="1"/>
  <c r="I196" i="2"/>
  <c r="P196" i="2" s="1"/>
  <c r="W196" i="2" s="1"/>
  <c r="AF195" i="2"/>
  <c r="AF195" i="2" a="1"/>
  <c r="V195" i="2"/>
  <c r="U195" i="2"/>
  <c r="T195" i="2"/>
  <c r="S195" i="2"/>
  <c r="N195" i="2"/>
  <c r="L195" i="2"/>
  <c r="J195" i="2"/>
  <c r="M195" i="2" s="1"/>
  <c r="I195" i="2"/>
  <c r="P195" i="2" s="1"/>
  <c r="W195" i="2" s="1"/>
  <c r="AF194" i="2"/>
  <c r="AF194" i="2" a="1"/>
  <c r="V194" i="2"/>
  <c r="U194" i="2"/>
  <c r="T194" i="2"/>
  <c r="S194" i="2"/>
  <c r="N194" i="2"/>
  <c r="L194" i="2"/>
  <c r="J194" i="2"/>
  <c r="M194" i="2" s="1"/>
  <c r="I194" i="2"/>
  <c r="P194" i="2" s="1"/>
  <c r="W194" i="2" s="1"/>
  <c r="AF193" i="2"/>
  <c r="AF193" i="2" a="1"/>
  <c r="V193" i="2"/>
  <c r="U193" i="2"/>
  <c r="T193" i="2"/>
  <c r="S193" i="2"/>
  <c r="N193" i="2"/>
  <c r="L193" i="2"/>
  <c r="J193" i="2"/>
  <c r="M193" i="2" s="1"/>
  <c r="I193" i="2"/>
  <c r="P193" i="2" s="1"/>
  <c r="W193" i="2" s="1"/>
  <c r="AF192" i="2"/>
  <c r="AF192" i="2" a="1"/>
  <c r="V192" i="2"/>
  <c r="U192" i="2"/>
  <c r="T192" i="2"/>
  <c r="S192" i="2"/>
  <c r="N192" i="2"/>
  <c r="L192" i="2"/>
  <c r="J192" i="2"/>
  <c r="M192" i="2" s="1"/>
  <c r="I192" i="2"/>
  <c r="P192" i="2" s="1"/>
  <c r="W192" i="2" s="1"/>
  <c r="AF191" i="2"/>
  <c r="AF191" i="2" a="1"/>
  <c r="V191" i="2"/>
  <c r="U191" i="2"/>
  <c r="T191" i="2"/>
  <c r="S191" i="2"/>
  <c r="N191" i="2"/>
  <c r="L191" i="2"/>
  <c r="J191" i="2"/>
  <c r="M191" i="2" s="1"/>
  <c r="I191" i="2"/>
  <c r="P191" i="2" s="1"/>
  <c r="W191" i="2" s="1"/>
  <c r="AF190" i="2"/>
  <c r="AF190" i="2" a="1"/>
  <c r="V190" i="2"/>
  <c r="U190" i="2"/>
  <c r="T190" i="2"/>
  <c r="S190" i="2"/>
  <c r="N190" i="2"/>
  <c r="L190" i="2"/>
  <c r="J190" i="2"/>
  <c r="M190" i="2" s="1"/>
  <c r="I190" i="2"/>
  <c r="P190" i="2" s="1"/>
  <c r="W190" i="2" s="1"/>
  <c r="AF189" i="2"/>
  <c r="AF189" i="2" a="1"/>
  <c r="V189" i="2"/>
  <c r="U189" i="2"/>
  <c r="T189" i="2"/>
  <c r="S189" i="2"/>
  <c r="N189" i="2"/>
  <c r="L189" i="2"/>
  <c r="J189" i="2"/>
  <c r="M189" i="2" s="1"/>
  <c r="I189" i="2"/>
  <c r="P189" i="2" s="1"/>
  <c r="W189" i="2" s="1"/>
  <c r="AF188" i="2"/>
  <c r="AF188" i="2" a="1"/>
  <c r="V188" i="2"/>
  <c r="U188" i="2"/>
  <c r="T188" i="2"/>
  <c r="S188" i="2"/>
  <c r="N188" i="2"/>
  <c r="L188" i="2"/>
  <c r="J188" i="2"/>
  <c r="M188" i="2" s="1"/>
  <c r="I188" i="2"/>
  <c r="P188" i="2" s="1"/>
  <c r="W188" i="2" s="1"/>
  <c r="AF187" i="2"/>
  <c r="AF187" i="2" a="1"/>
  <c r="V187" i="2"/>
  <c r="U187" i="2"/>
  <c r="T187" i="2"/>
  <c r="S187" i="2"/>
  <c r="N187" i="2"/>
  <c r="L187" i="2"/>
  <c r="J187" i="2"/>
  <c r="M187" i="2" s="1"/>
  <c r="I187" i="2"/>
  <c r="P187" i="2" s="1"/>
  <c r="W187" i="2" s="1"/>
  <c r="AF186" i="2"/>
  <c r="AF186" i="2" a="1"/>
  <c r="V186" i="2"/>
  <c r="U186" i="2"/>
  <c r="T186" i="2"/>
  <c r="S186" i="2"/>
  <c r="N186" i="2"/>
  <c r="L186" i="2"/>
  <c r="J186" i="2"/>
  <c r="M186" i="2" s="1"/>
  <c r="I186" i="2"/>
  <c r="P186" i="2" s="1"/>
  <c r="W186" i="2" s="1"/>
  <c r="AF185" i="2"/>
  <c r="AF185" i="2" a="1"/>
  <c r="V185" i="2"/>
  <c r="U185" i="2"/>
  <c r="T185" i="2"/>
  <c r="S185" i="2"/>
  <c r="N185" i="2"/>
  <c r="L185" i="2"/>
  <c r="J185" i="2"/>
  <c r="M185" i="2" s="1"/>
  <c r="I185" i="2"/>
  <c r="P185" i="2" s="1"/>
  <c r="AF184" i="2"/>
  <c r="AF184" i="2" a="1"/>
  <c r="V184" i="2"/>
  <c r="U184" i="2"/>
  <c r="T184" i="2"/>
  <c r="S184" i="2"/>
  <c r="N184" i="2"/>
  <c r="M184" i="2"/>
  <c r="L184" i="2"/>
  <c r="J184" i="2"/>
  <c r="I184" i="2"/>
  <c r="P184" i="2" s="1"/>
  <c r="AF183" i="2"/>
  <c r="AF183" i="2" a="1"/>
  <c r="V183" i="2"/>
  <c r="U183" i="2"/>
  <c r="T183" i="2"/>
  <c r="S183" i="2"/>
  <c r="N183" i="2"/>
  <c r="M183" i="2"/>
  <c r="L183" i="2"/>
  <c r="J183" i="2"/>
  <c r="I183" i="2"/>
  <c r="P183" i="2" s="1"/>
  <c r="AF182" i="2"/>
  <c r="AF182" i="2" a="1"/>
  <c r="V182" i="2"/>
  <c r="U182" i="2"/>
  <c r="T182" i="2"/>
  <c r="S182" i="2"/>
  <c r="N182" i="2"/>
  <c r="L182" i="2"/>
  <c r="J182" i="2"/>
  <c r="M182" i="2" s="1"/>
  <c r="I182" i="2"/>
  <c r="P182" i="2" s="1"/>
  <c r="W182" i="2" s="1"/>
  <c r="AF181" i="2"/>
  <c r="AF181" i="2" a="1"/>
  <c r="W181" i="2"/>
  <c r="V181" i="2"/>
  <c r="U181" i="2"/>
  <c r="T181" i="2"/>
  <c r="S181" i="2"/>
  <c r="N181" i="2"/>
  <c r="M181" i="2"/>
  <c r="L181" i="2"/>
  <c r="J181" i="2"/>
  <c r="I181" i="2"/>
  <c r="P181" i="2" s="1"/>
  <c r="AF180" i="2"/>
  <c r="AF180" i="2" a="1"/>
  <c r="V180" i="2"/>
  <c r="U180" i="2"/>
  <c r="T180" i="2"/>
  <c r="S180" i="2"/>
  <c r="N180" i="2"/>
  <c r="L180" i="2"/>
  <c r="J180" i="2"/>
  <c r="M180" i="2" s="1"/>
  <c r="I180" i="2"/>
  <c r="P180" i="2" s="1"/>
  <c r="W180" i="2" s="1"/>
  <c r="AF179" i="2"/>
  <c r="AF179" i="2" a="1"/>
  <c r="W179" i="2"/>
  <c r="V179" i="2"/>
  <c r="U179" i="2"/>
  <c r="T179" i="2"/>
  <c r="S179" i="2"/>
  <c r="N179" i="2"/>
  <c r="M179" i="2"/>
  <c r="L179" i="2"/>
  <c r="J179" i="2"/>
  <c r="I179" i="2"/>
  <c r="P179" i="2" s="1"/>
  <c r="AF178" i="2"/>
  <c r="AF178" i="2" a="1"/>
  <c r="V178" i="2"/>
  <c r="U178" i="2"/>
  <c r="T178" i="2"/>
  <c r="S178" i="2"/>
  <c r="N178" i="2"/>
  <c r="L178" i="2"/>
  <c r="J178" i="2"/>
  <c r="M178" i="2" s="1"/>
  <c r="I178" i="2"/>
  <c r="P178" i="2" s="1"/>
  <c r="W178" i="2" s="1"/>
  <c r="AF177" i="2"/>
  <c r="AF177" i="2" a="1"/>
  <c r="W177" i="2"/>
  <c r="V177" i="2"/>
  <c r="U177" i="2"/>
  <c r="T177" i="2"/>
  <c r="S177" i="2"/>
  <c r="N177" i="2"/>
  <c r="M177" i="2"/>
  <c r="L177" i="2"/>
  <c r="J177" i="2"/>
  <c r="I177" i="2"/>
  <c r="P177" i="2" s="1"/>
  <c r="AF176" i="2"/>
  <c r="AF176" i="2" a="1"/>
  <c r="V176" i="2"/>
  <c r="U176" i="2"/>
  <c r="T176" i="2"/>
  <c r="S176" i="2"/>
  <c r="N176" i="2"/>
  <c r="L176" i="2"/>
  <c r="J176" i="2"/>
  <c r="M176" i="2" s="1"/>
  <c r="I176" i="2"/>
  <c r="P176" i="2" s="1"/>
  <c r="W176" i="2" s="1"/>
  <c r="AF175" i="2"/>
  <c r="AF175" i="2" a="1"/>
  <c r="W175" i="2"/>
  <c r="V175" i="2"/>
  <c r="U175" i="2"/>
  <c r="T175" i="2"/>
  <c r="S175" i="2"/>
  <c r="N175" i="2"/>
  <c r="M175" i="2"/>
  <c r="L175" i="2"/>
  <c r="J175" i="2"/>
  <c r="I175" i="2"/>
  <c r="P175" i="2" s="1"/>
  <c r="AF174" i="2"/>
  <c r="AF174" i="2" a="1"/>
  <c r="V174" i="2"/>
  <c r="U174" i="2"/>
  <c r="T174" i="2"/>
  <c r="S174" i="2"/>
  <c r="N174" i="2"/>
  <c r="L174" i="2"/>
  <c r="J174" i="2"/>
  <c r="M174" i="2" s="1"/>
  <c r="I174" i="2"/>
  <c r="P174" i="2" s="1"/>
  <c r="W174" i="2" s="1"/>
  <c r="AF173" i="2"/>
  <c r="AF173" i="2" a="1"/>
  <c r="W173" i="2"/>
  <c r="V173" i="2"/>
  <c r="U173" i="2"/>
  <c r="T173" i="2"/>
  <c r="S173" i="2"/>
  <c r="N173" i="2"/>
  <c r="M173" i="2"/>
  <c r="L173" i="2"/>
  <c r="J173" i="2"/>
  <c r="I173" i="2"/>
  <c r="P173" i="2" s="1"/>
  <c r="AF172" i="2"/>
  <c r="AF172" i="2" a="1"/>
  <c r="V172" i="2"/>
  <c r="U172" i="2"/>
  <c r="T172" i="2"/>
  <c r="S172" i="2"/>
  <c r="N172" i="2"/>
  <c r="L172" i="2"/>
  <c r="J172" i="2"/>
  <c r="M172" i="2" s="1"/>
  <c r="I172" i="2"/>
  <c r="P172" i="2" s="1"/>
  <c r="W172" i="2" s="1"/>
  <c r="AF171" i="2" a="1"/>
  <c r="AF171" i="2" s="1"/>
  <c r="W171" i="2"/>
  <c r="V171" i="2"/>
  <c r="U171" i="2"/>
  <c r="T171" i="2"/>
  <c r="S171" i="2"/>
  <c r="P171" i="2"/>
  <c r="N171" i="2"/>
  <c r="M171" i="2"/>
  <c r="L171" i="2"/>
  <c r="J171" i="2"/>
  <c r="I171" i="2"/>
  <c r="AF170" i="2" a="1"/>
  <c r="AF170" i="2" s="1"/>
  <c r="W170" i="2"/>
  <c r="V170" i="2"/>
  <c r="U170" i="2"/>
  <c r="T170" i="2"/>
  <c r="S170" i="2"/>
  <c r="P170" i="2"/>
  <c r="N170" i="2"/>
  <c r="M170" i="2"/>
  <c r="L170" i="2"/>
  <c r="J170" i="2"/>
  <c r="I170" i="2"/>
  <c r="AF169" i="2" a="1"/>
  <c r="AF169" i="2" s="1"/>
  <c r="W169" i="2"/>
  <c r="V169" i="2"/>
  <c r="U169" i="2"/>
  <c r="T169" i="2"/>
  <c r="S169" i="2"/>
  <c r="P169" i="2"/>
  <c r="N169" i="2"/>
  <c r="M169" i="2"/>
  <c r="L169" i="2"/>
  <c r="J169" i="2"/>
  <c r="I169" i="2"/>
  <c r="AF168" i="2" a="1"/>
  <c r="AF168" i="2" s="1"/>
  <c r="W168" i="2"/>
  <c r="V168" i="2"/>
  <c r="U168" i="2"/>
  <c r="T168" i="2"/>
  <c r="S168" i="2"/>
  <c r="P168" i="2"/>
  <c r="N168" i="2"/>
  <c r="L168" i="2"/>
  <c r="J168" i="2"/>
  <c r="M168" i="2" s="1"/>
  <c r="I168" i="2"/>
  <c r="AF167" i="2" a="1"/>
  <c r="AF167" i="2" s="1"/>
  <c r="W167" i="2"/>
  <c r="V167" i="2"/>
  <c r="U167" i="2"/>
  <c r="T167" i="2"/>
  <c r="S167" i="2"/>
  <c r="P167" i="2"/>
  <c r="N167" i="2"/>
  <c r="L167" i="2"/>
  <c r="J167" i="2"/>
  <c r="M167" i="2" s="1"/>
  <c r="I167" i="2"/>
  <c r="AF166" i="2" a="1"/>
  <c r="AF166" i="2" s="1"/>
  <c r="W166" i="2"/>
  <c r="V166" i="2"/>
  <c r="U166" i="2"/>
  <c r="T166" i="2"/>
  <c r="S166" i="2"/>
  <c r="P166" i="2"/>
  <c r="N166" i="2"/>
  <c r="L166" i="2"/>
  <c r="J166" i="2"/>
  <c r="M166" i="2" s="1"/>
  <c r="I166" i="2"/>
  <c r="AF165" i="2" a="1"/>
  <c r="AF165" i="2" s="1"/>
  <c r="W165" i="2"/>
  <c r="V165" i="2"/>
  <c r="U165" i="2"/>
  <c r="T165" i="2"/>
  <c r="S165" i="2"/>
  <c r="P165" i="2"/>
  <c r="N165" i="2"/>
  <c r="L165" i="2"/>
  <c r="J165" i="2"/>
  <c r="M165" i="2" s="1"/>
  <c r="I165" i="2"/>
  <c r="AF164" i="2" a="1"/>
  <c r="AF164" i="2" s="1"/>
  <c r="W164" i="2"/>
  <c r="V164" i="2"/>
  <c r="U164" i="2"/>
  <c r="T164" i="2"/>
  <c r="S164" i="2"/>
  <c r="P164" i="2"/>
  <c r="N164" i="2"/>
  <c r="L164" i="2"/>
  <c r="J164" i="2"/>
  <c r="M164" i="2" s="1"/>
  <c r="I164" i="2"/>
  <c r="AF163" i="2" a="1"/>
  <c r="AF163" i="2" s="1"/>
  <c r="W163" i="2"/>
  <c r="V163" i="2"/>
  <c r="U163" i="2"/>
  <c r="T163" i="2"/>
  <c r="S163" i="2"/>
  <c r="P163" i="2"/>
  <c r="N163" i="2"/>
  <c r="L163" i="2"/>
  <c r="J163" i="2"/>
  <c r="M163" i="2" s="1"/>
  <c r="I163" i="2"/>
  <c r="AF162" i="2" a="1"/>
  <c r="AF162" i="2" s="1"/>
  <c r="W162" i="2"/>
  <c r="V162" i="2"/>
  <c r="U162" i="2"/>
  <c r="T162" i="2"/>
  <c r="S162" i="2"/>
  <c r="P162" i="2"/>
  <c r="N162" i="2"/>
  <c r="L162" i="2"/>
  <c r="J162" i="2"/>
  <c r="M162" i="2" s="1"/>
  <c r="I162" i="2"/>
  <c r="AF161" i="2" a="1"/>
  <c r="AF161" i="2" s="1"/>
  <c r="W161" i="2"/>
  <c r="V161" i="2"/>
  <c r="U161" i="2"/>
  <c r="T161" i="2"/>
  <c r="S161" i="2"/>
  <c r="P161" i="2"/>
  <c r="N161" i="2"/>
  <c r="L161" i="2"/>
  <c r="J161" i="2"/>
  <c r="M161" i="2" s="1"/>
  <c r="I161" i="2"/>
  <c r="AF160" i="2" a="1"/>
  <c r="AF160" i="2" s="1"/>
  <c r="V160" i="2"/>
  <c r="U160" i="2"/>
  <c r="T160" i="2"/>
  <c r="S160" i="2"/>
  <c r="P160" i="2"/>
  <c r="W160" i="2" s="1"/>
  <c r="N160" i="2"/>
  <c r="L160" i="2"/>
  <c r="J160" i="2"/>
  <c r="M160" i="2" s="1"/>
  <c r="I160" i="2"/>
  <c r="AF159" i="2" a="1"/>
  <c r="AF159" i="2" s="1"/>
  <c r="V159" i="2"/>
  <c r="U159" i="2"/>
  <c r="T159" i="2"/>
  <c r="S159" i="2"/>
  <c r="P159" i="2"/>
  <c r="W159" i="2" s="1"/>
  <c r="N159" i="2"/>
  <c r="L159" i="2"/>
  <c r="J159" i="2"/>
  <c r="M159" i="2" s="1"/>
  <c r="I159" i="2"/>
  <c r="AF158" i="2" a="1"/>
  <c r="AF158" i="2" s="1"/>
  <c r="W158" i="2"/>
  <c r="V158" i="2"/>
  <c r="U158" i="2"/>
  <c r="T158" i="2"/>
  <c r="S158" i="2"/>
  <c r="P158" i="2"/>
  <c r="N158" i="2"/>
  <c r="L158" i="2"/>
  <c r="J158" i="2"/>
  <c r="M158" i="2" s="1"/>
  <c r="I158" i="2"/>
  <c r="AF157" i="2" a="1"/>
  <c r="AF157" i="2" s="1"/>
  <c r="W157" i="2"/>
  <c r="V157" i="2"/>
  <c r="U157" i="2"/>
  <c r="T157" i="2"/>
  <c r="S157" i="2"/>
  <c r="P157" i="2"/>
  <c r="N157" i="2"/>
  <c r="L157" i="2"/>
  <c r="J157" i="2"/>
  <c r="M157" i="2" s="1"/>
  <c r="I157" i="2"/>
  <c r="AF156" i="2" a="1"/>
  <c r="AF156" i="2" s="1"/>
  <c r="V156" i="2"/>
  <c r="U156" i="2"/>
  <c r="T156" i="2"/>
  <c r="S156" i="2"/>
  <c r="P156" i="2"/>
  <c r="W156" i="2" s="1"/>
  <c r="N156" i="2"/>
  <c r="L156" i="2"/>
  <c r="J156" i="2"/>
  <c r="M156" i="2" s="1"/>
  <c r="I156" i="2"/>
  <c r="AF155" i="2" a="1"/>
  <c r="AF155" i="2" s="1"/>
  <c r="W155" i="2"/>
  <c r="V155" i="2"/>
  <c r="U155" i="2"/>
  <c r="T155" i="2"/>
  <c r="S155" i="2"/>
  <c r="P155" i="2"/>
  <c r="N155" i="2"/>
  <c r="L155" i="2"/>
  <c r="J155" i="2"/>
  <c r="M155" i="2" s="1"/>
  <c r="I155" i="2"/>
  <c r="AF154" i="2" a="1"/>
  <c r="AF154" i="2" s="1"/>
  <c r="W154" i="2"/>
  <c r="V154" i="2"/>
  <c r="U154" i="2"/>
  <c r="T154" i="2"/>
  <c r="S154" i="2"/>
  <c r="P154" i="2"/>
  <c r="N154" i="2"/>
  <c r="L154" i="2"/>
  <c r="J154" i="2"/>
  <c r="M154" i="2" s="1"/>
  <c r="I154" i="2"/>
  <c r="AF153" i="2" a="1"/>
  <c r="AF153" i="2" s="1"/>
  <c r="V153" i="2"/>
  <c r="U153" i="2"/>
  <c r="T153" i="2"/>
  <c r="S153" i="2"/>
  <c r="P153" i="2"/>
  <c r="W153" i="2" s="1"/>
  <c r="N153" i="2"/>
  <c r="L153" i="2"/>
  <c r="J153" i="2"/>
  <c r="M153" i="2" s="1"/>
  <c r="I153" i="2"/>
  <c r="AF152" i="2" a="1"/>
  <c r="AF152" i="2" s="1"/>
  <c r="W152" i="2"/>
  <c r="V152" i="2"/>
  <c r="U152" i="2"/>
  <c r="T152" i="2"/>
  <c r="S152" i="2"/>
  <c r="P152" i="2"/>
  <c r="N152" i="2"/>
  <c r="L152" i="2"/>
  <c r="J152" i="2"/>
  <c r="M152" i="2" s="1"/>
  <c r="I152" i="2"/>
  <c r="AF151" i="2" a="1"/>
  <c r="AF151" i="2" s="1"/>
  <c r="W151" i="2"/>
  <c r="V151" i="2"/>
  <c r="U151" i="2"/>
  <c r="T151" i="2"/>
  <c r="S151" i="2"/>
  <c r="P151" i="2"/>
  <c r="N151" i="2"/>
  <c r="L151" i="2"/>
  <c r="J151" i="2"/>
  <c r="M151" i="2" s="1"/>
  <c r="I151" i="2"/>
  <c r="AF150" i="2" a="1"/>
  <c r="AF150" i="2" s="1"/>
  <c r="V150" i="2"/>
  <c r="U150" i="2"/>
  <c r="T150" i="2"/>
  <c r="S150" i="2"/>
  <c r="P150" i="2"/>
  <c r="W150" i="2" s="1"/>
  <c r="N150" i="2"/>
  <c r="L150" i="2"/>
  <c r="J150" i="2"/>
  <c r="M150" i="2" s="1"/>
  <c r="I150" i="2"/>
  <c r="AF149" i="2" a="1"/>
  <c r="AF149" i="2" s="1"/>
  <c r="W149" i="2"/>
  <c r="V149" i="2"/>
  <c r="U149" i="2"/>
  <c r="T149" i="2"/>
  <c r="S149" i="2"/>
  <c r="P149" i="2"/>
  <c r="N149" i="2"/>
  <c r="L149" i="2"/>
  <c r="J149" i="2"/>
  <c r="M149" i="2" s="1"/>
  <c r="I149" i="2"/>
  <c r="AF148" i="2" a="1"/>
  <c r="AF148" i="2" s="1"/>
  <c r="W148" i="2"/>
  <c r="V148" i="2"/>
  <c r="U148" i="2"/>
  <c r="T148" i="2"/>
  <c r="S148" i="2"/>
  <c r="P148" i="2"/>
  <c r="N148" i="2"/>
  <c r="L148" i="2"/>
  <c r="J148" i="2"/>
  <c r="M148" i="2" s="1"/>
  <c r="I148" i="2"/>
  <c r="AF147" i="2" a="1"/>
  <c r="AF147" i="2" s="1"/>
  <c r="V147" i="2"/>
  <c r="U147" i="2"/>
  <c r="T147" i="2"/>
  <c r="S147" i="2"/>
  <c r="P147" i="2"/>
  <c r="W147" i="2" s="1"/>
  <c r="N147" i="2"/>
  <c r="L147" i="2"/>
  <c r="J147" i="2"/>
  <c r="M147" i="2" s="1"/>
  <c r="I147" i="2"/>
  <c r="AF146" i="2" a="1"/>
  <c r="AF146" i="2" s="1"/>
  <c r="W146" i="2"/>
  <c r="V146" i="2"/>
  <c r="U146" i="2"/>
  <c r="T146" i="2"/>
  <c r="S146" i="2"/>
  <c r="P146" i="2"/>
  <c r="N146" i="2"/>
  <c r="L146" i="2"/>
  <c r="J146" i="2"/>
  <c r="M146" i="2" s="1"/>
  <c r="I146" i="2"/>
  <c r="AF145" i="2" a="1"/>
  <c r="AF145" i="2" s="1"/>
  <c r="W145" i="2"/>
  <c r="V145" i="2"/>
  <c r="U145" i="2"/>
  <c r="T145" i="2"/>
  <c r="S145" i="2"/>
  <c r="P145" i="2"/>
  <c r="N145" i="2"/>
  <c r="L145" i="2"/>
  <c r="J145" i="2"/>
  <c r="M145" i="2" s="1"/>
  <c r="I145" i="2"/>
  <c r="AF144" i="2" a="1"/>
  <c r="AF144" i="2" s="1"/>
  <c r="V144" i="2"/>
  <c r="U144" i="2"/>
  <c r="T144" i="2"/>
  <c r="S144" i="2"/>
  <c r="P144" i="2"/>
  <c r="W144" i="2" s="1"/>
  <c r="N144" i="2"/>
  <c r="L144" i="2"/>
  <c r="J144" i="2"/>
  <c r="M144" i="2" s="1"/>
  <c r="I144" i="2"/>
  <c r="AF143" i="2" a="1"/>
  <c r="AF143" i="2" s="1"/>
  <c r="W143" i="2"/>
  <c r="V143" i="2"/>
  <c r="U143" i="2"/>
  <c r="T143" i="2"/>
  <c r="S143" i="2"/>
  <c r="P143" i="2"/>
  <c r="N143" i="2"/>
  <c r="L143" i="2"/>
  <c r="J143" i="2"/>
  <c r="M143" i="2" s="1"/>
  <c r="I143" i="2"/>
  <c r="AF142" i="2" a="1"/>
  <c r="AF142" i="2" s="1"/>
  <c r="W142" i="2"/>
  <c r="V142" i="2"/>
  <c r="U142" i="2"/>
  <c r="T142" i="2"/>
  <c r="S142" i="2"/>
  <c r="P142" i="2"/>
  <c r="N142" i="2"/>
  <c r="L142" i="2"/>
  <c r="J142" i="2"/>
  <c r="M142" i="2" s="1"/>
  <c r="I142" i="2"/>
  <c r="AF141" i="2" a="1"/>
  <c r="AF141" i="2" s="1"/>
  <c r="V141" i="2"/>
  <c r="U141" i="2"/>
  <c r="T141" i="2"/>
  <c r="S141" i="2"/>
  <c r="P141" i="2"/>
  <c r="W141" i="2" s="1"/>
  <c r="N141" i="2"/>
  <c r="L141" i="2"/>
  <c r="J141" i="2"/>
  <c r="M141" i="2" s="1"/>
  <c r="I141" i="2"/>
  <c r="AF140" i="2" a="1"/>
  <c r="AF140" i="2" s="1"/>
  <c r="W140" i="2"/>
  <c r="V140" i="2"/>
  <c r="U140" i="2"/>
  <c r="T140" i="2"/>
  <c r="S140" i="2"/>
  <c r="P140" i="2"/>
  <c r="N140" i="2"/>
  <c r="L140" i="2"/>
  <c r="J140" i="2"/>
  <c r="M140" i="2" s="1"/>
  <c r="I140" i="2"/>
  <c r="AF139" i="2" a="1"/>
  <c r="AF139" i="2" s="1"/>
  <c r="W139" i="2"/>
  <c r="V139" i="2"/>
  <c r="U139" i="2"/>
  <c r="T139" i="2"/>
  <c r="S139" i="2"/>
  <c r="P139" i="2"/>
  <c r="N139" i="2"/>
  <c r="L139" i="2"/>
  <c r="J139" i="2"/>
  <c r="M139" i="2" s="1"/>
  <c r="I139" i="2"/>
  <c r="AF138" i="2" a="1"/>
  <c r="AF138" i="2" s="1"/>
  <c r="V138" i="2"/>
  <c r="U138" i="2"/>
  <c r="T138" i="2"/>
  <c r="S138" i="2"/>
  <c r="P138" i="2"/>
  <c r="W138" i="2" s="1"/>
  <c r="N138" i="2"/>
  <c r="L138" i="2"/>
  <c r="J138" i="2"/>
  <c r="M138" i="2" s="1"/>
  <c r="I138" i="2"/>
  <c r="AF137" i="2" a="1"/>
  <c r="AF137" i="2" s="1"/>
  <c r="V137" i="2"/>
  <c r="U137" i="2"/>
  <c r="T137" i="2"/>
  <c r="S137" i="2"/>
  <c r="N137" i="2"/>
  <c r="L137" i="2"/>
  <c r="J137" i="2"/>
  <c r="M137" i="2" s="1"/>
  <c r="I137" i="2"/>
  <c r="P137" i="2" s="1"/>
  <c r="W137" i="2" s="1"/>
  <c r="AF136" i="2" a="1"/>
  <c r="AF136" i="2" s="1"/>
  <c r="V136" i="2"/>
  <c r="U136" i="2"/>
  <c r="T136" i="2"/>
  <c r="S136" i="2"/>
  <c r="P136" i="2"/>
  <c r="W136" i="2" s="1"/>
  <c r="N136" i="2"/>
  <c r="M136" i="2"/>
  <c r="L136" i="2"/>
  <c r="J136" i="2"/>
  <c r="I136" i="2"/>
  <c r="AF135" i="2" a="1"/>
  <c r="AF135" i="2" s="1"/>
  <c r="V135" i="2"/>
  <c r="U135" i="2"/>
  <c r="T135" i="2"/>
  <c r="S135" i="2"/>
  <c r="P135" i="2"/>
  <c r="W135" i="2" s="1"/>
  <c r="N135" i="2"/>
  <c r="M135" i="2"/>
  <c r="L135" i="2"/>
  <c r="J135" i="2"/>
  <c r="I135" i="2"/>
  <c r="AF134" i="2" a="1"/>
  <c r="AF134" i="2" s="1"/>
  <c r="V134" i="2"/>
  <c r="U134" i="2"/>
  <c r="T134" i="2"/>
  <c r="S134" i="2"/>
  <c r="P134" i="2"/>
  <c r="W134" i="2" s="1"/>
  <c r="N134" i="2"/>
  <c r="M134" i="2"/>
  <c r="L134" i="2"/>
  <c r="J134" i="2"/>
  <c r="I134" i="2"/>
  <c r="AF133" i="2" a="1"/>
  <c r="AF133" i="2" s="1"/>
  <c r="V133" i="2"/>
  <c r="U133" i="2"/>
  <c r="T133" i="2"/>
  <c r="S133" i="2"/>
  <c r="P133" i="2"/>
  <c r="W133" i="2" s="1"/>
  <c r="N133" i="2"/>
  <c r="M133" i="2"/>
  <c r="L133" i="2"/>
  <c r="J133" i="2"/>
  <c r="I133" i="2"/>
  <c r="AF132" i="2" a="1"/>
  <c r="AF132" i="2" s="1"/>
  <c r="V132" i="2"/>
  <c r="U132" i="2"/>
  <c r="T132" i="2"/>
  <c r="S132" i="2"/>
  <c r="P132" i="2"/>
  <c r="W132" i="2" s="1"/>
  <c r="N132" i="2"/>
  <c r="M132" i="2"/>
  <c r="L132" i="2"/>
  <c r="J132" i="2"/>
  <c r="I132" i="2"/>
  <c r="AF131" i="2" a="1"/>
  <c r="AF131" i="2" s="1"/>
  <c r="V131" i="2"/>
  <c r="U131" i="2"/>
  <c r="T131" i="2"/>
  <c r="S131" i="2"/>
  <c r="P131" i="2"/>
  <c r="W131" i="2" s="1"/>
  <c r="N131" i="2"/>
  <c r="M131" i="2"/>
  <c r="L131" i="2"/>
  <c r="J131" i="2"/>
  <c r="I131" i="2"/>
  <c r="AF130" i="2" a="1"/>
  <c r="AF130" i="2" s="1"/>
  <c r="V130" i="2"/>
  <c r="U130" i="2"/>
  <c r="T130" i="2"/>
  <c r="S130" i="2"/>
  <c r="P130" i="2"/>
  <c r="W130" i="2" s="1"/>
  <c r="N130" i="2"/>
  <c r="M130" i="2"/>
  <c r="L130" i="2"/>
  <c r="J130" i="2"/>
  <c r="I130" i="2"/>
  <c r="AF129" i="2"/>
  <c r="AF129" i="2" a="1"/>
  <c r="V129" i="2"/>
  <c r="U129" i="2"/>
  <c r="T129" i="2"/>
  <c r="S129" i="2"/>
  <c r="N129" i="2"/>
  <c r="M129" i="2"/>
  <c r="L129" i="2"/>
  <c r="J129" i="2"/>
  <c r="I129" i="2"/>
  <c r="P129" i="2" s="1"/>
  <c r="W129" i="2" s="1"/>
  <c r="AF128" i="2" a="1"/>
  <c r="AF128" i="2" s="1"/>
  <c r="V128" i="2"/>
  <c r="U128" i="2"/>
  <c r="T128" i="2"/>
  <c r="S128" i="2"/>
  <c r="N128" i="2"/>
  <c r="M128" i="2"/>
  <c r="L128" i="2"/>
  <c r="J128" i="2"/>
  <c r="I128" i="2"/>
  <c r="P128" i="2" s="1"/>
  <c r="W128" i="2" s="1"/>
  <c r="AF127" i="2" a="1"/>
  <c r="AF127" i="2" s="1"/>
  <c r="V127" i="2"/>
  <c r="U127" i="2"/>
  <c r="T127" i="2"/>
  <c r="S127" i="2"/>
  <c r="N127" i="2"/>
  <c r="M127" i="2"/>
  <c r="L127" i="2"/>
  <c r="J127" i="2"/>
  <c r="I127" i="2"/>
  <c r="P127" i="2" s="1"/>
  <c r="W127" i="2" s="1"/>
  <c r="AF126" i="2"/>
  <c r="AF126" i="2" a="1"/>
  <c r="V126" i="2"/>
  <c r="U126" i="2"/>
  <c r="T126" i="2"/>
  <c r="S126" i="2"/>
  <c r="N126" i="2"/>
  <c r="M126" i="2"/>
  <c r="L126" i="2"/>
  <c r="J126" i="2"/>
  <c r="I126" i="2"/>
  <c r="P126" i="2" s="1"/>
  <c r="W126" i="2" s="1"/>
  <c r="AF125" i="2" a="1"/>
  <c r="AF125" i="2" s="1"/>
  <c r="V125" i="2"/>
  <c r="U125" i="2"/>
  <c r="T125" i="2"/>
  <c r="S125" i="2"/>
  <c r="N125" i="2"/>
  <c r="M125" i="2"/>
  <c r="L125" i="2"/>
  <c r="J125" i="2"/>
  <c r="I125" i="2"/>
  <c r="P125" i="2" s="1"/>
  <c r="W125" i="2" s="1"/>
  <c r="AF124" i="2" a="1"/>
  <c r="AF124" i="2" s="1"/>
  <c r="V124" i="2"/>
  <c r="U124" i="2"/>
  <c r="T124" i="2"/>
  <c r="S124" i="2"/>
  <c r="N124" i="2"/>
  <c r="M124" i="2"/>
  <c r="L124" i="2"/>
  <c r="J124" i="2"/>
  <c r="I124" i="2"/>
  <c r="P124" i="2" s="1"/>
  <c r="W124" i="2" s="1"/>
  <c r="AF123" i="2"/>
  <c r="AF123" i="2" a="1"/>
  <c r="V123" i="2"/>
  <c r="U123" i="2"/>
  <c r="T123" i="2"/>
  <c r="S123" i="2"/>
  <c r="N123" i="2"/>
  <c r="M123" i="2"/>
  <c r="L123" i="2"/>
  <c r="J123" i="2"/>
  <c r="I123" i="2"/>
  <c r="P123" i="2" s="1"/>
  <c r="W123" i="2" s="1"/>
  <c r="AF122" i="2" a="1"/>
  <c r="AF122" i="2" s="1"/>
  <c r="V122" i="2"/>
  <c r="U122" i="2"/>
  <c r="T122" i="2"/>
  <c r="S122" i="2"/>
  <c r="N122" i="2"/>
  <c r="M122" i="2"/>
  <c r="L122" i="2"/>
  <c r="J122" i="2"/>
  <c r="I122" i="2"/>
  <c r="P122" i="2" s="1"/>
  <c r="W122" i="2" s="1"/>
  <c r="AF121" i="2" a="1"/>
  <c r="AF121" i="2" s="1"/>
  <c r="V121" i="2"/>
  <c r="U121" i="2"/>
  <c r="T121" i="2"/>
  <c r="S121" i="2"/>
  <c r="N121" i="2"/>
  <c r="M121" i="2"/>
  <c r="L121" i="2"/>
  <c r="J121" i="2"/>
  <c r="I121" i="2"/>
  <c r="P121" i="2" s="1"/>
  <c r="W121" i="2" s="1"/>
  <c r="AF120" i="2"/>
  <c r="AF120" i="2" a="1"/>
  <c r="V120" i="2"/>
  <c r="U120" i="2"/>
  <c r="T120" i="2"/>
  <c r="S120" i="2"/>
  <c r="N120" i="2"/>
  <c r="M120" i="2"/>
  <c r="L120" i="2"/>
  <c r="J120" i="2"/>
  <c r="I120" i="2"/>
  <c r="P120" i="2" s="1"/>
  <c r="W120" i="2" s="1"/>
  <c r="AF119" i="2" a="1"/>
  <c r="AF119" i="2" s="1"/>
  <c r="V119" i="2"/>
  <c r="U119" i="2"/>
  <c r="T119" i="2"/>
  <c r="S119" i="2"/>
  <c r="N119" i="2"/>
  <c r="M119" i="2"/>
  <c r="L119" i="2"/>
  <c r="J119" i="2"/>
  <c r="I119" i="2"/>
  <c r="P119" i="2" s="1"/>
  <c r="W119" i="2" s="1"/>
  <c r="AF118" i="2" a="1"/>
  <c r="AF118" i="2" s="1"/>
  <c r="V118" i="2"/>
  <c r="U118" i="2"/>
  <c r="T118" i="2"/>
  <c r="S118" i="2"/>
  <c r="N118" i="2"/>
  <c r="M118" i="2"/>
  <c r="L118" i="2"/>
  <c r="J118" i="2"/>
  <c r="I118" i="2"/>
  <c r="P118" i="2" s="1"/>
  <c r="W118" i="2" s="1"/>
  <c r="AF117" i="2"/>
  <c r="AF117" i="2" a="1"/>
  <c r="V117" i="2"/>
  <c r="U117" i="2"/>
  <c r="T117" i="2"/>
  <c r="S117" i="2"/>
  <c r="N117" i="2"/>
  <c r="M117" i="2"/>
  <c r="L117" i="2"/>
  <c r="J117" i="2"/>
  <c r="I117" i="2"/>
  <c r="P117" i="2" s="1"/>
  <c r="W117" i="2" s="1"/>
  <c r="AF116" i="2" a="1"/>
  <c r="AF116" i="2" s="1"/>
  <c r="V116" i="2"/>
  <c r="U116" i="2"/>
  <c r="T116" i="2"/>
  <c r="S116" i="2"/>
  <c r="N116" i="2"/>
  <c r="M116" i="2"/>
  <c r="L116" i="2"/>
  <c r="J116" i="2"/>
  <c r="I116" i="2"/>
  <c r="P116" i="2" s="1"/>
  <c r="W116" i="2" s="1"/>
  <c r="AF115" i="2" a="1"/>
  <c r="AF115" i="2" s="1"/>
  <c r="V115" i="2"/>
  <c r="U115" i="2"/>
  <c r="T115" i="2"/>
  <c r="S115" i="2"/>
  <c r="N115" i="2"/>
  <c r="M115" i="2"/>
  <c r="L115" i="2"/>
  <c r="J115" i="2"/>
  <c r="I115" i="2"/>
  <c r="P115" i="2" s="1"/>
  <c r="W115" i="2" s="1"/>
  <c r="AF114" i="2"/>
  <c r="AF114" i="2" a="1"/>
  <c r="V114" i="2"/>
  <c r="U114" i="2"/>
  <c r="T114" i="2"/>
  <c r="S114" i="2"/>
  <c r="N114" i="2"/>
  <c r="M114" i="2"/>
  <c r="L114" i="2"/>
  <c r="J114" i="2"/>
  <c r="I114" i="2"/>
  <c r="P114" i="2" s="1"/>
  <c r="AF113" i="2" a="1"/>
  <c r="AF113" i="2" s="1"/>
  <c r="V113" i="2"/>
  <c r="U113" i="2"/>
  <c r="T113" i="2"/>
  <c r="S113" i="2"/>
  <c r="N113" i="2"/>
  <c r="M113" i="2"/>
  <c r="L113" i="2"/>
  <c r="J113" i="2"/>
  <c r="I113" i="2"/>
  <c r="P113" i="2" s="1"/>
  <c r="W113" i="2" s="1"/>
  <c r="AF112" i="2"/>
  <c r="AF112" i="2" a="1"/>
  <c r="V112" i="2"/>
  <c r="U112" i="2"/>
  <c r="T112" i="2"/>
  <c r="S112" i="2"/>
  <c r="N112" i="2"/>
  <c r="M112" i="2"/>
  <c r="L112" i="2"/>
  <c r="J112" i="2"/>
  <c r="I112" i="2"/>
  <c r="P112" i="2" s="1"/>
  <c r="AF111" i="2" a="1"/>
  <c r="AF111" i="2" s="1"/>
  <c r="V111" i="2"/>
  <c r="U111" i="2"/>
  <c r="T111" i="2"/>
  <c r="S111" i="2"/>
  <c r="N111" i="2"/>
  <c r="M111" i="2"/>
  <c r="L111" i="2"/>
  <c r="J111" i="2"/>
  <c r="I111" i="2"/>
  <c r="P111" i="2" s="1"/>
  <c r="W111" i="2" s="1"/>
  <c r="AF110" i="2"/>
  <c r="AF110" i="2" a="1"/>
  <c r="V110" i="2"/>
  <c r="U110" i="2"/>
  <c r="T110" i="2"/>
  <c r="S110" i="2"/>
  <c r="N110" i="2"/>
  <c r="L110" i="2"/>
  <c r="J110" i="2"/>
  <c r="M110" i="2" s="1"/>
  <c r="I110" i="2"/>
  <c r="P110" i="2" s="1"/>
  <c r="W110" i="2" s="1"/>
  <c r="AF109" i="2"/>
  <c r="AF109" i="2" a="1"/>
  <c r="V109" i="2"/>
  <c r="U109" i="2"/>
  <c r="T109" i="2"/>
  <c r="S109" i="2"/>
  <c r="N109" i="2"/>
  <c r="L109" i="2"/>
  <c r="J109" i="2"/>
  <c r="M109" i="2" s="1"/>
  <c r="I109" i="2"/>
  <c r="P109" i="2" s="1"/>
  <c r="W109" i="2" s="1"/>
  <c r="AF108" i="2"/>
  <c r="AF108" i="2" a="1"/>
  <c r="V108" i="2"/>
  <c r="U108" i="2"/>
  <c r="T108" i="2"/>
  <c r="S108" i="2"/>
  <c r="N108" i="2"/>
  <c r="L108" i="2"/>
  <c r="J108" i="2"/>
  <c r="M108" i="2" s="1"/>
  <c r="I108" i="2"/>
  <c r="P108" i="2" s="1"/>
  <c r="W108" i="2" s="1"/>
  <c r="AF107" i="2"/>
  <c r="AF107" i="2" a="1"/>
  <c r="V107" i="2"/>
  <c r="U107" i="2"/>
  <c r="T107" i="2"/>
  <c r="S107" i="2"/>
  <c r="N107" i="2"/>
  <c r="L107" i="2"/>
  <c r="J107" i="2"/>
  <c r="M107" i="2" s="1"/>
  <c r="I107" i="2"/>
  <c r="P107" i="2" s="1"/>
  <c r="W107" i="2" s="1"/>
  <c r="AF106" i="2"/>
  <c r="AF106" i="2" a="1"/>
  <c r="V106" i="2"/>
  <c r="U106" i="2"/>
  <c r="T106" i="2"/>
  <c r="S106" i="2"/>
  <c r="N106" i="2"/>
  <c r="L106" i="2"/>
  <c r="J106" i="2"/>
  <c r="M106" i="2" s="1"/>
  <c r="I106" i="2"/>
  <c r="P106" i="2" s="1"/>
  <c r="W106" i="2" s="1"/>
  <c r="AF105" i="2"/>
  <c r="AF105" i="2" a="1"/>
  <c r="V105" i="2"/>
  <c r="U105" i="2"/>
  <c r="T105" i="2"/>
  <c r="S105" i="2"/>
  <c r="N105" i="2"/>
  <c r="L105" i="2"/>
  <c r="J105" i="2"/>
  <c r="M105" i="2" s="1"/>
  <c r="I105" i="2"/>
  <c r="P105" i="2" s="1"/>
  <c r="W105" i="2" s="1"/>
  <c r="AF104" i="2"/>
  <c r="AF104" i="2" a="1"/>
  <c r="V104" i="2"/>
  <c r="U104" i="2"/>
  <c r="T104" i="2"/>
  <c r="S104" i="2"/>
  <c r="N104" i="2"/>
  <c r="L104" i="2"/>
  <c r="J104" i="2"/>
  <c r="M104" i="2" s="1"/>
  <c r="I104" i="2"/>
  <c r="P104" i="2" s="1"/>
  <c r="W104" i="2" s="1"/>
  <c r="AF103" i="2"/>
  <c r="AF103" i="2" a="1"/>
  <c r="V103" i="2"/>
  <c r="U103" i="2"/>
  <c r="T103" i="2"/>
  <c r="S103" i="2"/>
  <c r="N103" i="2"/>
  <c r="L103" i="2"/>
  <c r="J103" i="2"/>
  <c r="M103" i="2" s="1"/>
  <c r="I103" i="2"/>
  <c r="P103" i="2" s="1"/>
  <c r="W103" i="2" s="1"/>
  <c r="AF102" i="2"/>
  <c r="AF102" i="2" a="1"/>
  <c r="W102" i="2"/>
  <c r="V102" i="2"/>
  <c r="U102" i="2"/>
  <c r="T102" i="2"/>
  <c r="S102" i="2"/>
  <c r="N102" i="2"/>
  <c r="L102" i="2"/>
  <c r="J102" i="2"/>
  <c r="M102" i="2" s="1"/>
  <c r="I102" i="2"/>
  <c r="P102" i="2" s="1"/>
  <c r="AF101" i="2"/>
  <c r="AF101" i="2" a="1"/>
  <c r="W101" i="2"/>
  <c r="V101" i="2"/>
  <c r="U101" i="2"/>
  <c r="T101" i="2"/>
  <c r="S101" i="2"/>
  <c r="N101" i="2"/>
  <c r="L101" i="2"/>
  <c r="J101" i="2"/>
  <c r="M101" i="2" s="1"/>
  <c r="I101" i="2"/>
  <c r="P101" i="2" s="1"/>
  <c r="AF100" i="2"/>
  <c r="AF100" i="2" a="1"/>
  <c r="V100" i="2"/>
  <c r="U100" i="2"/>
  <c r="T100" i="2"/>
  <c r="S100" i="2"/>
  <c r="N100" i="2"/>
  <c r="L100" i="2"/>
  <c r="J100" i="2"/>
  <c r="M100" i="2" s="1"/>
  <c r="I100" i="2"/>
  <c r="P100" i="2" s="1"/>
  <c r="W100" i="2" s="1"/>
  <c r="AF99" i="2"/>
  <c r="AF99" i="2" a="1"/>
  <c r="W99" i="2"/>
  <c r="V99" i="2"/>
  <c r="U99" i="2"/>
  <c r="T99" i="2"/>
  <c r="S99" i="2"/>
  <c r="N99" i="2"/>
  <c r="L99" i="2"/>
  <c r="J99" i="2"/>
  <c r="M99" i="2" s="1"/>
  <c r="I99" i="2"/>
  <c r="P99" i="2" s="1"/>
  <c r="AF98" i="2"/>
  <c r="AF98" i="2" a="1"/>
  <c r="W98" i="2"/>
  <c r="V98" i="2"/>
  <c r="U98" i="2"/>
  <c r="T98" i="2"/>
  <c r="S98" i="2"/>
  <c r="N98" i="2"/>
  <c r="L98" i="2"/>
  <c r="J98" i="2"/>
  <c r="M98" i="2" s="1"/>
  <c r="I98" i="2"/>
  <c r="P98" i="2" s="1"/>
  <c r="AF97" i="2" a="1"/>
  <c r="AF97" i="2" s="1"/>
  <c r="V97" i="2"/>
  <c r="U97" i="2"/>
  <c r="T97" i="2"/>
  <c r="S97" i="2"/>
  <c r="N97" i="2"/>
  <c r="L97" i="2"/>
  <c r="J97" i="2"/>
  <c r="M97" i="2" s="1"/>
  <c r="I97" i="2"/>
  <c r="P97" i="2" s="1"/>
  <c r="W97" i="2" s="1"/>
  <c r="AF96" i="2" a="1"/>
  <c r="AF96" i="2" s="1"/>
  <c r="W96" i="2"/>
  <c r="V96" i="2"/>
  <c r="U96" i="2"/>
  <c r="T96" i="2"/>
  <c r="S96" i="2"/>
  <c r="P96" i="2"/>
  <c r="N96" i="2"/>
  <c r="L96" i="2"/>
  <c r="J96" i="2"/>
  <c r="M96" i="2" s="1"/>
  <c r="I96" i="2"/>
  <c r="AF95" i="2" a="1"/>
  <c r="AF95" i="2" s="1"/>
  <c r="W95" i="2"/>
  <c r="V95" i="2"/>
  <c r="U95" i="2"/>
  <c r="T95" i="2"/>
  <c r="S95" i="2"/>
  <c r="N95" i="2"/>
  <c r="L95" i="2"/>
  <c r="J95" i="2"/>
  <c r="M95" i="2" s="1"/>
  <c r="I95" i="2"/>
  <c r="P95" i="2" s="1"/>
  <c r="AF94" i="2" a="1"/>
  <c r="AF94" i="2" s="1"/>
  <c r="W94" i="2"/>
  <c r="V94" i="2"/>
  <c r="U94" i="2"/>
  <c r="T94" i="2"/>
  <c r="S94" i="2"/>
  <c r="P94" i="2"/>
  <c r="N94" i="2"/>
  <c r="L94" i="2"/>
  <c r="J94" i="2"/>
  <c r="M94" i="2" s="1"/>
  <c r="I94" i="2"/>
  <c r="AF93" i="2" a="1"/>
  <c r="AF93" i="2" s="1"/>
  <c r="V93" i="2"/>
  <c r="U93" i="2"/>
  <c r="T93" i="2"/>
  <c r="S93" i="2"/>
  <c r="N93" i="2"/>
  <c r="L93" i="2"/>
  <c r="J93" i="2"/>
  <c r="M93" i="2" s="1"/>
  <c r="I93" i="2"/>
  <c r="P93" i="2" s="1"/>
  <c r="W93" i="2" s="1"/>
  <c r="AF92" i="2" a="1"/>
  <c r="AF92" i="2" s="1"/>
  <c r="W92" i="2"/>
  <c r="V92" i="2"/>
  <c r="U92" i="2"/>
  <c r="T92" i="2"/>
  <c r="S92" i="2"/>
  <c r="P92" i="2"/>
  <c r="N92" i="2"/>
  <c r="L92" i="2"/>
  <c r="J92" i="2"/>
  <c r="M92" i="2" s="1"/>
  <c r="I92" i="2"/>
  <c r="AF91" i="2" a="1"/>
  <c r="AF91" i="2" s="1"/>
  <c r="W91" i="2"/>
  <c r="V91" i="2"/>
  <c r="U91" i="2"/>
  <c r="T91" i="2"/>
  <c r="S91" i="2"/>
  <c r="N91" i="2"/>
  <c r="L91" i="2"/>
  <c r="J91" i="2"/>
  <c r="M91" i="2" s="1"/>
  <c r="I91" i="2"/>
  <c r="P91" i="2" s="1"/>
  <c r="AF90" i="2" a="1"/>
  <c r="AF90" i="2" s="1"/>
  <c r="V90" i="2"/>
  <c r="U90" i="2"/>
  <c r="T90" i="2"/>
  <c r="S90" i="2"/>
  <c r="N90" i="2"/>
  <c r="L90" i="2"/>
  <c r="J90" i="2"/>
  <c r="M90" i="2" s="1"/>
  <c r="I90" i="2"/>
  <c r="P90" i="2" s="1"/>
  <c r="W90" i="2" s="1"/>
  <c r="AF89" i="2" a="1"/>
  <c r="AF89" i="2" s="1"/>
  <c r="W89" i="2"/>
  <c r="V89" i="2"/>
  <c r="U89" i="2"/>
  <c r="T89" i="2"/>
  <c r="S89" i="2"/>
  <c r="N89" i="2"/>
  <c r="L89" i="2"/>
  <c r="J89" i="2"/>
  <c r="M89" i="2" s="1"/>
  <c r="I89" i="2"/>
  <c r="P89" i="2" s="1"/>
  <c r="AF88" i="2" a="1"/>
  <c r="AF88" i="2" s="1"/>
  <c r="W88" i="2"/>
  <c r="V88" i="2"/>
  <c r="U88" i="2"/>
  <c r="T88" i="2"/>
  <c r="S88" i="2"/>
  <c r="P88" i="2"/>
  <c r="N88" i="2"/>
  <c r="L88" i="2"/>
  <c r="J88" i="2"/>
  <c r="M88" i="2" s="1"/>
  <c r="I88" i="2"/>
  <c r="AF87" i="2" a="1"/>
  <c r="AF87" i="2" s="1"/>
  <c r="W87" i="2"/>
  <c r="V87" i="2"/>
  <c r="U87" i="2"/>
  <c r="T87" i="2"/>
  <c r="S87" i="2"/>
  <c r="P87" i="2"/>
  <c r="N87" i="2"/>
  <c r="L87" i="2"/>
  <c r="J87" i="2"/>
  <c r="M87" i="2" s="1"/>
  <c r="I87" i="2"/>
  <c r="AF86" i="2" a="1"/>
  <c r="AF86" i="2" s="1"/>
  <c r="W86" i="2"/>
  <c r="V86" i="2"/>
  <c r="U86" i="2"/>
  <c r="T86" i="2"/>
  <c r="S86" i="2"/>
  <c r="P86" i="2"/>
  <c r="N86" i="2"/>
  <c r="L86" i="2"/>
  <c r="J86" i="2"/>
  <c r="M86" i="2" s="1"/>
  <c r="I86" i="2"/>
  <c r="AF85" i="2" a="1"/>
  <c r="AF85" i="2" s="1"/>
  <c r="W85" i="2"/>
  <c r="V85" i="2"/>
  <c r="U85" i="2"/>
  <c r="T85" i="2"/>
  <c r="S85" i="2"/>
  <c r="P85" i="2"/>
  <c r="N85" i="2"/>
  <c r="L85" i="2"/>
  <c r="J85" i="2"/>
  <c r="M85" i="2" s="1"/>
  <c r="I85" i="2"/>
  <c r="AF84" i="2" a="1"/>
  <c r="AF84" i="2" s="1"/>
  <c r="W84" i="2"/>
  <c r="V84" i="2"/>
  <c r="U84" i="2"/>
  <c r="T84" i="2"/>
  <c r="S84" i="2"/>
  <c r="N84" i="2"/>
  <c r="L84" i="2"/>
  <c r="J84" i="2"/>
  <c r="M84" i="2" s="1"/>
  <c r="I84" i="2"/>
  <c r="P84" i="2" s="1"/>
  <c r="AF83" i="2" a="1"/>
  <c r="AF83" i="2" s="1"/>
  <c r="V83" i="2"/>
  <c r="U83" i="2"/>
  <c r="T83" i="2"/>
  <c r="S83" i="2"/>
  <c r="N83" i="2"/>
  <c r="L83" i="2"/>
  <c r="J83" i="2"/>
  <c r="M83" i="2" s="1"/>
  <c r="I83" i="2"/>
  <c r="P83" i="2" s="1"/>
  <c r="W83" i="2" s="1"/>
  <c r="AF82" i="2" a="1"/>
  <c r="AF82" i="2" s="1"/>
  <c r="V82" i="2"/>
  <c r="U82" i="2"/>
  <c r="T82" i="2"/>
  <c r="S82" i="2"/>
  <c r="N82" i="2"/>
  <c r="L82" i="2"/>
  <c r="J82" i="2"/>
  <c r="M82" i="2" s="1"/>
  <c r="I82" i="2"/>
  <c r="P82" i="2" s="1"/>
  <c r="W82" i="2" s="1"/>
  <c r="AF81" i="2" a="1"/>
  <c r="AF81" i="2" s="1"/>
  <c r="W81" i="2"/>
  <c r="V81" i="2"/>
  <c r="U81" i="2"/>
  <c r="T81" i="2"/>
  <c r="S81" i="2"/>
  <c r="N81" i="2"/>
  <c r="L81" i="2"/>
  <c r="J81" i="2"/>
  <c r="M81" i="2" s="1"/>
  <c r="I81" i="2"/>
  <c r="P81" i="2" s="1"/>
  <c r="AF80" i="2" a="1"/>
  <c r="AF80" i="2" s="1"/>
  <c r="W80" i="2"/>
  <c r="V80" i="2"/>
  <c r="U80" i="2"/>
  <c r="T80" i="2"/>
  <c r="S80" i="2"/>
  <c r="P80" i="2"/>
  <c r="N80" i="2"/>
  <c r="L80" i="2"/>
  <c r="J80" i="2"/>
  <c r="M80" i="2" s="1"/>
  <c r="I80" i="2"/>
  <c r="AF79" i="2" a="1"/>
  <c r="AF79" i="2" s="1"/>
  <c r="W79" i="2"/>
  <c r="V79" i="2"/>
  <c r="U79" i="2"/>
  <c r="T79" i="2"/>
  <c r="S79" i="2"/>
  <c r="P79" i="2"/>
  <c r="N79" i="2"/>
  <c r="L79" i="2"/>
  <c r="J79" i="2"/>
  <c r="M79" i="2" s="1"/>
  <c r="I79" i="2"/>
  <c r="AF78" i="2" a="1"/>
  <c r="AF78" i="2" s="1"/>
  <c r="V78" i="2"/>
  <c r="U78" i="2"/>
  <c r="T78" i="2"/>
  <c r="S78" i="2"/>
  <c r="N78" i="2"/>
  <c r="L78" i="2"/>
  <c r="J78" i="2"/>
  <c r="M78" i="2" s="1"/>
  <c r="I78" i="2"/>
  <c r="P78" i="2" s="1"/>
  <c r="W78" i="2" s="1"/>
  <c r="AF77" i="2" a="1"/>
  <c r="AF77" i="2" s="1"/>
  <c r="W77" i="2"/>
  <c r="V77" i="2"/>
  <c r="U77" i="2"/>
  <c r="T77" i="2"/>
  <c r="S77" i="2"/>
  <c r="P77" i="2"/>
  <c r="N77" i="2"/>
  <c r="L77" i="2"/>
  <c r="J77" i="2"/>
  <c r="M77" i="2" s="1"/>
  <c r="I77" i="2"/>
  <c r="AF76" i="2" a="1"/>
  <c r="AF76" i="2" s="1"/>
  <c r="W76" i="2"/>
  <c r="V76" i="2"/>
  <c r="U76" i="2"/>
  <c r="T76" i="2"/>
  <c r="S76" i="2"/>
  <c r="P76" i="2"/>
  <c r="N76" i="2"/>
  <c r="L76" i="2"/>
  <c r="J76" i="2"/>
  <c r="M76" i="2" s="1"/>
  <c r="I76" i="2"/>
  <c r="AF75" i="2" a="1"/>
  <c r="AF75" i="2" s="1"/>
  <c r="W75" i="2"/>
  <c r="V75" i="2"/>
  <c r="U75" i="2"/>
  <c r="T75" i="2"/>
  <c r="S75" i="2"/>
  <c r="P75" i="2"/>
  <c r="N75" i="2"/>
  <c r="L75" i="2"/>
  <c r="J75" i="2"/>
  <c r="M75" i="2" s="1"/>
  <c r="I75" i="2"/>
  <c r="AF74" i="2" a="1"/>
  <c r="AF74" i="2" s="1"/>
  <c r="W74" i="2"/>
  <c r="V74" i="2"/>
  <c r="U74" i="2"/>
  <c r="T74" i="2"/>
  <c r="S74" i="2"/>
  <c r="N74" i="2"/>
  <c r="L74" i="2"/>
  <c r="J74" i="2"/>
  <c r="M74" i="2" s="1"/>
  <c r="I74" i="2"/>
  <c r="P74" i="2" s="1"/>
  <c r="AF73" i="2"/>
  <c r="AF73" i="2" a="1"/>
  <c r="W73" i="2"/>
  <c r="V73" i="2"/>
  <c r="U73" i="2"/>
  <c r="T73" i="2"/>
  <c r="S73" i="2"/>
  <c r="N73" i="2"/>
  <c r="L73" i="2"/>
  <c r="J73" i="2"/>
  <c r="M73" i="2" s="1"/>
  <c r="I73" i="2"/>
  <c r="P73" i="2" s="1"/>
  <c r="AF72" i="2"/>
  <c r="AF72" i="2" a="1"/>
  <c r="W72" i="2"/>
  <c r="V72" i="2"/>
  <c r="U72" i="2"/>
  <c r="T72" i="2"/>
  <c r="S72" i="2"/>
  <c r="N72" i="2"/>
  <c r="L72" i="2"/>
  <c r="J72" i="2"/>
  <c r="M72" i="2" s="1"/>
  <c r="I72" i="2"/>
  <c r="P72" i="2" s="1"/>
  <c r="AF71" i="2"/>
  <c r="AF71" i="2" a="1"/>
  <c r="V71" i="2"/>
  <c r="U71" i="2"/>
  <c r="T71" i="2"/>
  <c r="S71" i="2"/>
  <c r="N71" i="2"/>
  <c r="L71" i="2"/>
  <c r="J71" i="2"/>
  <c r="M71" i="2" s="1"/>
  <c r="I71" i="2"/>
  <c r="P71" i="2" s="1"/>
  <c r="W71" i="2" s="1"/>
  <c r="AF70" i="2"/>
  <c r="AF70" i="2" a="1"/>
  <c r="V70" i="2"/>
  <c r="U70" i="2"/>
  <c r="T70" i="2"/>
  <c r="S70" i="2"/>
  <c r="N70" i="2"/>
  <c r="L70" i="2"/>
  <c r="J70" i="2"/>
  <c r="M70" i="2" s="1"/>
  <c r="I70" i="2"/>
  <c r="P70" i="2" s="1"/>
  <c r="W70" i="2" s="1"/>
  <c r="AF69" i="2"/>
  <c r="AF69" i="2" a="1"/>
  <c r="W69" i="2"/>
  <c r="V69" i="2"/>
  <c r="U69" i="2"/>
  <c r="T69" i="2"/>
  <c r="S69" i="2"/>
  <c r="N69" i="2"/>
  <c r="L69" i="2"/>
  <c r="J69" i="2"/>
  <c r="M69" i="2" s="1"/>
  <c r="I69" i="2"/>
  <c r="P69" i="2" s="1"/>
  <c r="AF68" i="2"/>
  <c r="AF68" i="2" a="1"/>
  <c r="V68" i="2"/>
  <c r="U68" i="2"/>
  <c r="T68" i="2"/>
  <c r="S68" i="2"/>
  <c r="N68" i="2"/>
  <c r="L68" i="2"/>
  <c r="J68" i="2"/>
  <c r="M68" i="2" s="1"/>
  <c r="I68" i="2"/>
  <c r="P68" i="2" s="1"/>
  <c r="W68" i="2" s="1"/>
  <c r="AF67" i="2"/>
  <c r="AF67" i="2" a="1"/>
  <c r="W67" i="2"/>
  <c r="V67" i="2"/>
  <c r="U67" i="2"/>
  <c r="T67" i="2"/>
  <c r="S67" i="2"/>
  <c r="N67" i="2"/>
  <c r="L67" i="2"/>
  <c r="J67" i="2"/>
  <c r="M67" i="2" s="1"/>
  <c r="I67" i="2"/>
  <c r="P67" i="2" s="1"/>
  <c r="AF66" i="2"/>
  <c r="AF66" i="2" a="1"/>
  <c r="W66" i="2"/>
  <c r="V66" i="2"/>
  <c r="U66" i="2"/>
  <c r="T66" i="2"/>
  <c r="S66" i="2"/>
  <c r="N66" i="2"/>
  <c r="L66" i="2"/>
  <c r="J66" i="2"/>
  <c r="M66" i="2" s="1"/>
  <c r="I66" i="2"/>
  <c r="P66" i="2" s="1"/>
  <c r="AF65" i="2"/>
  <c r="AF65" i="2" a="1"/>
  <c r="V65" i="2"/>
  <c r="U65" i="2"/>
  <c r="T65" i="2"/>
  <c r="S65" i="2"/>
  <c r="N65" i="2"/>
  <c r="L65" i="2"/>
  <c r="J65" i="2"/>
  <c r="M65" i="2" s="1"/>
  <c r="I65" i="2"/>
  <c r="P65" i="2" s="1"/>
  <c r="W65" i="2" s="1"/>
  <c r="AF64" i="2"/>
  <c r="AF64" i="2" a="1"/>
  <c r="V64" i="2"/>
  <c r="U64" i="2"/>
  <c r="T64" i="2"/>
  <c r="S64" i="2"/>
  <c r="N64" i="2"/>
  <c r="L64" i="2"/>
  <c r="J64" i="2"/>
  <c r="M64" i="2" s="1"/>
  <c r="I64" i="2"/>
  <c r="P64" i="2" s="1"/>
  <c r="W64" i="2" s="1"/>
  <c r="AF63" i="2"/>
  <c r="AF63" i="2" a="1"/>
  <c r="W63" i="2"/>
  <c r="V63" i="2"/>
  <c r="U63" i="2"/>
  <c r="T63" i="2"/>
  <c r="S63" i="2"/>
  <c r="N63" i="2"/>
  <c r="L63" i="2"/>
  <c r="J63" i="2"/>
  <c r="M63" i="2" s="1"/>
  <c r="I63" i="2"/>
  <c r="P63" i="2" s="1"/>
  <c r="AF62" i="2"/>
  <c r="AF62" i="2" a="1"/>
  <c r="V62" i="2"/>
  <c r="U62" i="2"/>
  <c r="T62" i="2"/>
  <c r="S62" i="2"/>
  <c r="N62" i="2"/>
  <c r="L62" i="2"/>
  <c r="J62" i="2"/>
  <c r="M62" i="2" s="1"/>
  <c r="I62" i="2"/>
  <c r="P62" i="2" s="1"/>
  <c r="W62" i="2" s="1"/>
  <c r="AF61" i="2"/>
  <c r="AF61" i="2" a="1"/>
  <c r="W61" i="2"/>
  <c r="V61" i="2"/>
  <c r="U61" i="2"/>
  <c r="T61" i="2"/>
  <c r="S61" i="2"/>
  <c r="N61" i="2"/>
  <c r="L61" i="2"/>
  <c r="J61" i="2"/>
  <c r="M61" i="2" s="1"/>
  <c r="I61" i="2"/>
  <c r="P61" i="2" s="1"/>
  <c r="AF60" i="2"/>
  <c r="AF60" i="2" a="1"/>
  <c r="W60" i="2"/>
  <c r="V60" i="2"/>
  <c r="U60" i="2"/>
  <c r="T60" i="2"/>
  <c r="S60" i="2"/>
  <c r="N60" i="2"/>
  <c r="L60" i="2"/>
  <c r="J60" i="2"/>
  <c r="M60" i="2" s="1"/>
  <c r="I60" i="2"/>
  <c r="P60" i="2" s="1"/>
  <c r="AF59" i="2"/>
  <c r="AF59" i="2" a="1"/>
  <c r="V59" i="2"/>
  <c r="U59" i="2"/>
  <c r="T59" i="2"/>
  <c r="S59" i="2"/>
  <c r="N59" i="2"/>
  <c r="L59" i="2"/>
  <c r="J59" i="2"/>
  <c r="M59" i="2" s="1"/>
  <c r="I59" i="2"/>
  <c r="P59" i="2" s="1"/>
  <c r="W59" i="2" s="1"/>
  <c r="AF58" i="2"/>
  <c r="AF58" i="2" a="1"/>
  <c r="V58" i="2"/>
  <c r="U58" i="2"/>
  <c r="T58" i="2"/>
  <c r="S58" i="2"/>
  <c r="N58" i="2"/>
  <c r="L58" i="2"/>
  <c r="J58" i="2"/>
  <c r="M58" i="2" s="1"/>
  <c r="I58" i="2"/>
  <c r="P58" i="2" s="1"/>
  <c r="W58" i="2" s="1"/>
  <c r="AF57" i="2"/>
  <c r="AF57" i="2" a="1"/>
  <c r="W57" i="2"/>
  <c r="V57" i="2"/>
  <c r="U57" i="2"/>
  <c r="T57" i="2"/>
  <c r="S57" i="2"/>
  <c r="N57" i="2"/>
  <c r="L57" i="2"/>
  <c r="J57" i="2"/>
  <c r="M57" i="2" s="1"/>
  <c r="I57" i="2"/>
  <c r="P57" i="2" s="1"/>
  <c r="AF56" i="2"/>
  <c r="AF56" i="2" a="1"/>
  <c r="W56" i="2"/>
  <c r="V56" i="2"/>
  <c r="U56" i="2"/>
  <c r="T56" i="2"/>
  <c r="S56" i="2"/>
  <c r="N56" i="2"/>
  <c r="L56" i="2"/>
  <c r="J56" i="2"/>
  <c r="M56" i="2" s="1"/>
  <c r="I56" i="2"/>
  <c r="P56" i="2" s="1"/>
  <c r="AF55" i="2"/>
  <c r="AF55" i="2" a="1"/>
  <c r="V55" i="2"/>
  <c r="U55" i="2"/>
  <c r="T55" i="2"/>
  <c r="S55" i="2"/>
  <c r="N55" i="2"/>
  <c r="L55" i="2"/>
  <c r="J55" i="2"/>
  <c r="M55" i="2" s="1"/>
  <c r="I55" i="2"/>
  <c r="P55" i="2" s="1"/>
  <c r="W55" i="2" s="1"/>
  <c r="AF54" i="2"/>
  <c r="AF54" i="2" a="1"/>
  <c r="W54" i="2"/>
  <c r="V54" i="2"/>
  <c r="U54" i="2"/>
  <c r="T54" i="2"/>
  <c r="S54" i="2"/>
  <c r="N54" i="2"/>
  <c r="L54" i="2"/>
  <c r="J54" i="2"/>
  <c r="M54" i="2" s="1"/>
  <c r="I54" i="2"/>
  <c r="P54" i="2" s="1"/>
  <c r="AF53" i="2"/>
  <c r="AF53" i="2" a="1"/>
  <c r="W53" i="2"/>
  <c r="V53" i="2"/>
  <c r="U53" i="2"/>
  <c r="T53" i="2"/>
  <c r="S53" i="2"/>
  <c r="N53" i="2"/>
  <c r="L53" i="2"/>
  <c r="J53" i="2"/>
  <c r="M53" i="2" s="1"/>
  <c r="I53" i="2"/>
  <c r="P53" i="2" s="1"/>
  <c r="AF52" i="2"/>
  <c r="AF52" i="2" a="1"/>
  <c r="V52" i="2"/>
  <c r="U52" i="2"/>
  <c r="T52" i="2"/>
  <c r="S52" i="2"/>
  <c r="N52" i="2"/>
  <c r="L52" i="2"/>
  <c r="J52" i="2"/>
  <c r="M52" i="2" s="1"/>
  <c r="I52" i="2"/>
  <c r="P52" i="2" s="1"/>
  <c r="W52" i="2" s="1"/>
  <c r="AF51" i="2"/>
  <c r="AF51" i="2" a="1"/>
  <c r="W51" i="2"/>
  <c r="V51" i="2"/>
  <c r="U51" i="2"/>
  <c r="T51" i="2"/>
  <c r="S51" i="2"/>
  <c r="N51" i="2"/>
  <c r="L51" i="2"/>
  <c r="J51" i="2"/>
  <c r="M51" i="2" s="1"/>
  <c r="I51" i="2"/>
  <c r="P51" i="2" s="1"/>
  <c r="AF50" i="2"/>
  <c r="AF50" i="2" a="1"/>
  <c r="W50" i="2"/>
  <c r="V50" i="2"/>
  <c r="U50" i="2"/>
  <c r="T50" i="2"/>
  <c r="S50" i="2"/>
  <c r="N50" i="2"/>
  <c r="L50" i="2"/>
  <c r="J50" i="2"/>
  <c r="M50" i="2" s="1"/>
  <c r="I50" i="2"/>
  <c r="P50" i="2" s="1"/>
  <c r="AF49" i="2"/>
  <c r="AF49" i="2" a="1"/>
  <c r="V49" i="2"/>
  <c r="U49" i="2"/>
  <c r="T49" i="2"/>
  <c r="S49" i="2"/>
  <c r="N49" i="2"/>
  <c r="L49" i="2"/>
  <c r="J49" i="2"/>
  <c r="M49" i="2" s="1"/>
  <c r="I49" i="2"/>
  <c r="P49" i="2" s="1"/>
  <c r="W49" i="2" s="1"/>
  <c r="AF48" i="2"/>
  <c r="AF48" i="2" a="1"/>
  <c r="W48" i="2"/>
  <c r="V48" i="2"/>
  <c r="U48" i="2"/>
  <c r="T48" i="2"/>
  <c r="S48" i="2"/>
  <c r="N48" i="2"/>
  <c r="L48" i="2"/>
  <c r="J48" i="2"/>
  <c r="M48" i="2" s="1"/>
  <c r="I48" i="2"/>
  <c r="P48" i="2" s="1"/>
  <c r="AF47" i="2"/>
  <c r="AF47" i="2" a="1"/>
  <c r="V47" i="2"/>
  <c r="U47" i="2"/>
  <c r="T47" i="2"/>
  <c r="S47" i="2"/>
  <c r="P47" i="2"/>
  <c r="W47" i="2" s="1"/>
  <c r="N47" i="2"/>
  <c r="L47" i="2"/>
  <c r="J47" i="2"/>
  <c r="M47" i="2" s="1"/>
  <c r="I47" i="2"/>
  <c r="AF46" i="2" a="1"/>
  <c r="AF46" i="2" s="1"/>
  <c r="V46" i="2"/>
  <c r="U46" i="2"/>
  <c r="T46" i="2"/>
  <c r="S46" i="2"/>
  <c r="N46" i="2"/>
  <c r="M46" i="2"/>
  <c r="L46" i="2"/>
  <c r="K46" i="2"/>
  <c r="J46" i="2"/>
  <c r="I46" i="2"/>
  <c r="P46" i="2" s="1"/>
  <c r="W46" i="2" s="1"/>
  <c r="AF45" i="2"/>
  <c r="AF45" i="2" a="1"/>
  <c r="V45" i="2"/>
  <c r="U45" i="2"/>
  <c r="T45" i="2"/>
  <c r="S45" i="2"/>
  <c r="N45" i="2"/>
  <c r="L45" i="2"/>
  <c r="K45" i="2"/>
  <c r="J45" i="2"/>
  <c r="M45" i="2" s="1"/>
  <c r="I45" i="2"/>
  <c r="P45" i="2" s="1"/>
  <c r="W45" i="2" s="1"/>
  <c r="AF44" i="2"/>
  <c r="AF44" i="2" a="1"/>
  <c r="V44" i="2"/>
  <c r="U44" i="2"/>
  <c r="T44" i="2"/>
  <c r="S44" i="2"/>
  <c r="N44" i="2"/>
  <c r="L44" i="2"/>
  <c r="K44" i="2"/>
  <c r="J44" i="2"/>
  <c r="M44" i="2" s="1"/>
  <c r="I44" i="2"/>
  <c r="P44" i="2" s="1"/>
  <c r="W44" i="2" s="1"/>
  <c r="AF43" i="2" a="1"/>
  <c r="AF43" i="2" s="1"/>
  <c r="V43" i="2"/>
  <c r="U43" i="2"/>
  <c r="T43" i="2"/>
  <c r="S43" i="2"/>
  <c r="N43" i="2"/>
  <c r="L43" i="2"/>
  <c r="K43" i="2"/>
  <c r="J43" i="2"/>
  <c r="M43" i="2" s="1"/>
  <c r="I43" i="2"/>
  <c r="P43" i="2" s="1"/>
  <c r="W43" i="2" s="1"/>
  <c r="AF42" i="2"/>
  <c r="AF42" i="2" a="1"/>
  <c r="V42" i="2"/>
  <c r="U42" i="2"/>
  <c r="T42" i="2"/>
  <c r="S42" i="2"/>
  <c r="N42" i="2"/>
  <c r="M42" i="2"/>
  <c r="L42" i="2"/>
  <c r="K42" i="2"/>
  <c r="J42" i="2"/>
  <c r="I42" i="2"/>
  <c r="P42" i="2" s="1"/>
  <c r="W42" i="2" s="1"/>
  <c r="AF41" i="2"/>
  <c r="AF41" i="2" a="1"/>
  <c r="V41" i="2"/>
  <c r="U41" i="2"/>
  <c r="T41" i="2"/>
  <c r="S41" i="2"/>
  <c r="N41" i="2"/>
  <c r="M41" i="2"/>
  <c r="L41" i="2"/>
  <c r="K41" i="2"/>
  <c r="J41" i="2"/>
  <c r="I41" i="2"/>
  <c r="P41" i="2" s="1"/>
  <c r="W41" i="2" s="1"/>
  <c r="AF40" i="2" a="1"/>
  <c r="AF40" i="2" s="1"/>
  <c r="V40" i="2"/>
  <c r="U40" i="2"/>
  <c r="T40" i="2"/>
  <c r="S40" i="2"/>
  <c r="N40" i="2"/>
  <c r="M40" i="2"/>
  <c r="L40" i="2"/>
  <c r="K40" i="2"/>
  <c r="J40" i="2"/>
  <c r="I40" i="2"/>
  <c r="P40" i="2" s="1"/>
  <c r="W40" i="2" s="1"/>
  <c r="AF39" i="2"/>
  <c r="AF39" i="2" a="1"/>
  <c r="V39" i="2"/>
  <c r="U39" i="2"/>
  <c r="T39" i="2"/>
  <c r="S39" i="2"/>
  <c r="N39" i="2"/>
  <c r="L39" i="2"/>
  <c r="K39" i="2"/>
  <c r="J39" i="2"/>
  <c r="M39" i="2" s="1"/>
  <c r="I39" i="2"/>
  <c r="P39" i="2" s="1"/>
  <c r="W39" i="2" s="1"/>
  <c r="AF38" i="2"/>
  <c r="AF38" i="2" a="1"/>
  <c r="V38" i="2"/>
  <c r="U38" i="2"/>
  <c r="T38" i="2"/>
  <c r="S38" i="2"/>
  <c r="N38" i="2"/>
  <c r="L38" i="2"/>
  <c r="K38" i="2"/>
  <c r="J38" i="2"/>
  <c r="M38" i="2" s="1"/>
  <c r="I38" i="2"/>
  <c r="P38" i="2" s="1"/>
  <c r="W38" i="2" s="1"/>
  <c r="AF37" i="2" a="1"/>
  <c r="AF37" i="2" s="1"/>
  <c r="V37" i="2"/>
  <c r="U37" i="2"/>
  <c r="T37" i="2"/>
  <c r="S37" i="2"/>
  <c r="N37" i="2"/>
  <c r="L37" i="2"/>
  <c r="K37" i="2"/>
  <c r="J37" i="2"/>
  <c r="M37" i="2" s="1"/>
  <c r="I37" i="2"/>
  <c r="P37" i="2" s="1"/>
  <c r="W37" i="2" s="1"/>
  <c r="AF36" i="2"/>
  <c r="AF36" i="2" a="1"/>
  <c r="V36" i="2"/>
  <c r="U36" i="2"/>
  <c r="T36" i="2"/>
  <c r="S36" i="2"/>
  <c r="N36" i="2"/>
  <c r="M36" i="2"/>
  <c r="L36" i="2"/>
  <c r="K36" i="2"/>
  <c r="J36" i="2"/>
  <c r="I36" i="2"/>
  <c r="P36" i="2" s="1"/>
  <c r="W36" i="2" s="1"/>
  <c r="AF35" i="2"/>
  <c r="AF35" i="2" a="1"/>
  <c r="V35" i="2"/>
  <c r="U35" i="2"/>
  <c r="T35" i="2"/>
  <c r="S35" i="2"/>
  <c r="N35" i="2"/>
  <c r="M35" i="2"/>
  <c r="L35" i="2"/>
  <c r="K35" i="2"/>
  <c r="J35" i="2"/>
  <c r="I35" i="2"/>
  <c r="P35" i="2" s="1"/>
  <c r="W35" i="2" s="1"/>
  <c r="AF34" i="2" a="1"/>
  <c r="AF34" i="2" s="1"/>
  <c r="V34" i="2"/>
  <c r="U34" i="2"/>
  <c r="T34" i="2"/>
  <c r="S34" i="2"/>
  <c r="N34" i="2"/>
  <c r="L34" i="2"/>
  <c r="K34" i="2"/>
  <c r="J34" i="2"/>
  <c r="M34" i="2" s="1"/>
  <c r="I34" i="2"/>
  <c r="P34" i="2" s="1"/>
  <c r="W34" i="2" s="1"/>
  <c r="AF33" i="2"/>
  <c r="AF33" i="2" a="1"/>
  <c r="V33" i="2"/>
  <c r="U33" i="2"/>
  <c r="T33" i="2"/>
  <c r="S33" i="2"/>
  <c r="N33" i="2"/>
  <c r="L33" i="2"/>
  <c r="K33" i="2"/>
  <c r="J33" i="2"/>
  <c r="M33" i="2" s="1"/>
  <c r="I33" i="2"/>
  <c r="P33" i="2" s="1"/>
  <c r="W33" i="2" s="1"/>
  <c r="AF32" i="2"/>
  <c r="AF32" i="2" a="1"/>
  <c r="V32" i="2"/>
  <c r="U32" i="2"/>
  <c r="T32" i="2"/>
  <c r="S32" i="2"/>
  <c r="N32" i="2"/>
  <c r="L32" i="2"/>
  <c r="K32" i="2"/>
  <c r="J32" i="2"/>
  <c r="M32" i="2" s="1"/>
  <c r="I32" i="2"/>
  <c r="P32" i="2" s="1"/>
  <c r="W32" i="2" s="1"/>
  <c r="AF31" i="2" a="1"/>
  <c r="AF31" i="2" s="1"/>
  <c r="V31" i="2"/>
  <c r="U31" i="2"/>
  <c r="T31" i="2"/>
  <c r="S31" i="2"/>
  <c r="N31" i="2"/>
  <c r="M31" i="2"/>
  <c r="L31" i="2"/>
  <c r="K31" i="2"/>
  <c r="J31" i="2"/>
  <c r="I31" i="2"/>
  <c r="P31" i="2" s="1"/>
  <c r="W31" i="2" s="1"/>
  <c r="AF30" i="2"/>
  <c r="AF30" i="2" a="1"/>
  <c r="V30" i="2"/>
  <c r="U30" i="2"/>
  <c r="T30" i="2"/>
  <c r="S30" i="2"/>
  <c r="N30" i="2"/>
  <c r="M30" i="2"/>
  <c r="L30" i="2"/>
  <c r="K30" i="2"/>
  <c r="J30" i="2"/>
  <c r="I30" i="2"/>
  <c r="P30" i="2" s="1"/>
  <c r="W30" i="2" s="1"/>
  <c r="AF29" i="2" a="1"/>
  <c r="AF29" i="2" s="1"/>
  <c r="V29" i="2"/>
  <c r="U29" i="2"/>
  <c r="T29" i="2"/>
  <c r="S29" i="2"/>
  <c r="N29" i="2"/>
  <c r="M29" i="2"/>
  <c r="L29" i="2"/>
  <c r="K29" i="2"/>
  <c r="J29" i="2"/>
  <c r="I29" i="2"/>
  <c r="P29" i="2" s="1"/>
  <c r="W29" i="2" s="1"/>
  <c r="AF28" i="2" a="1"/>
  <c r="AF28" i="2" s="1"/>
  <c r="V28" i="2"/>
  <c r="U28" i="2"/>
  <c r="T28" i="2"/>
  <c r="S28" i="2"/>
  <c r="N28" i="2"/>
  <c r="L28" i="2"/>
  <c r="K28" i="2"/>
  <c r="J28" i="2"/>
  <c r="M28" i="2" s="1"/>
  <c r="I28" i="2"/>
  <c r="P28" i="2" s="1"/>
  <c r="W28" i="2" s="1"/>
  <c r="AF27" i="2"/>
  <c r="AF27" i="2" a="1"/>
  <c r="V27" i="2"/>
  <c r="U27" i="2"/>
  <c r="T27" i="2"/>
  <c r="S27" i="2"/>
  <c r="N27" i="2"/>
  <c r="L27" i="2"/>
  <c r="K27" i="2"/>
  <c r="J27" i="2"/>
  <c r="M27" i="2" s="1"/>
  <c r="I27" i="2"/>
  <c r="P27" i="2" s="1"/>
  <c r="W27" i="2" s="1"/>
  <c r="AF26" i="2"/>
  <c r="AF26" i="2" a="1"/>
  <c r="V26" i="2"/>
  <c r="U26" i="2"/>
  <c r="T26" i="2"/>
  <c r="S26" i="2"/>
  <c r="N26" i="2"/>
  <c r="L26" i="2"/>
  <c r="K26" i="2"/>
  <c r="J26" i="2"/>
  <c r="M26" i="2" s="1"/>
  <c r="I26" i="2"/>
  <c r="P26" i="2" s="1"/>
  <c r="W26" i="2" s="1"/>
  <c r="AF25" i="2" a="1"/>
  <c r="AF25" i="2" s="1"/>
  <c r="V25" i="2"/>
  <c r="U25" i="2"/>
  <c r="T25" i="2"/>
  <c r="S25" i="2"/>
  <c r="N25" i="2"/>
  <c r="L25" i="2"/>
  <c r="K25" i="2"/>
  <c r="J25" i="2"/>
  <c r="M25" i="2" s="1"/>
  <c r="I25" i="2"/>
  <c r="P25" i="2" s="1"/>
  <c r="W25" i="2" s="1"/>
  <c r="AF24" i="2"/>
  <c r="AF24" i="2" a="1"/>
  <c r="V24" i="2"/>
  <c r="U24" i="2"/>
  <c r="T24" i="2"/>
  <c r="S24" i="2"/>
  <c r="N24" i="2"/>
  <c r="M24" i="2"/>
  <c r="L24" i="2"/>
  <c r="K24" i="2"/>
  <c r="J24" i="2"/>
  <c r="I24" i="2"/>
  <c r="P24" i="2" s="1"/>
  <c r="W24" i="2" s="1"/>
  <c r="AJ23" i="2"/>
  <c r="AF23" i="2" a="1"/>
  <c r="AF23" i="2" s="1"/>
  <c r="V23" i="2"/>
  <c r="U23" i="2"/>
  <c r="T23" i="2"/>
  <c r="S23" i="2"/>
  <c r="N23" i="2"/>
  <c r="M23" i="2"/>
  <c r="L23" i="2"/>
  <c r="K23" i="2"/>
  <c r="J23" i="2"/>
  <c r="I23" i="2"/>
  <c r="P23" i="2" s="1"/>
  <c r="W23" i="2" s="1"/>
  <c r="AF22" i="2" a="1"/>
  <c r="AF22" i="2" s="1"/>
  <c r="V22" i="2"/>
  <c r="U22" i="2"/>
  <c r="T22" i="2"/>
  <c r="S22" i="2"/>
  <c r="N22" i="2"/>
  <c r="L22" i="2"/>
  <c r="K22" i="2"/>
  <c r="J22" i="2"/>
  <c r="M22" i="2" s="1"/>
  <c r="I22" i="2"/>
  <c r="P22" i="2" s="1"/>
  <c r="W22" i="2" s="1"/>
  <c r="AF21" i="2"/>
  <c r="AF21" i="2" a="1"/>
  <c r="V21" i="2"/>
  <c r="U21" i="2"/>
  <c r="T21" i="2"/>
  <c r="S21" i="2"/>
  <c r="N21" i="2"/>
  <c r="L21" i="2"/>
  <c r="K21" i="2"/>
  <c r="J21" i="2"/>
  <c r="M21" i="2" s="1"/>
  <c r="I21" i="2"/>
  <c r="P21" i="2" s="1"/>
  <c r="W21" i="2" s="1"/>
  <c r="AF20" i="2"/>
  <c r="AF20" i="2" a="1"/>
  <c r="V20" i="2"/>
  <c r="U20" i="2"/>
  <c r="T20" i="2"/>
  <c r="S20" i="2"/>
  <c r="N20" i="2"/>
  <c r="L20" i="2"/>
  <c r="K20" i="2"/>
  <c r="J20" i="2"/>
  <c r="M20" i="2" s="1"/>
  <c r="I20" i="2"/>
  <c r="P20" i="2" s="1"/>
  <c r="W20" i="2" s="1"/>
  <c r="AJ19" i="2"/>
  <c r="AF19" i="2" a="1"/>
  <c r="AF19" i="2" s="1"/>
  <c r="V19" i="2"/>
  <c r="U19" i="2"/>
  <c r="T19" i="2"/>
  <c r="S19" i="2"/>
  <c r="N19" i="2"/>
  <c r="L19" i="2"/>
  <c r="K19" i="2"/>
  <c r="J19" i="2"/>
  <c r="M19" i="2" s="1"/>
  <c r="I19" i="2"/>
  <c r="P19" i="2" s="1"/>
  <c r="W19" i="2" s="1"/>
  <c r="AJ18" i="2"/>
  <c r="AF18" i="2"/>
  <c r="AF18" i="2" a="1"/>
  <c r="V18" i="2"/>
  <c r="U18" i="2"/>
  <c r="T18" i="2"/>
  <c r="S18" i="2"/>
  <c r="N18" i="2"/>
  <c r="M18" i="2"/>
  <c r="L18" i="2"/>
  <c r="K18" i="2"/>
  <c r="J18" i="2"/>
  <c r="I18" i="2"/>
  <c r="P18" i="2" s="1"/>
  <c r="W18" i="2" s="1"/>
  <c r="AJ17" i="2"/>
  <c r="AF17" i="2" a="1"/>
  <c r="AF17" i="2" s="1"/>
  <c r="V17" i="2"/>
  <c r="U17" i="2"/>
  <c r="T17" i="2"/>
  <c r="S17" i="2"/>
  <c r="N17" i="2"/>
  <c r="M17" i="2"/>
  <c r="L17" i="2"/>
  <c r="K17" i="2"/>
  <c r="J17" i="2"/>
  <c r="I17" i="2"/>
  <c r="P17" i="2" s="1"/>
  <c r="W17" i="2" s="1"/>
  <c r="AF16" i="2" a="1"/>
  <c r="AF16" i="2" s="1"/>
  <c r="V16" i="2"/>
  <c r="U16" i="2"/>
  <c r="T16" i="2"/>
  <c r="S16" i="2"/>
  <c r="N16" i="2"/>
  <c r="L16" i="2"/>
  <c r="K16" i="2"/>
  <c r="J16" i="2"/>
  <c r="M16" i="2" s="1"/>
  <c r="I16" i="2"/>
  <c r="P16" i="2" s="1"/>
  <c r="W16" i="2" s="1"/>
  <c r="AF15" i="2"/>
  <c r="AF15" i="2" a="1"/>
  <c r="V15" i="2"/>
  <c r="U15" i="2"/>
  <c r="T15" i="2"/>
  <c r="S15" i="2"/>
  <c r="N15" i="2"/>
  <c r="L15" i="2"/>
  <c r="K15" i="2"/>
  <c r="J15" i="2"/>
  <c r="M15" i="2" s="1"/>
  <c r="I15" i="2"/>
  <c r="P15" i="2" s="1"/>
  <c r="W15" i="2" s="1"/>
  <c r="AF14" i="2"/>
  <c r="AF14" i="2" a="1"/>
  <c r="V14" i="2"/>
  <c r="U14" i="2"/>
  <c r="T14" i="2"/>
  <c r="S14" i="2"/>
  <c r="N14" i="2"/>
  <c r="L14" i="2"/>
  <c r="K14" i="2"/>
  <c r="J14" i="2"/>
  <c r="M14" i="2" s="1"/>
  <c r="I14" i="2"/>
  <c r="P14" i="2" s="1"/>
  <c r="AF13" i="2" a="1"/>
  <c r="AF13" i="2" s="1"/>
  <c r="V13" i="2"/>
  <c r="U13" i="2"/>
  <c r="T13" i="2"/>
  <c r="S13" i="2"/>
  <c r="L13" i="2"/>
  <c r="K13" i="2"/>
  <c r="J13" i="2"/>
  <c r="I13" i="2"/>
  <c r="P13" i="2" s="1"/>
  <c r="W13" i="2" s="1"/>
  <c r="AF12" i="2" a="1"/>
  <c r="AF12" i="2" s="1"/>
  <c r="V12" i="2"/>
  <c r="V210" i="2" s="1"/>
  <c r="U12" i="2"/>
  <c r="T12" i="2"/>
  <c r="S12" i="2"/>
  <c r="L12" i="2"/>
  <c r="K12" i="2"/>
  <c r="J12" i="2"/>
  <c r="M12" i="2" s="1"/>
  <c r="I12" i="2"/>
  <c r="AG194" i="2" a="1"/>
  <c r="AG60" i="2" a="1"/>
  <c r="AG56" i="2" a="1"/>
  <c r="AG74" i="2" a="1"/>
  <c r="AG86" i="2" a="1"/>
  <c r="AG96" i="2" a="1"/>
  <c r="AG50" i="2" a="1"/>
  <c r="AG202" i="2" a="1"/>
  <c r="AG94" i="2" a="1"/>
  <c r="AG186" i="2" a="1"/>
  <c r="AG67" i="2" a="1"/>
  <c r="AG198" i="2" a="1"/>
  <c r="AG201" i="2" a="1"/>
  <c r="AG54" i="2" a="1"/>
  <c r="AG192" i="2" a="1"/>
  <c r="AG204" i="2" a="1"/>
  <c r="AG176" i="2" a="1"/>
  <c r="AG180" i="2" a="1"/>
  <c r="AG189" i="2" a="1"/>
  <c r="AG61" i="2" a="1"/>
  <c r="AG90" i="2" a="1"/>
  <c r="AG191" i="2" a="1"/>
  <c r="AG209" i="2" a="1"/>
  <c r="AG89" i="2" a="1"/>
  <c r="AG78" i="2" a="1"/>
  <c r="AG197" i="2" a="1"/>
  <c r="AG196" i="2" a="1"/>
  <c r="AG98" i="2" a="1"/>
  <c r="AG66" i="2" a="1"/>
  <c r="AG195" i="2" a="1"/>
  <c r="AG72" i="2" a="1"/>
  <c r="AG48" i="2" a="1"/>
  <c r="AG188" i="2" a="1"/>
  <c r="AG190" i="2" a="1"/>
  <c r="AG92" i="2" a="1"/>
  <c r="AG76" i="2" a="1"/>
  <c r="AG57" i="2" a="1"/>
  <c r="AG207" i="2" a="1"/>
  <c r="AG203" i="2" a="1"/>
  <c r="AG82" i="2" a="1"/>
  <c r="AG208" i="2" a="1"/>
  <c r="AG200" i="2" a="1"/>
  <c r="AG178" i="2" a="1"/>
  <c r="AG101" i="2" a="1"/>
  <c r="AG73" i="2" a="1"/>
  <c r="AG53" i="2" a="1"/>
  <c r="AG77" i="2" a="1"/>
  <c r="AG50" i="2" l="1"/>
  <c r="AJ50" i="2" s="1"/>
  <c r="AG67" i="2"/>
  <c r="AJ67" i="2" s="1"/>
  <c r="AG82" i="2"/>
  <c r="AJ82" i="2" s="1"/>
  <c r="AG54" i="2"/>
  <c r="AJ54" i="2" s="1"/>
  <c r="AG78" i="2"/>
  <c r="AJ78" i="2" s="1"/>
  <c r="AG53" i="2"/>
  <c r="AJ53" i="2" s="1"/>
  <c r="AG74" i="2"/>
  <c r="AJ74" i="2" s="1"/>
  <c r="AG48" i="2"/>
  <c r="AJ48" i="2" s="1"/>
  <c r="AG57" i="2"/>
  <c r="AJ57" i="2" s="1"/>
  <c r="AG61" i="2"/>
  <c r="AJ61" i="2" s="1"/>
  <c r="AG73" i="2"/>
  <c r="AJ73" i="2" s="1"/>
  <c r="AG56" i="2"/>
  <c r="AJ56" i="2" s="1"/>
  <c r="AG66" i="2"/>
  <c r="AJ66" i="2" s="1"/>
  <c r="AG72" i="2"/>
  <c r="AJ72" i="2" s="1"/>
  <c r="AG89" i="2"/>
  <c r="AJ89" i="2" s="1"/>
  <c r="AG76" i="2"/>
  <c r="AJ76" i="2" s="1"/>
  <c r="AG94" i="2"/>
  <c r="AJ94" i="2" s="1"/>
  <c r="AG77" i="2"/>
  <c r="AJ77" i="2" s="1"/>
  <c r="AG60" i="2"/>
  <c r="AJ60" i="2" s="1"/>
  <c r="AG101" i="2"/>
  <c r="AJ101" i="2" s="1"/>
  <c r="AG86" i="2"/>
  <c r="AJ86" i="2" s="1"/>
  <c r="AG90" i="2"/>
  <c r="AJ90" i="2" s="1"/>
  <c r="AG98" i="2"/>
  <c r="AJ98" i="2" s="1"/>
  <c r="AG92" i="2"/>
  <c r="AJ92" i="2" s="1"/>
  <c r="AG96" i="2"/>
  <c r="AJ96" i="2" s="1"/>
  <c r="AG180" i="2"/>
  <c r="AJ180" i="2" s="1"/>
  <c r="AG188" i="2"/>
  <c r="AJ188" i="2" s="1"/>
  <c r="AG194" i="2"/>
  <c r="AJ194" i="2" s="1"/>
  <c r="AG200" i="2"/>
  <c r="AJ200" i="2" s="1"/>
  <c r="AG178" i="2"/>
  <c r="AJ178" i="2" s="1"/>
  <c r="AG186" i="2"/>
  <c r="AJ186" i="2" s="1"/>
  <c r="AG189" i="2"/>
  <c r="AJ189" i="2" s="1"/>
  <c r="AG192" i="2"/>
  <c r="AJ192" i="2" s="1"/>
  <c r="AG195" i="2"/>
  <c r="AJ195" i="2" s="1"/>
  <c r="AG198" i="2"/>
  <c r="AJ198" i="2" s="1"/>
  <c r="AG201" i="2"/>
  <c r="AJ201" i="2" s="1"/>
  <c r="AG204" i="2"/>
  <c r="AJ204" i="2" s="1"/>
  <c r="AG207" i="2"/>
  <c r="AJ207" i="2" s="1"/>
  <c r="AG176" i="2"/>
  <c r="AJ176" i="2" s="1"/>
  <c r="AG190" i="2"/>
  <c r="AJ190" i="2" s="1"/>
  <c r="AG196" i="2"/>
  <c r="AJ196" i="2" s="1"/>
  <c r="AG202" i="2"/>
  <c r="AJ202" i="2" s="1"/>
  <c r="AG208" i="2"/>
  <c r="AJ208" i="2" s="1"/>
  <c r="AG191" i="2"/>
  <c r="AJ191" i="2" s="1"/>
  <c r="AG197" i="2"/>
  <c r="AJ197" i="2" s="1"/>
  <c r="AG203" i="2"/>
  <c r="AJ203" i="2" s="1"/>
  <c r="AG209" i="2"/>
  <c r="AJ209" i="2" s="1"/>
  <c r="M13" i="2"/>
  <c r="N13" i="2" s="1"/>
  <c r="N12" i="2"/>
  <c r="Q225" i="2"/>
  <c r="R225" i="2" s="1"/>
  <c r="W14" i="2"/>
  <c r="I210" i="2"/>
  <c r="P12" i="2"/>
  <c r="J210" i="2"/>
  <c r="AF210" i="2"/>
  <c r="T210" i="2"/>
  <c r="U210" i="2"/>
  <c r="W114" i="2"/>
  <c r="W112" i="2"/>
  <c r="W185" i="2"/>
  <c r="Q226" i="2"/>
  <c r="R224" i="2"/>
  <c r="R226" i="2" s="1"/>
  <c r="W183" i="2"/>
  <c r="W184" i="2"/>
  <c r="AG118" i="2" a="1"/>
  <c r="AG115" i="2" a="1"/>
  <c r="AG129" i="2" a="1"/>
  <c r="AG45" i="2" a="1"/>
  <c r="AI66" i="2" a="1"/>
  <c r="AG182" i="2" a="1"/>
  <c r="AG19" i="2" a="1"/>
  <c r="AG174" i="2" a="1"/>
  <c r="AG62" i="2" a="1"/>
  <c r="AG113" i="2" a="1"/>
  <c r="AG17" i="2" a="1"/>
  <c r="AG111" i="2" a="1"/>
  <c r="AG150" i="2" a="1"/>
  <c r="AG154" i="2" a="1"/>
  <c r="AG177" i="2" a="1"/>
  <c r="AG127" i="2" a="1"/>
  <c r="AG51" i="2" a="1"/>
  <c r="AG43" i="2" a="1"/>
  <c r="AG36" i="2" a="1"/>
  <c r="AG146" i="2" a="1"/>
  <c r="AG170" i="2" a="1"/>
  <c r="AG95" i="2" a="1"/>
  <c r="AG126" i="2" a="1"/>
  <c r="AG91" i="2" a="1"/>
  <c r="AG42" i="2" a="1"/>
  <c r="AG44" i="2" a="1"/>
  <c r="AG172" i="2" a="1"/>
  <c r="AG35" i="2" a="1"/>
  <c r="AG34" i="2" a="1"/>
  <c r="AG18" i="2" a="1"/>
  <c r="AG93" i="2" a="1"/>
  <c r="AG20" i="2" a="1"/>
  <c r="AG144" i="2" a="1"/>
  <c r="AG107" i="2" a="1"/>
  <c r="AG205" i="2" a="1"/>
  <c r="AG163" i="2" a="1"/>
  <c r="AG179" i="2" a="1"/>
  <c r="AG141" i="2" a="1"/>
  <c r="AI197" i="2" a="1"/>
  <c r="AG70" i="2" a="1"/>
  <c r="AG187" i="2" a="1"/>
  <c r="AG16" i="2" a="1"/>
  <c r="AG87" i="2" a="1"/>
  <c r="AG122" i="2" a="1"/>
  <c r="AG24" i="2" a="1"/>
  <c r="AI50" i="2" a="1"/>
  <c r="AI101" i="2" a="1"/>
  <c r="AG105" i="2" a="1"/>
  <c r="AG84" i="2" a="1"/>
  <c r="AG138" i="2" a="1"/>
  <c r="AI60" i="2" a="1"/>
  <c r="AG159" i="2" a="1"/>
  <c r="AG71" i="2" a="1"/>
  <c r="AG13" i="2" a="1"/>
  <c r="AG30" i="2" a="1"/>
  <c r="AI176" i="2" a="1"/>
  <c r="AG15" i="2" a="1"/>
  <c r="AG39" i="2" a="1"/>
  <c r="AG40" i="2" a="1"/>
  <c r="AG69" i="2" a="1"/>
  <c r="AG117" i="2" a="1"/>
  <c r="AI82" i="2" a="1"/>
  <c r="AG88" i="2" a="1"/>
  <c r="AG110" i="2" a="1"/>
  <c r="AG147" i="2" a="1"/>
  <c r="AG97" i="2" a="1"/>
  <c r="AG25" i="2" a="1"/>
  <c r="AG139" i="2" a="1"/>
  <c r="AG58" i="2" a="1"/>
  <c r="AG65" i="2" a="1"/>
  <c r="AG157" i="2" a="1"/>
  <c r="AG68" i="2" a="1"/>
  <c r="AG81" i="2" a="1"/>
  <c r="AG140" i="2" a="1"/>
  <c r="AG151" i="2" a="1"/>
  <c r="AG106" i="2" a="1"/>
  <c r="AG165" i="2" a="1"/>
  <c r="AG123" i="2" a="1"/>
  <c r="AG52" i="2" a="1"/>
  <c r="AG193" i="2" a="1"/>
  <c r="AI189" i="2" a="1"/>
  <c r="AI188" i="2" a="1"/>
  <c r="AI180" i="2" a="1"/>
  <c r="AG145" i="2" a="1"/>
  <c r="AG166" i="2" a="1"/>
  <c r="AG162" i="2" a="1"/>
  <c r="AG49" i="2" a="1"/>
  <c r="AG128" i="2" a="1"/>
  <c r="AG199" i="2" a="1"/>
  <c r="AG158" i="2" a="1"/>
  <c r="AG125" i="2" a="1"/>
  <c r="AG133" i="2" a="1"/>
  <c r="AG130" i="2" a="1"/>
  <c r="AG102" i="2" a="1"/>
  <c r="AG103" i="2" a="1"/>
  <c r="AG63" i="2" a="1"/>
  <c r="AI96" i="2" a="1"/>
  <c r="AG168" i="2" a="1"/>
  <c r="AG85" i="2" a="1"/>
  <c r="AI208" i="2" a="1"/>
  <c r="AG108" i="2" a="1"/>
  <c r="AG142" i="2" a="1"/>
  <c r="AG135" i="2" a="1"/>
  <c r="AG171" i="2" a="1"/>
  <c r="AI207" i="2" a="1"/>
  <c r="AG64" i="2" a="1"/>
  <c r="AG55" i="2" a="1"/>
  <c r="AG75" i="2" a="1"/>
  <c r="AG136" i="2" a="1"/>
  <c r="AG161" i="2" a="1"/>
  <c r="AG46" i="2" a="1"/>
  <c r="AG116" i="2" a="1"/>
  <c r="AG38" i="2" a="1"/>
  <c r="AG155" i="2" a="1"/>
  <c r="AG27" i="2" a="1"/>
  <c r="AI72" i="2" a="1"/>
  <c r="AG169" i="2" a="1"/>
  <c r="AG149" i="2" a="1"/>
  <c r="AG175" i="2" a="1"/>
  <c r="AG32" i="2" a="1"/>
  <c r="AG120" i="2" a="1"/>
  <c r="AG206" i="2" a="1"/>
  <c r="AG104" i="2" a="1"/>
  <c r="AG99" i="2" a="1"/>
  <c r="AG156" i="2" a="1"/>
  <c r="AG80" i="2" a="1"/>
  <c r="AG33" i="2" a="1"/>
  <c r="AG31" i="2" a="1"/>
  <c r="AG173" i="2" a="1"/>
  <c r="AI48" i="2" a="1"/>
  <c r="AG167" i="2" a="1"/>
  <c r="AG37" i="2" a="1"/>
  <c r="AG29" i="2" a="1"/>
  <c r="AG137" i="2" a="1"/>
  <c r="AG152" i="2" a="1"/>
  <c r="AG59" i="2" a="1"/>
  <c r="AI86" i="2" a="1"/>
  <c r="AG181" i="2" a="1"/>
  <c r="AG21" i="2" a="1"/>
  <c r="AG121" i="2" a="1"/>
  <c r="AG47" i="2" a="1"/>
  <c r="AI74" i="2" a="1"/>
  <c r="AG153" i="2" a="1"/>
  <c r="AI191" i="2" a="1"/>
  <c r="AG100" i="2" a="1"/>
  <c r="AG22" i="2" a="1"/>
  <c r="AG83" i="2" a="1"/>
  <c r="AG109" i="2" a="1"/>
  <c r="AG124" i="2" a="1"/>
  <c r="AI186" i="2" a="1"/>
  <c r="AG134" i="2" a="1"/>
  <c r="AG132" i="2" a="1"/>
  <c r="AG23" i="2" a="1"/>
  <c r="AI67" i="2" a="1"/>
  <c r="AG148" i="2" a="1"/>
  <c r="AG26" i="2" a="1"/>
  <c r="AG160" i="2" a="1"/>
  <c r="AG164" i="2" a="1"/>
  <c r="AG131" i="2" a="1"/>
  <c r="AG79" i="2" a="1"/>
  <c r="AG28" i="2" a="1"/>
  <c r="AG143" i="2" a="1"/>
  <c r="AG41" i="2" a="1"/>
  <c r="AG119" i="2" a="1"/>
  <c r="AI186" i="2" l="1"/>
  <c r="AG173" i="2"/>
  <c r="AG134" i="2"/>
  <c r="AG118" i="2"/>
  <c r="AI82" i="2"/>
  <c r="AG71" i="2"/>
  <c r="AG15" i="2"/>
  <c r="AG49" i="2"/>
  <c r="AG193" i="2"/>
  <c r="AI197" i="2"/>
  <c r="AG166" i="2"/>
  <c r="AG163" i="2"/>
  <c r="AG85" i="2"/>
  <c r="AG128" i="2"/>
  <c r="AG115" i="2"/>
  <c r="AG95" i="2"/>
  <c r="AI48" i="2"/>
  <c r="AI72" i="2"/>
  <c r="AG105" i="2"/>
  <c r="AG13" i="2"/>
  <c r="AG43" i="2"/>
  <c r="AG44" i="2"/>
  <c r="AG36" i="2"/>
  <c r="AG25" i="2"/>
  <c r="AG177" i="2"/>
  <c r="AG132" i="2"/>
  <c r="AG137" i="2"/>
  <c r="AG64" i="2"/>
  <c r="AI207" i="2"/>
  <c r="AI189" i="2"/>
  <c r="AI191" i="2"/>
  <c r="AI176" i="2"/>
  <c r="AG170" i="2"/>
  <c r="AG151" i="2"/>
  <c r="AG142" i="2"/>
  <c r="AG147" i="2"/>
  <c r="AG130" i="2"/>
  <c r="AG159" i="2"/>
  <c r="AG149" i="2"/>
  <c r="AG141" i="2"/>
  <c r="AG160" i="2"/>
  <c r="AG144" i="2"/>
  <c r="AG131" i="2"/>
  <c r="AG117" i="2"/>
  <c r="AG80" i="2"/>
  <c r="AG113" i="2"/>
  <c r="AI96" i="2"/>
  <c r="AG129" i="2"/>
  <c r="AG116" i="2"/>
  <c r="AG93" i="2"/>
  <c r="AI67" i="2"/>
  <c r="AG110" i="2"/>
  <c r="AG69" i="2"/>
  <c r="AG81" i="2"/>
  <c r="AG97" i="2"/>
  <c r="AG59" i="2"/>
  <c r="AG20" i="2"/>
  <c r="AG83" i="2"/>
  <c r="AG46" i="2"/>
  <c r="AG27" i="2"/>
  <c r="AG40" i="2"/>
  <c r="AG22" i="2"/>
  <c r="AG62" i="2"/>
  <c r="AG47" i="2"/>
  <c r="AG35" i="2"/>
  <c r="AG30" i="2"/>
  <c r="AG206" i="2"/>
  <c r="AG154" i="2"/>
  <c r="AG155" i="2"/>
  <c r="AG152" i="2"/>
  <c r="AG120" i="2"/>
  <c r="AG51" i="2"/>
  <c r="AG26" i="2"/>
  <c r="AG52" i="2"/>
  <c r="AG205" i="2"/>
  <c r="AG187" i="2"/>
  <c r="AG172" i="2"/>
  <c r="AG169" i="2"/>
  <c r="AG168" i="2"/>
  <c r="AG165" i="2"/>
  <c r="AG162" i="2"/>
  <c r="AG174" i="2"/>
  <c r="AI101" i="2"/>
  <c r="AG123" i="2"/>
  <c r="AG108" i="2"/>
  <c r="AG121" i="2"/>
  <c r="AG143" i="2"/>
  <c r="AG104" i="2"/>
  <c r="AI66" i="2"/>
  <c r="AG75" i="2"/>
  <c r="AG99" i="2"/>
  <c r="AG111" i="2"/>
  <c r="AG38" i="2"/>
  <c r="AG42" i="2"/>
  <c r="AG31" i="2"/>
  <c r="AG24" i="2"/>
  <c r="AG17" i="2"/>
  <c r="AG181" i="2"/>
  <c r="AG175" i="2"/>
  <c r="AG150" i="2"/>
  <c r="AI86" i="2"/>
  <c r="AG103" i="2"/>
  <c r="AG102" i="2"/>
  <c r="AG33" i="2"/>
  <c r="AG70" i="2"/>
  <c r="AI188" i="2"/>
  <c r="AG171" i="2"/>
  <c r="AG157" i="2"/>
  <c r="AG148" i="2"/>
  <c r="AG139" i="2"/>
  <c r="AG182" i="2"/>
  <c r="AG156" i="2"/>
  <c r="AG146" i="2"/>
  <c r="AG158" i="2"/>
  <c r="AG138" i="2"/>
  <c r="AG133" i="2"/>
  <c r="AG153" i="2"/>
  <c r="AG140" i="2"/>
  <c r="AG126" i="2"/>
  <c r="AG127" i="2"/>
  <c r="AG125" i="2"/>
  <c r="AI74" i="2"/>
  <c r="AG109" i="2"/>
  <c r="AG87" i="2"/>
  <c r="AG79" i="2"/>
  <c r="AG63" i="2"/>
  <c r="AG106" i="2"/>
  <c r="AG55" i="2"/>
  <c r="AG68" i="2"/>
  <c r="AG39" i="2"/>
  <c r="AG21" i="2"/>
  <c r="AG34" i="2"/>
  <c r="AG65" i="2"/>
  <c r="AG41" i="2"/>
  <c r="AG58" i="2"/>
  <c r="AG29" i="2"/>
  <c r="AG23" i="2"/>
  <c r="AG145" i="2"/>
  <c r="AG135" i="2"/>
  <c r="AG122" i="2"/>
  <c r="AI50" i="2"/>
  <c r="AG45" i="2"/>
  <c r="AG28" i="2"/>
  <c r="AG199" i="2"/>
  <c r="AI208" i="2"/>
  <c r="AI180" i="2"/>
  <c r="AG167" i="2"/>
  <c r="AG164" i="2"/>
  <c r="AG161" i="2"/>
  <c r="AG136" i="2"/>
  <c r="AG179" i="2"/>
  <c r="AG88" i="2"/>
  <c r="AG119" i="2"/>
  <c r="AG124" i="2"/>
  <c r="AG100" i="2"/>
  <c r="AG84" i="2"/>
  <c r="AI60" i="2"/>
  <c r="AG91" i="2"/>
  <c r="AG107" i="2"/>
  <c r="AG32" i="2"/>
  <c r="AG18" i="2"/>
  <c r="AG19" i="2"/>
  <c r="AG37" i="2"/>
  <c r="AG16" i="2"/>
  <c r="P210" i="2"/>
  <c r="W12" i="2"/>
  <c r="N210" i="2"/>
  <c r="M210" i="2"/>
  <c r="AI54" i="2" a="1"/>
  <c r="AI209" i="2" a="1"/>
  <c r="AI76" i="2" a="1"/>
  <c r="AG114" i="2" a="1"/>
  <c r="AI194" i="2" a="1"/>
  <c r="AI203" i="2" a="1"/>
  <c r="AG184" i="2" a="1"/>
  <c r="AI192" i="2" a="1"/>
  <c r="AI94" i="2" a="1"/>
  <c r="AI200" i="2" a="1"/>
  <c r="AI178" i="2" a="1"/>
  <c r="AI98" i="2" a="1"/>
  <c r="AI92" i="2" a="1"/>
  <c r="AI196" i="2" a="1"/>
  <c r="AI195" i="2" a="1"/>
  <c r="AG185" i="2" a="1"/>
  <c r="AI204" i="2" a="1"/>
  <c r="AI56" i="2" a="1"/>
  <c r="AI57" i="2" a="1"/>
  <c r="AI78" i="2" a="1"/>
  <c r="AG14" i="2" a="1"/>
  <c r="AI198" i="2" a="1"/>
  <c r="AI89" i="2" a="1"/>
  <c r="AG112" i="2" a="1"/>
  <c r="AI61" i="2" a="1"/>
  <c r="AI53" i="2" a="1"/>
  <c r="AI77" i="2" a="1"/>
  <c r="AI190" i="2" a="1"/>
  <c r="AI90" i="2" a="1"/>
  <c r="AI201" i="2" a="1"/>
  <c r="AI17" i="2" a="1"/>
  <c r="AG183" i="2" a="1"/>
  <c r="AI202" i="2" a="1"/>
  <c r="AI73" i="2" a="1"/>
  <c r="AI23" i="2" a="1"/>
  <c r="AI18" i="2" a="1"/>
  <c r="AI19" i="2" a="1"/>
  <c r="AI54" i="2" l="1"/>
  <c r="AI194" i="2"/>
  <c r="AI190" i="2"/>
  <c r="AI192" i="2"/>
  <c r="AI57" i="2"/>
  <c r="AI89" i="2"/>
  <c r="AI61" i="2"/>
  <c r="AI90" i="2"/>
  <c r="AI195" i="2"/>
  <c r="AI200" i="2"/>
  <c r="AI76" i="2"/>
  <c r="AI203" i="2"/>
  <c r="AI98" i="2"/>
  <c r="AI196" i="2"/>
  <c r="AI198" i="2"/>
  <c r="AI204" i="2"/>
  <c r="AI94" i="2"/>
  <c r="AI209" i="2"/>
  <c r="AI78" i="2"/>
  <c r="AI73" i="2"/>
  <c r="AI178" i="2"/>
  <c r="AI202" i="2"/>
  <c r="AG112" i="2"/>
  <c r="AI77" i="2"/>
  <c r="AI56" i="2"/>
  <c r="AI53" i="2"/>
  <c r="AG183" i="2"/>
  <c r="AG114" i="2"/>
  <c r="AI23" i="2"/>
  <c r="AI19" i="2"/>
  <c r="AI17" i="2"/>
  <c r="AI201" i="2"/>
  <c r="AG185" i="2"/>
  <c r="AG184" i="2"/>
  <c r="AG14" i="2"/>
  <c r="AI18" i="2"/>
  <c r="AI92" i="2"/>
  <c r="AJ119" i="2"/>
  <c r="AJ145" i="2"/>
  <c r="AJ106" i="2"/>
  <c r="AJ156" i="2"/>
  <c r="AJ150" i="2"/>
  <c r="AJ42" i="2"/>
  <c r="AJ123" i="2"/>
  <c r="AJ169" i="2"/>
  <c r="AJ154" i="2"/>
  <c r="AJ59" i="2"/>
  <c r="AJ95" i="2"/>
  <c r="AJ91" i="2"/>
  <c r="AJ167" i="2"/>
  <c r="AJ28" i="2"/>
  <c r="AJ34" i="2"/>
  <c r="AJ63" i="2"/>
  <c r="AJ153" i="2"/>
  <c r="AJ182" i="2"/>
  <c r="AJ70" i="2"/>
  <c r="AJ175" i="2"/>
  <c r="AJ38" i="2"/>
  <c r="AJ143" i="2"/>
  <c r="AJ172" i="2"/>
  <c r="AJ26" i="2"/>
  <c r="AJ206" i="2"/>
  <c r="AJ40" i="2"/>
  <c r="AJ97" i="2"/>
  <c r="AJ116" i="2"/>
  <c r="AJ131" i="2"/>
  <c r="AJ130" i="2"/>
  <c r="AJ115" i="2"/>
  <c r="AJ118" i="2"/>
  <c r="AJ107" i="2"/>
  <c r="AJ199" i="2"/>
  <c r="AJ65" i="2"/>
  <c r="AJ125" i="2"/>
  <c r="AJ104" i="2"/>
  <c r="AJ52" i="2"/>
  <c r="AJ22" i="2"/>
  <c r="AJ93" i="2"/>
  <c r="AJ117" i="2"/>
  <c r="AJ159" i="2"/>
  <c r="AJ64" i="2"/>
  <c r="AJ13" i="2"/>
  <c r="AJ16" i="2"/>
  <c r="W214" i="2"/>
  <c r="AJ37" i="2"/>
  <c r="AJ88" i="2"/>
  <c r="AJ45" i="2"/>
  <c r="AJ21" i="2"/>
  <c r="AJ79" i="2"/>
  <c r="AJ133" i="2"/>
  <c r="AJ139" i="2"/>
  <c r="AJ33" i="2"/>
  <c r="AJ181" i="2"/>
  <c r="AJ111" i="2"/>
  <c r="AJ174" i="2"/>
  <c r="AJ51" i="2"/>
  <c r="AJ30" i="2"/>
  <c r="AJ27" i="2"/>
  <c r="AJ81" i="2"/>
  <c r="AJ129" i="2"/>
  <c r="AJ144" i="2"/>
  <c r="AJ147" i="2"/>
  <c r="AJ25" i="2"/>
  <c r="AJ105" i="2"/>
  <c r="AJ128" i="2"/>
  <c r="AJ193" i="2"/>
  <c r="AJ134" i="2"/>
  <c r="W210" i="2"/>
  <c r="W213" i="2" s="1"/>
  <c r="AJ84" i="2"/>
  <c r="AJ179" i="2"/>
  <c r="AJ29" i="2"/>
  <c r="AJ39" i="2"/>
  <c r="AJ87" i="2"/>
  <c r="AJ127" i="2"/>
  <c r="AJ138" i="2"/>
  <c r="AJ148" i="2"/>
  <c r="AJ102" i="2"/>
  <c r="AJ99" i="2"/>
  <c r="AJ121" i="2"/>
  <c r="AJ162" i="2"/>
  <c r="AJ120" i="2"/>
  <c r="AJ35" i="2"/>
  <c r="AJ46" i="2"/>
  <c r="AJ69" i="2"/>
  <c r="AJ160" i="2"/>
  <c r="AJ142" i="2"/>
  <c r="AJ137" i="2"/>
  <c r="AJ36" i="2"/>
  <c r="AJ85" i="2"/>
  <c r="AJ49" i="2"/>
  <c r="AJ173" i="2"/>
  <c r="AJ164" i="2"/>
  <c r="AJ140" i="2"/>
  <c r="AJ100" i="2"/>
  <c r="AJ136" i="2"/>
  <c r="AJ122" i="2"/>
  <c r="AJ58" i="2"/>
  <c r="AJ68" i="2"/>
  <c r="AJ109" i="2"/>
  <c r="AJ158" i="2"/>
  <c r="AJ157" i="2"/>
  <c r="AJ103" i="2"/>
  <c r="AJ24" i="2"/>
  <c r="AJ75" i="2"/>
  <c r="AJ165" i="2"/>
  <c r="AJ187" i="2"/>
  <c r="AJ152" i="2"/>
  <c r="AJ47" i="2"/>
  <c r="AJ83" i="2"/>
  <c r="AJ110" i="2"/>
  <c r="AJ113" i="2"/>
  <c r="AJ141" i="2"/>
  <c r="AJ151" i="2"/>
  <c r="AJ132" i="2"/>
  <c r="AJ44" i="2"/>
  <c r="AJ163" i="2"/>
  <c r="AJ15" i="2"/>
  <c r="AJ32" i="2"/>
  <c r="AJ124" i="2"/>
  <c r="AJ161" i="2"/>
  <c r="AJ135" i="2"/>
  <c r="AJ41" i="2"/>
  <c r="AJ55" i="2"/>
  <c r="AJ126" i="2"/>
  <c r="AJ146" i="2"/>
  <c r="AJ171" i="2"/>
  <c r="AJ31" i="2"/>
  <c r="AJ108" i="2"/>
  <c r="AJ168" i="2"/>
  <c r="AJ205" i="2"/>
  <c r="AJ155" i="2"/>
  <c r="AJ62" i="2"/>
  <c r="AJ20" i="2"/>
  <c r="AJ80" i="2"/>
  <c r="AJ149" i="2"/>
  <c r="AJ170" i="2"/>
  <c r="AJ177" i="2"/>
  <c r="AJ43" i="2"/>
  <c r="AJ166" i="2"/>
  <c r="AJ71" i="2"/>
  <c r="AI173" i="2" a="1"/>
  <c r="AI150" i="2" a="1"/>
  <c r="AI46" i="2" a="1"/>
  <c r="AI151" i="2" a="1"/>
  <c r="AI15" i="2" a="1"/>
  <c r="AI129" i="2" a="1"/>
  <c r="AI162" i="2" a="1"/>
  <c r="AI24" i="2" a="1"/>
  <c r="AI106" i="2" a="1"/>
  <c r="AI139" i="2" a="1"/>
  <c r="AI104" i="2" a="1"/>
  <c r="AI80" i="2" a="1"/>
  <c r="AI35" i="2" a="1"/>
  <c r="AI134" i="2" a="1"/>
  <c r="AI30" i="2" a="1"/>
  <c r="AI179" i="2" a="1"/>
  <c r="AI36" i="2" a="1"/>
  <c r="AI126" i="2" a="1"/>
  <c r="AI153" i="2" a="1"/>
  <c r="AI25" i="2" a="1"/>
  <c r="AI164" i="2" a="1"/>
  <c r="AI116" i="2" a="1"/>
  <c r="AI87" i="2" a="1"/>
  <c r="AI131" i="2" a="1"/>
  <c r="AI13" i="2" a="1"/>
  <c r="AI141" i="2" a="1"/>
  <c r="AI108" i="2" a="1"/>
  <c r="AI161" i="2" a="1"/>
  <c r="AI79" i="2" a="1"/>
  <c r="AI88" i="2" a="1"/>
  <c r="AI119" i="2" a="1"/>
  <c r="AI29" i="2" a="1"/>
  <c r="AI40" i="2" a="1"/>
  <c r="AI22" i="2" a="1"/>
  <c r="AI152" i="2" a="1"/>
  <c r="AI64" i="2" a="1"/>
  <c r="AI172" i="2" a="1"/>
  <c r="AI91" i="2" a="1"/>
  <c r="AI155" i="2" a="1"/>
  <c r="AI168" i="2" a="1"/>
  <c r="AI99" i="2" a="1"/>
  <c r="AI65" i="2" a="1"/>
  <c r="AI145" i="2" a="1"/>
  <c r="AI111" i="2" a="1"/>
  <c r="AI157" i="2" a="1"/>
  <c r="AI105" i="2" a="1"/>
  <c r="AI100" i="2" a="1"/>
  <c r="AI122" i="2" a="1"/>
  <c r="AI163" i="2" a="1"/>
  <c r="AI84" i="2" a="1"/>
  <c r="AI158" i="2" a="1"/>
  <c r="AI42" i="2" a="1"/>
  <c r="AI47" i="2" a="1"/>
  <c r="AI118" i="2" a="1"/>
  <c r="AI43" i="2" a="1"/>
  <c r="AI75" i="2" a="1"/>
  <c r="AI58" i="2" a="1"/>
  <c r="AI138" i="2" a="1"/>
  <c r="AI199" i="2" a="1"/>
  <c r="AI32" i="2" a="1"/>
  <c r="AI52" i="2" a="1"/>
  <c r="AI41" i="2" a="1"/>
  <c r="AI177" i="2" a="1"/>
  <c r="AI140" i="2" a="1"/>
  <c r="AI109" i="2" a="1"/>
  <c r="AI16" i="2" a="1"/>
  <c r="AI124" i="2" a="1"/>
  <c r="AI123" i="2" a="1"/>
  <c r="AI83" i="2" a="1"/>
  <c r="AI31" i="2" a="1"/>
  <c r="AI149" i="2" a="1"/>
  <c r="AI125" i="2" a="1"/>
  <c r="AI148" i="2" a="1"/>
  <c r="AI27" i="2" a="1"/>
  <c r="AI37" i="2" a="1"/>
  <c r="AI28" i="2" a="1"/>
  <c r="AI193" i="2" a="1"/>
  <c r="AI143" i="2" a="1"/>
  <c r="AI174" i="2" a="1"/>
  <c r="AI159" i="2" a="1"/>
  <c r="AI169" i="2" a="1"/>
  <c r="AI70" i="2" a="1"/>
  <c r="AI39" i="2" a="1"/>
  <c r="AI59" i="2" a="1"/>
  <c r="AI63" i="2" a="1"/>
  <c r="AI182" i="2" a="1"/>
  <c r="AI95" i="2" a="1"/>
  <c r="AI187" i="2" a="1"/>
  <c r="AI128" i="2" a="1"/>
  <c r="AI45" i="2" a="1"/>
  <c r="AI85" i="2" a="1"/>
  <c r="AI68" i="2" a="1"/>
  <c r="AI110" i="2" a="1"/>
  <c r="AI81" i="2" a="1"/>
  <c r="AI166" i="2" a="1"/>
  <c r="AI170" i="2" a="1"/>
  <c r="AI154" i="2" a="1"/>
  <c r="AI130" i="2" a="1"/>
  <c r="AI117" i="2" a="1"/>
  <c r="AI120" i="2" a="1"/>
  <c r="AI206" i="2" a="1"/>
  <c r="AI142" i="2" a="1"/>
  <c r="AI26" i="2" a="1"/>
  <c r="AI21" i="2" a="1"/>
  <c r="AI55" i="2" a="1"/>
  <c r="AI132" i="2" a="1"/>
  <c r="AI156" i="2" a="1"/>
  <c r="AI181" i="2" a="1"/>
  <c r="AI136" i="2" a="1"/>
  <c r="AI165" i="2" a="1"/>
  <c r="AI205" i="2" a="1"/>
  <c r="AI97" i="2" a="1"/>
  <c r="AI102" i="2" a="1"/>
  <c r="AI144" i="2" a="1"/>
  <c r="AI127" i="2" a="1"/>
  <c r="AI115" i="2" a="1"/>
  <c r="AI135" i="2" a="1"/>
  <c r="AI171" i="2" a="1"/>
  <c r="AI69" i="2" a="1"/>
  <c r="AI44" i="2" a="1"/>
  <c r="AI38" i="2" a="1"/>
  <c r="AI62" i="2" a="1"/>
  <c r="AI137" i="2" a="1"/>
  <c r="AI113" i="2" a="1"/>
  <c r="AI33" i="2" a="1"/>
  <c r="AI20" i="2" a="1"/>
  <c r="AI107" i="2" a="1"/>
  <c r="AI175" i="2" a="1"/>
  <c r="AI71" i="2" a="1"/>
  <c r="AI167" i="2" a="1"/>
  <c r="AI49" i="2" a="1"/>
  <c r="AI147" i="2" a="1"/>
  <c r="AI146" i="2" a="1"/>
  <c r="AI103" i="2" a="1"/>
  <c r="AI121" i="2" a="1"/>
  <c r="AI93" i="2" a="1"/>
  <c r="AI160" i="2" a="1"/>
  <c r="AG12" i="2" a="1"/>
  <c r="AI133" i="2" a="1"/>
  <c r="AI34" i="2" a="1"/>
  <c r="AI51" i="2" a="1"/>
  <c r="AI177" i="2" l="1"/>
  <c r="AI155" i="2"/>
  <c r="AI146" i="2"/>
  <c r="AI124" i="2"/>
  <c r="AI110" i="2"/>
  <c r="AI75" i="2"/>
  <c r="AI68" i="2"/>
  <c r="AI164" i="2"/>
  <c r="AI142" i="2"/>
  <c r="AI46" i="2"/>
  <c r="AI102" i="2"/>
  <c r="AI127" i="2"/>
  <c r="AI29" i="2"/>
  <c r="AI64" i="2"/>
  <c r="AI93" i="2"/>
  <c r="AI104" i="2"/>
  <c r="AI199" i="2"/>
  <c r="AI115" i="2"/>
  <c r="AI116" i="2"/>
  <c r="AI206" i="2"/>
  <c r="AI143" i="2"/>
  <c r="AI70" i="2"/>
  <c r="AI63" i="2"/>
  <c r="AI167" i="2"/>
  <c r="AI59" i="2"/>
  <c r="AI123" i="2"/>
  <c r="AI156" i="2"/>
  <c r="AI119" i="2"/>
  <c r="AG12" i="2"/>
  <c r="AI128" i="2"/>
  <c r="AI147" i="2"/>
  <c r="AI81" i="2"/>
  <c r="AI51" i="2"/>
  <c r="AI181" i="2"/>
  <c r="AI133" i="2"/>
  <c r="AI45" i="2"/>
  <c r="AI71" i="2"/>
  <c r="AI80" i="2"/>
  <c r="AI108" i="2"/>
  <c r="AI41" i="2"/>
  <c r="AI163" i="2"/>
  <c r="AI151" i="2"/>
  <c r="AI152" i="2"/>
  <c r="AI157" i="2"/>
  <c r="AI136" i="2"/>
  <c r="AI85" i="2"/>
  <c r="AI162" i="2"/>
  <c r="AI166" i="2"/>
  <c r="AI170" i="2"/>
  <c r="AI20" i="2"/>
  <c r="AI205" i="2"/>
  <c r="AI31" i="2"/>
  <c r="AI126" i="2"/>
  <c r="AI135" i="2"/>
  <c r="AI32" i="2"/>
  <c r="AI44" i="2"/>
  <c r="AI141" i="2"/>
  <c r="AI83" i="2"/>
  <c r="AI187" i="2"/>
  <c r="AI24" i="2"/>
  <c r="AI158" i="2"/>
  <c r="AI58" i="2"/>
  <c r="AI100" i="2"/>
  <c r="AI173" i="2"/>
  <c r="AI36" i="2"/>
  <c r="AI160" i="2"/>
  <c r="AI35" i="2"/>
  <c r="AI121" i="2"/>
  <c r="AI148" i="2"/>
  <c r="AI87" i="2"/>
  <c r="AI179" i="2"/>
  <c r="AI16" i="2"/>
  <c r="AI159" i="2"/>
  <c r="AI22" i="2"/>
  <c r="AI125" i="2"/>
  <c r="AI107" i="2"/>
  <c r="AI130" i="2"/>
  <c r="AI97" i="2"/>
  <c r="AI26" i="2"/>
  <c r="AI38" i="2"/>
  <c r="AI182" i="2"/>
  <c r="AI34" i="2"/>
  <c r="AI91" i="2"/>
  <c r="AI154" i="2"/>
  <c r="AI42" i="2"/>
  <c r="AI106" i="2"/>
  <c r="AI134" i="2"/>
  <c r="AI105" i="2"/>
  <c r="AI144" i="2"/>
  <c r="AI27" i="2"/>
  <c r="AI174" i="2"/>
  <c r="AI33" i="2"/>
  <c r="AI79" i="2"/>
  <c r="AI88" i="2"/>
  <c r="AI171" i="2"/>
  <c r="AI132" i="2"/>
  <c r="AI47" i="2"/>
  <c r="AI165" i="2"/>
  <c r="AI109" i="2"/>
  <c r="AI122" i="2"/>
  <c r="AI140" i="2"/>
  <c r="AI49" i="2"/>
  <c r="AI137" i="2"/>
  <c r="AI69" i="2"/>
  <c r="AI120" i="2"/>
  <c r="AI99" i="2"/>
  <c r="AI138" i="2"/>
  <c r="AI39" i="2"/>
  <c r="AI84" i="2"/>
  <c r="AI13" i="2"/>
  <c r="AI117" i="2"/>
  <c r="AI52" i="2"/>
  <c r="AI65" i="2"/>
  <c r="AI118" i="2"/>
  <c r="AI131" i="2"/>
  <c r="AI40" i="2"/>
  <c r="AI172" i="2"/>
  <c r="AI175" i="2"/>
  <c r="AI153" i="2"/>
  <c r="AI28" i="2"/>
  <c r="AI95" i="2"/>
  <c r="AI169" i="2"/>
  <c r="AI150" i="2"/>
  <c r="AI145" i="2"/>
  <c r="AI43" i="2"/>
  <c r="AI149" i="2"/>
  <c r="AI62" i="2"/>
  <c r="AI168" i="2"/>
  <c r="AI55" i="2"/>
  <c r="AI161" i="2"/>
  <c r="AI15" i="2"/>
  <c r="AI113" i="2"/>
  <c r="AI103" i="2"/>
  <c r="AI193" i="2"/>
  <c r="AI25" i="2"/>
  <c r="AI129" i="2"/>
  <c r="AI30" i="2"/>
  <c r="AI111" i="2"/>
  <c r="AI139" i="2"/>
  <c r="AI21" i="2"/>
  <c r="AI37" i="2"/>
  <c r="AJ185" i="2"/>
  <c r="AJ183" i="2"/>
  <c r="V223" i="2"/>
  <c r="U223" i="2"/>
  <c r="W215" i="2"/>
  <c r="U224" i="2" s="1"/>
  <c r="W224" i="2" s="1"/>
  <c r="AJ14" i="2"/>
  <c r="AJ112" i="2"/>
  <c r="AJ184" i="2"/>
  <c r="AJ114" i="2"/>
  <c r="AI112" i="2" a="1"/>
  <c r="AI185" i="2" a="1"/>
  <c r="AI14" i="2" a="1"/>
  <c r="AI184" i="2" a="1"/>
  <c r="AI114" i="2" a="1"/>
  <c r="AI183" i="2" a="1"/>
  <c r="AI184" i="2" l="1"/>
  <c r="AI185" i="2"/>
  <c r="AI112" i="2"/>
  <c r="AI114" i="2"/>
  <c r="AI14" i="2"/>
  <c r="AI183" i="2"/>
  <c r="AG210" i="2"/>
  <c r="AJ12" i="2"/>
  <c r="AJ210" i="2" s="1"/>
  <c r="W223" i="2"/>
  <c r="W217" i="2"/>
  <c r="AI12" i="2" a="1"/>
  <c r="AI12" i="2" l="1"/>
  <c r="AI210" i="2" s="1"/>
  <c r="AJ211" i="2" s="1"/>
  <c r="U225" i="2"/>
  <c r="W225" i="2" s="1"/>
</calcChain>
</file>

<file path=xl/comments1.xml><?xml version="1.0" encoding="utf-8"?>
<comments xmlns="http://schemas.openxmlformats.org/spreadsheetml/2006/main">
  <authors>
    <author>福元　良介</author>
    <author>佐々木 一二(SASAKI Katsuji)</author>
    <author>榮　竜郎</author>
  </authors>
  <commentList>
    <comment ref="A6" authorId="0" shapeId="0">
      <text>
        <r>
          <rPr>
            <sz val="9"/>
            <color indexed="81"/>
            <rFont val="MS P ゴシック"/>
            <family val="3"/>
            <charset val="128"/>
          </rPr>
          <t>入力不要</t>
        </r>
      </text>
    </comment>
    <comment ref="B6" authorId="0" shapeId="0">
      <text>
        <r>
          <rPr>
            <sz val="9"/>
            <color indexed="81"/>
            <rFont val="MS P ゴシック"/>
            <family val="3"/>
            <charset val="128"/>
          </rPr>
          <t>局名を選択</t>
        </r>
      </text>
    </comment>
    <comment ref="C6" authorId="0" shapeId="0">
      <text>
        <r>
          <rPr>
            <sz val="9"/>
            <color indexed="81"/>
            <rFont val="MS P ゴシック"/>
            <family val="3"/>
            <charset val="128"/>
          </rPr>
          <t>県名を選択</t>
        </r>
      </text>
    </comment>
    <comment ref="D6" authorId="0" shapeId="0">
      <text>
        <r>
          <rPr>
            <sz val="9"/>
            <color indexed="81"/>
            <rFont val="MS P ゴシック"/>
            <family val="3"/>
            <charset val="128"/>
          </rPr>
          <t>地区名を入力</t>
        </r>
      </text>
    </comment>
    <comment ref="E6" authorId="0" shapeId="0">
      <text>
        <r>
          <rPr>
            <sz val="9"/>
            <color indexed="81"/>
            <rFont val="MS P ゴシック"/>
            <family val="3"/>
            <charset val="128"/>
          </rPr>
          <t>地区区分を選択</t>
        </r>
      </text>
    </comment>
    <comment ref="F6" authorId="0" shapeId="0">
      <text>
        <r>
          <rPr>
            <sz val="9"/>
            <color indexed="81"/>
            <rFont val="MS P ゴシック"/>
            <family val="3"/>
            <charset val="128"/>
          </rPr>
          <t>施設管理者名を入力
（複数の場合も全て入力）</t>
        </r>
      </text>
    </comment>
    <comment ref="E10" authorId="1" shapeId="0">
      <text>
        <r>
          <rPr>
            <sz val="9"/>
            <color indexed="81"/>
            <rFont val="MS P ゴシック"/>
            <family val="3"/>
            <charset val="128"/>
          </rPr>
          <t>まだ実績がない６月以降の電気量料金等については、過去の実績や想定される額を用いて入力してください。</t>
        </r>
      </text>
    </comment>
    <comment ref="R10" authorId="1" shapeId="0">
      <text>
        <r>
          <rPr>
            <b/>
            <sz val="9"/>
            <color indexed="81"/>
            <rFont val="MS P ゴシック"/>
            <family val="3"/>
            <charset val="128"/>
          </rPr>
          <t>まだ実績が無い６月以降については、過去の実績や想定される額で入力をお願いします。</t>
        </r>
      </text>
    </comment>
    <comment ref="B12" authorId="0" shapeId="0">
      <text>
        <r>
          <rPr>
            <sz val="9"/>
            <color indexed="81"/>
            <rFont val="MS P ゴシック"/>
            <family val="3"/>
            <charset val="128"/>
          </rPr>
          <t>施設名を入力</t>
        </r>
      </text>
    </comment>
    <comment ref="C12" authorId="0" shapeId="0">
      <text>
        <r>
          <rPr>
            <sz val="9"/>
            <color indexed="81"/>
            <rFont val="MS P ゴシック"/>
            <family val="3"/>
            <charset val="128"/>
          </rPr>
          <t>費用区分を選択</t>
        </r>
      </text>
    </comment>
    <comment ref="D12" authorId="0" shapeId="0">
      <text>
        <r>
          <rPr>
            <sz val="9"/>
            <color indexed="81"/>
            <rFont val="MS P ゴシック"/>
            <family val="3"/>
            <charset val="128"/>
          </rPr>
          <t>契約区分を選択</t>
        </r>
      </text>
    </comment>
    <comment ref="E12" authorId="0" shapeId="0">
      <text>
        <r>
          <rPr>
            <sz val="9"/>
            <color indexed="81"/>
            <rFont val="MS P ゴシック"/>
            <family val="3"/>
            <charset val="128"/>
          </rPr>
          <t>円単位で入力</t>
        </r>
      </text>
    </comment>
    <comment ref="F12" authorId="0" shapeId="0">
      <text>
        <r>
          <rPr>
            <sz val="9"/>
            <color indexed="81"/>
            <rFont val="MS P ゴシック"/>
            <family val="3"/>
            <charset val="128"/>
          </rPr>
          <t>円単位で入力</t>
        </r>
      </text>
    </comment>
    <comment ref="G12" authorId="0" shapeId="0">
      <text>
        <r>
          <rPr>
            <sz val="9"/>
            <color indexed="81"/>
            <rFont val="MS P ゴシック"/>
            <family val="3"/>
            <charset val="128"/>
          </rPr>
          <t>円単位で入力</t>
        </r>
      </text>
    </comment>
    <comment ref="H12" authorId="0" shapeId="0">
      <text>
        <r>
          <rPr>
            <sz val="9"/>
            <color indexed="81"/>
            <rFont val="MS P ゴシック"/>
            <family val="3"/>
            <charset val="128"/>
          </rPr>
          <t>円単位で入力</t>
        </r>
      </text>
    </comment>
    <comment ref="O12" authorId="0" shapeId="0">
      <text>
        <r>
          <rPr>
            <sz val="9"/>
            <color indexed="81"/>
            <rFont val="MS P ゴシック"/>
            <family val="3"/>
            <charset val="128"/>
          </rPr>
          <t>該当する場合入力（円単位）</t>
        </r>
      </text>
    </comment>
    <comment ref="Q12" authorId="0" shapeId="0">
      <text>
        <r>
          <rPr>
            <sz val="9"/>
            <color indexed="81"/>
            <rFont val="MS P ゴシック"/>
            <family val="3"/>
            <charset val="128"/>
          </rPr>
          <t>油種区分を選択</t>
        </r>
      </text>
    </comment>
    <comment ref="R12" authorId="0" shapeId="0">
      <text>
        <r>
          <rPr>
            <sz val="9"/>
            <color indexed="81"/>
            <rFont val="MS P ゴシック"/>
            <family val="3"/>
            <charset val="128"/>
          </rPr>
          <t>円単位で入力</t>
        </r>
      </text>
    </comment>
    <comment ref="B13" authorId="0" shapeId="0">
      <text>
        <r>
          <rPr>
            <sz val="9"/>
            <color indexed="81"/>
            <rFont val="MS P ゴシック"/>
            <family val="3"/>
            <charset val="128"/>
          </rPr>
          <t>施設名を入力</t>
        </r>
      </text>
    </comment>
    <comment ref="C13" authorId="0" shapeId="0">
      <text>
        <r>
          <rPr>
            <sz val="9"/>
            <color indexed="81"/>
            <rFont val="MS P ゴシック"/>
            <family val="3"/>
            <charset val="128"/>
          </rPr>
          <t>費用区分を選択</t>
        </r>
      </text>
    </comment>
    <comment ref="D13" authorId="0" shapeId="0">
      <text>
        <r>
          <rPr>
            <sz val="9"/>
            <color indexed="81"/>
            <rFont val="MS P ゴシック"/>
            <family val="3"/>
            <charset val="128"/>
          </rPr>
          <t>契約区分を選択</t>
        </r>
      </text>
    </comment>
    <comment ref="E13" authorId="0" shapeId="0">
      <text>
        <r>
          <rPr>
            <sz val="9"/>
            <color indexed="81"/>
            <rFont val="MS P ゴシック"/>
            <family val="3"/>
            <charset val="128"/>
          </rPr>
          <t>円単位で入力</t>
        </r>
      </text>
    </comment>
    <comment ref="F13" authorId="0" shapeId="0">
      <text>
        <r>
          <rPr>
            <sz val="9"/>
            <color indexed="81"/>
            <rFont val="MS P ゴシック"/>
            <family val="3"/>
            <charset val="128"/>
          </rPr>
          <t>円単位で入力</t>
        </r>
      </text>
    </comment>
    <comment ref="G13" authorId="0" shapeId="0">
      <text>
        <r>
          <rPr>
            <sz val="9"/>
            <color indexed="81"/>
            <rFont val="MS P ゴシック"/>
            <family val="3"/>
            <charset val="128"/>
          </rPr>
          <t>円単位で入力</t>
        </r>
      </text>
    </comment>
    <comment ref="H13" authorId="0" shapeId="0">
      <text>
        <r>
          <rPr>
            <sz val="9"/>
            <color indexed="81"/>
            <rFont val="MS P ゴシック"/>
            <family val="3"/>
            <charset val="128"/>
          </rPr>
          <t>円単位で入力</t>
        </r>
      </text>
    </comment>
    <comment ref="O13" authorId="0" shapeId="0">
      <text>
        <r>
          <rPr>
            <sz val="9"/>
            <color indexed="81"/>
            <rFont val="MS P ゴシック"/>
            <family val="3"/>
            <charset val="128"/>
          </rPr>
          <t>該当する場合入力（円単位）</t>
        </r>
      </text>
    </comment>
    <comment ref="Q13" authorId="0" shapeId="0">
      <text>
        <r>
          <rPr>
            <sz val="9"/>
            <color indexed="81"/>
            <rFont val="MS P ゴシック"/>
            <family val="3"/>
            <charset val="128"/>
          </rPr>
          <t>油種区分を選択</t>
        </r>
      </text>
    </comment>
    <comment ref="R13" authorId="0" shapeId="0">
      <text>
        <r>
          <rPr>
            <sz val="9"/>
            <color indexed="81"/>
            <rFont val="MS P ゴシック"/>
            <family val="3"/>
            <charset val="128"/>
          </rPr>
          <t>円単位で入力</t>
        </r>
      </text>
    </comment>
    <comment ref="B14" authorId="0" shapeId="0">
      <text>
        <r>
          <rPr>
            <sz val="9"/>
            <color indexed="81"/>
            <rFont val="MS P ゴシック"/>
            <family val="3"/>
            <charset val="128"/>
          </rPr>
          <t>施設名を入力</t>
        </r>
      </text>
    </comment>
    <comment ref="C14" authorId="0" shapeId="0">
      <text>
        <r>
          <rPr>
            <sz val="9"/>
            <color indexed="81"/>
            <rFont val="MS P ゴシック"/>
            <family val="3"/>
            <charset val="128"/>
          </rPr>
          <t>費用区分を選択</t>
        </r>
      </text>
    </comment>
    <comment ref="D14" authorId="0" shapeId="0">
      <text>
        <r>
          <rPr>
            <sz val="9"/>
            <color indexed="81"/>
            <rFont val="MS P ゴシック"/>
            <family val="3"/>
            <charset val="128"/>
          </rPr>
          <t>契約区分を選択</t>
        </r>
      </text>
    </comment>
    <comment ref="E14" authorId="0" shapeId="0">
      <text>
        <r>
          <rPr>
            <sz val="9"/>
            <color indexed="81"/>
            <rFont val="MS P ゴシック"/>
            <family val="3"/>
            <charset val="128"/>
          </rPr>
          <t>円単位で入力</t>
        </r>
      </text>
    </comment>
    <comment ref="F14" authorId="0" shapeId="0">
      <text>
        <r>
          <rPr>
            <sz val="9"/>
            <color indexed="81"/>
            <rFont val="MS P ゴシック"/>
            <family val="3"/>
            <charset val="128"/>
          </rPr>
          <t>円単位で入力</t>
        </r>
      </text>
    </comment>
    <comment ref="G14" authorId="0" shapeId="0">
      <text>
        <r>
          <rPr>
            <sz val="9"/>
            <color indexed="81"/>
            <rFont val="MS P ゴシック"/>
            <family val="3"/>
            <charset val="128"/>
          </rPr>
          <t>円単位で入力</t>
        </r>
      </text>
    </comment>
    <comment ref="H14" authorId="0" shapeId="0">
      <text>
        <r>
          <rPr>
            <sz val="9"/>
            <color indexed="81"/>
            <rFont val="MS P ゴシック"/>
            <family val="3"/>
            <charset val="128"/>
          </rPr>
          <t>円単位で入力</t>
        </r>
      </text>
    </comment>
    <comment ref="O14" authorId="0" shapeId="0">
      <text>
        <r>
          <rPr>
            <sz val="9"/>
            <color indexed="81"/>
            <rFont val="MS P ゴシック"/>
            <family val="3"/>
            <charset val="128"/>
          </rPr>
          <t>該当する場合入力（円単位）</t>
        </r>
      </text>
    </comment>
    <comment ref="Q14" authorId="0" shapeId="0">
      <text>
        <r>
          <rPr>
            <sz val="9"/>
            <color indexed="81"/>
            <rFont val="MS P ゴシック"/>
            <family val="3"/>
            <charset val="128"/>
          </rPr>
          <t>油種区分を選択</t>
        </r>
      </text>
    </comment>
    <comment ref="R14" authorId="0" shapeId="0">
      <text>
        <r>
          <rPr>
            <sz val="9"/>
            <color indexed="81"/>
            <rFont val="MS P ゴシック"/>
            <family val="3"/>
            <charset val="128"/>
          </rPr>
          <t>円単位で入力</t>
        </r>
      </text>
    </comment>
    <comment ref="B15" authorId="0" shapeId="0">
      <text>
        <r>
          <rPr>
            <sz val="9"/>
            <color indexed="81"/>
            <rFont val="MS P ゴシック"/>
            <family val="3"/>
            <charset val="128"/>
          </rPr>
          <t>施設名を入力</t>
        </r>
      </text>
    </comment>
    <comment ref="C15" authorId="0" shapeId="0">
      <text>
        <r>
          <rPr>
            <sz val="9"/>
            <color indexed="81"/>
            <rFont val="MS P ゴシック"/>
            <family val="3"/>
            <charset val="128"/>
          </rPr>
          <t>費用区分を選択</t>
        </r>
      </text>
    </comment>
    <comment ref="D15" authorId="0" shapeId="0">
      <text>
        <r>
          <rPr>
            <sz val="9"/>
            <color indexed="81"/>
            <rFont val="MS P ゴシック"/>
            <family val="3"/>
            <charset val="128"/>
          </rPr>
          <t>契約区分を選択</t>
        </r>
      </text>
    </comment>
    <comment ref="E15" authorId="0" shapeId="0">
      <text>
        <r>
          <rPr>
            <sz val="9"/>
            <color indexed="81"/>
            <rFont val="MS P ゴシック"/>
            <family val="3"/>
            <charset val="128"/>
          </rPr>
          <t>円単位で入力</t>
        </r>
      </text>
    </comment>
    <comment ref="F15" authorId="0" shapeId="0">
      <text>
        <r>
          <rPr>
            <sz val="9"/>
            <color indexed="81"/>
            <rFont val="MS P ゴシック"/>
            <family val="3"/>
            <charset val="128"/>
          </rPr>
          <t>円単位で入力</t>
        </r>
      </text>
    </comment>
    <comment ref="G15" authorId="0" shapeId="0">
      <text>
        <r>
          <rPr>
            <sz val="9"/>
            <color indexed="81"/>
            <rFont val="MS P ゴシック"/>
            <family val="3"/>
            <charset val="128"/>
          </rPr>
          <t>円単位で入力</t>
        </r>
      </text>
    </comment>
    <comment ref="H15" authorId="0" shapeId="0">
      <text>
        <r>
          <rPr>
            <sz val="9"/>
            <color indexed="81"/>
            <rFont val="MS P ゴシック"/>
            <family val="3"/>
            <charset val="128"/>
          </rPr>
          <t>円単位で入力</t>
        </r>
      </text>
    </comment>
    <comment ref="O15" authorId="0" shapeId="0">
      <text>
        <r>
          <rPr>
            <sz val="9"/>
            <color indexed="81"/>
            <rFont val="MS P ゴシック"/>
            <family val="3"/>
            <charset val="128"/>
          </rPr>
          <t>該当する場合入力（円単位）</t>
        </r>
      </text>
    </comment>
    <comment ref="Q15" authorId="0" shapeId="0">
      <text>
        <r>
          <rPr>
            <sz val="9"/>
            <color indexed="81"/>
            <rFont val="MS P ゴシック"/>
            <family val="3"/>
            <charset val="128"/>
          </rPr>
          <t>油種区分を選択</t>
        </r>
      </text>
    </comment>
    <comment ref="R15" authorId="0" shapeId="0">
      <text>
        <r>
          <rPr>
            <sz val="9"/>
            <color indexed="81"/>
            <rFont val="MS P ゴシック"/>
            <family val="3"/>
            <charset val="128"/>
          </rPr>
          <t>円単位で入力</t>
        </r>
      </text>
    </comment>
    <comment ref="B16" authorId="0" shapeId="0">
      <text>
        <r>
          <rPr>
            <sz val="9"/>
            <color indexed="81"/>
            <rFont val="MS P ゴシック"/>
            <family val="3"/>
            <charset val="128"/>
          </rPr>
          <t>施設名を入力</t>
        </r>
      </text>
    </comment>
    <comment ref="C16" authorId="0" shapeId="0">
      <text>
        <r>
          <rPr>
            <sz val="9"/>
            <color indexed="81"/>
            <rFont val="MS P ゴシック"/>
            <family val="3"/>
            <charset val="128"/>
          </rPr>
          <t>費用区分を選択</t>
        </r>
      </text>
    </comment>
    <comment ref="D16" authorId="0" shapeId="0">
      <text>
        <r>
          <rPr>
            <sz val="9"/>
            <color indexed="81"/>
            <rFont val="MS P ゴシック"/>
            <family val="3"/>
            <charset val="128"/>
          </rPr>
          <t>契約区分を選択</t>
        </r>
      </text>
    </comment>
    <comment ref="E16" authorId="0" shapeId="0">
      <text>
        <r>
          <rPr>
            <sz val="9"/>
            <color indexed="81"/>
            <rFont val="MS P ゴシック"/>
            <family val="3"/>
            <charset val="128"/>
          </rPr>
          <t>円単位で入力</t>
        </r>
      </text>
    </comment>
    <comment ref="F16" authorId="0" shapeId="0">
      <text>
        <r>
          <rPr>
            <sz val="9"/>
            <color indexed="81"/>
            <rFont val="MS P ゴシック"/>
            <family val="3"/>
            <charset val="128"/>
          </rPr>
          <t>円単位で入力</t>
        </r>
      </text>
    </comment>
    <comment ref="G16" authorId="0" shapeId="0">
      <text>
        <r>
          <rPr>
            <sz val="9"/>
            <color indexed="81"/>
            <rFont val="MS P ゴシック"/>
            <family val="3"/>
            <charset val="128"/>
          </rPr>
          <t>円単位で入力</t>
        </r>
      </text>
    </comment>
    <comment ref="H16" authorId="0" shapeId="0">
      <text>
        <r>
          <rPr>
            <sz val="9"/>
            <color indexed="81"/>
            <rFont val="MS P ゴシック"/>
            <family val="3"/>
            <charset val="128"/>
          </rPr>
          <t>円単位で入力</t>
        </r>
      </text>
    </comment>
    <comment ref="O16" authorId="0" shapeId="0">
      <text>
        <r>
          <rPr>
            <sz val="9"/>
            <color indexed="81"/>
            <rFont val="MS P ゴシック"/>
            <family val="3"/>
            <charset val="128"/>
          </rPr>
          <t>該当する場合入力（円単位）</t>
        </r>
      </text>
    </comment>
    <comment ref="Q16" authorId="0" shapeId="0">
      <text>
        <r>
          <rPr>
            <sz val="9"/>
            <color indexed="81"/>
            <rFont val="MS P ゴシック"/>
            <family val="3"/>
            <charset val="128"/>
          </rPr>
          <t>油種区分を選択</t>
        </r>
      </text>
    </comment>
    <comment ref="R16" authorId="0" shapeId="0">
      <text>
        <r>
          <rPr>
            <sz val="9"/>
            <color indexed="81"/>
            <rFont val="MS P ゴシック"/>
            <family val="3"/>
            <charset val="128"/>
          </rPr>
          <t>円単位で入力</t>
        </r>
      </text>
    </comment>
    <comment ref="AH16" authorId="2" shapeId="0">
      <text>
        <r>
          <rPr>
            <sz val="9"/>
            <color indexed="81"/>
            <rFont val="MS P ゴシック"/>
            <family val="3"/>
            <charset val="128"/>
          </rPr>
          <t>①コロナ交付金なし</t>
        </r>
      </text>
    </comment>
    <comment ref="B17" authorId="0" shapeId="0">
      <text>
        <r>
          <rPr>
            <sz val="9"/>
            <color indexed="81"/>
            <rFont val="MS P ゴシック"/>
            <family val="3"/>
            <charset val="128"/>
          </rPr>
          <t>施設名を入力</t>
        </r>
      </text>
    </comment>
    <comment ref="C17" authorId="0" shapeId="0">
      <text>
        <r>
          <rPr>
            <sz val="9"/>
            <color indexed="81"/>
            <rFont val="MS P ゴシック"/>
            <family val="3"/>
            <charset val="128"/>
          </rPr>
          <t>費用区分を選択</t>
        </r>
      </text>
    </comment>
    <comment ref="D17" authorId="0" shapeId="0">
      <text>
        <r>
          <rPr>
            <sz val="9"/>
            <color indexed="81"/>
            <rFont val="MS P ゴシック"/>
            <family val="3"/>
            <charset val="128"/>
          </rPr>
          <t>契約区分を選択</t>
        </r>
      </text>
    </comment>
    <comment ref="E17" authorId="0" shapeId="0">
      <text>
        <r>
          <rPr>
            <sz val="9"/>
            <color indexed="81"/>
            <rFont val="MS P ゴシック"/>
            <family val="3"/>
            <charset val="128"/>
          </rPr>
          <t>円単位で入力</t>
        </r>
      </text>
    </comment>
    <comment ref="F17" authorId="0" shapeId="0">
      <text>
        <r>
          <rPr>
            <sz val="9"/>
            <color indexed="81"/>
            <rFont val="MS P ゴシック"/>
            <family val="3"/>
            <charset val="128"/>
          </rPr>
          <t>円単位で入力</t>
        </r>
      </text>
    </comment>
    <comment ref="G17" authorId="0" shapeId="0">
      <text>
        <r>
          <rPr>
            <sz val="9"/>
            <color indexed="81"/>
            <rFont val="MS P ゴシック"/>
            <family val="3"/>
            <charset val="128"/>
          </rPr>
          <t>円単位で入力</t>
        </r>
      </text>
    </comment>
    <comment ref="H17" authorId="0" shapeId="0">
      <text>
        <r>
          <rPr>
            <sz val="9"/>
            <color indexed="81"/>
            <rFont val="MS P ゴシック"/>
            <family val="3"/>
            <charset val="128"/>
          </rPr>
          <t>円単位で入力</t>
        </r>
      </text>
    </comment>
    <comment ref="O17" authorId="0" shapeId="0">
      <text>
        <r>
          <rPr>
            <sz val="9"/>
            <color indexed="81"/>
            <rFont val="MS P ゴシック"/>
            <family val="3"/>
            <charset val="128"/>
          </rPr>
          <t>該当する場合入力（円単位）</t>
        </r>
      </text>
    </comment>
    <comment ref="Q17" authorId="0" shapeId="0">
      <text>
        <r>
          <rPr>
            <sz val="9"/>
            <color indexed="81"/>
            <rFont val="MS P ゴシック"/>
            <family val="3"/>
            <charset val="128"/>
          </rPr>
          <t>油種区分を選択</t>
        </r>
      </text>
    </comment>
    <comment ref="R17" authorId="0" shapeId="0">
      <text>
        <r>
          <rPr>
            <sz val="9"/>
            <color indexed="81"/>
            <rFont val="MS P ゴシック"/>
            <family val="3"/>
            <charset val="128"/>
          </rPr>
          <t>円単位で入力</t>
        </r>
      </text>
    </comment>
    <comment ref="AH17" authorId="2" shapeId="0">
      <text>
        <r>
          <rPr>
            <sz val="9"/>
            <color indexed="81"/>
            <rFont val="MS P ゴシック"/>
            <family val="3"/>
            <charset val="128"/>
          </rPr>
          <t>②コロナ交付金を活用（高騰分の何割か）</t>
        </r>
      </text>
    </comment>
    <comment ref="B18" authorId="0" shapeId="0">
      <text>
        <r>
          <rPr>
            <sz val="9"/>
            <color indexed="81"/>
            <rFont val="MS P ゴシック"/>
            <family val="3"/>
            <charset val="128"/>
          </rPr>
          <t>施設名を入力</t>
        </r>
      </text>
    </comment>
    <comment ref="C18" authorId="0" shapeId="0">
      <text>
        <r>
          <rPr>
            <sz val="9"/>
            <color indexed="81"/>
            <rFont val="MS P ゴシック"/>
            <family val="3"/>
            <charset val="128"/>
          </rPr>
          <t>費用区分を選択</t>
        </r>
      </text>
    </comment>
    <comment ref="D18" authorId="0" shapeId="0">
      <text>
        <r>
          <rPr>
            <sz val="9"/>
            <color indexed="81"/>
            <rFont val="MS P ゴシック"/>
            <family val="3"/>
            <charset val="128"/>
          </rPr>
          <t>契約区分を選択</t>
        </r>
      </text>
    </comment>
    <comment ref="E18" authorId="0" shapeId="0">
      <text>
        <r>
          <rPr>
            <sz val="9"/>
            <color indexed="81"/>
            <rFont val="MS P ゴシック"/>
            <family val="3"/>
            <charset val="128"/>
          </rPr>
          <t>円単位で入力</t>
        </r>
      </text>
    </comment>
    <comment ref="F18" authorId="0" shapeId="0">
      <text>
        <r>
          <rPr>
            <sz val="9"/>
            <color indexed="81"/>
            <rFont val="MS P ゴシック"/>
            <family val="3"/>
            <charset val="128"/>
          </rPr>
          <t>円単位で入力</t>
        </r>
      </text>
    </comment>
    <comment ref="G18" authorId="0" shapeId="0">
      <text>
        <r>
          <rPr>
            <sz val="9"/>
            <color indexed="81"/>
            <rFont val="MS P ゴシック"/>
            <family val="3"/>
            <charset val="128"/>
          </rPr>
          <t>円単位で入力</t>
        </r>
      </text>
    </comment>
    <comment ref="H18" authorId="0" shapeId="0">
      <text>
        <r>
          <rPr>
            <sz val="9"/>
            <color indexed="81"/>
            <rFont val="MS P ゴシック"/>
            <family val="3"/>
            <charset val="128"/>
          </rPr>
          <t>円単位で入力</t>
        </r>
      </text>
    </comment>
    <comment ref="O18" authorId="0" shapeId="0">
      <text>
        <r>
          <rPr>
            <sz val="9"/>
            <color indexed="81"/>
            <rFont val="MS P ゴシック"/>
            <family val="3"/>
            <charset val="128"/>
          </rPr>
          <t>該当する場合入力（円単位）</t>
        </r>
      </text>
    </comment>
    <comment ref="Q18" authorId="0" shapeId="0">
      <text>
        <r>
          <rPr>
            <sz val="9"/>
            <color indexed="81"/>
            <rFont val="MS P ゴシック"/>
            <family val="3"/>
            <charset val="128"/>
          </rPr>
          <t>油種区分を選択</t>
        </r>
      </text>
    </comment>
    <comment ref="R18" authorId="0" shapeId="0">
      <text>
        <r>
          <rPr>
            <sz val="9"/>
            <color indexed="81"/>
            <rFont val="MS P ゴシック"/>
            <family val="3"/>
            <charset val="128"/>
          </rPr>
          <t>円単位で入力</t>
        </r>
      </text>
    </comment>
    <comment ref="AH18" authorId="2" shapeId="0">
      <text>
        <r>
          <rPr>
            <sz val="9"/>
            <color indexed="81"/>
            <rFont val="MS P ゴシック"/>
            <family val="3"/>
            <charset val="128"/>
          </rPr>
          <t>③コロナ交付金を活用（高騰分満額）</t>
        </r>
      </text>
    </comment>
    <comment ref="B19" authorId="0" shapeId="0">
      <text>
        <r>
          <rPr>
            <sz val="9"/>
            <color indexed="81"/>
            <rFont val="MS P ゴシック"/>
            <family val="3"/>
            <charset val="128"/>
          </rPr>
          <t>施設名を入力</t>
        </r>
      </text>
    </comment>
    <comment ref="C19" authorId="0" shapeId="0">
      <text>
        <r>
          <rPr>
            <sz val="9"/>
            <color indexed="81"/>
            <rFont val="MS P ゴシック"/>
            <family val="3"/>
            <charset val="128"/>
          </rPr>
          <t>費用区分を選択</t>
        </r>
      </text>
    </comment>
    <comment ref="D19" authorId="0" shapeId="0">
      <text>
        <r>
          <rPr>
            <sz val="9"/>
            <color indexed="81"/>
            <rFont val="MS P ゴシック"/>
            <family val="3"/>
            <charset val="128"/>
          </rPr>
          <t>契約区分を選択</t>
        </r>
      </text>
    </comment>
    <comment ref="E19" authorId="0" shapeId="0">
      <text>
        <r>
          <rPr>
            <sz val="9"/>
            <color indexed="81"/>
            <rFont val="MS P ゴシック"/>
            <family val="3"/>
            <charset val="128"/>
          </rPr>
          <t>円単位で入力</t>
        </r>
      </text>
    </comment>
    <comment ref="F19" authorId="0" shapeId="0">
      <text>
        <r>
          <rPr>
            <sz val="9"/>
            <color indexed="81"/>
            <rFont val="MS P ゴシック"/>
            <family val="3"/>
            <charset val="128"/>
          </rPr>
          <t>円単位で入力</t>
        </r>
      </text>
    </comment>
    <comment ref="G19" authorId="0" shapeId="0">
      <text>
        <r>
          <rPr>
            <sz val="9"/>
            <color indexed="81"/>
            <rFont val="MS P ゴシック"/>
            <family val="3"/>
            <charset val="128"/>
          </rPr>
          <t>円単位で入力</t>
        </r>
      </text>
    </comment>
    <comment ref="H19" authorId="0" shapeId="0">
      <text>
        <r>
          <rPr>
            <sz val="9"/>
            <color indexed="81"/>
            <rFont val="MS P ゴシック"/>
            <family val="3"/>
            <charset val="128"/>
          </rPr>
          <t>円単位で入力</t>
        </r>
      </text>
    </comment>
    <comment ref="O19" authorId="0" shapeId="0">
      <text>
        <r>
          <rPr>
            <sz val="9"/>
            <color indexed="81"/>
            <rFont val="MS P ゴシック"/>
            <family val="3"/>
            <charset val="128"/>
          </rPr>
          <t>該当する場合入力（円単位）</t>
        </r>
      </text>
    </comment>
    <comment ref="Q19" authorId="0" shapeId="0">
      <text>
        <r>
          <rPr>
            <sz val="9"/>
            <color indexed="81"/>
            <rFont val="MS P ゴシック"/>
            <family val="3"/>
            <charset val="128"/>
          </rPr>
          <t>油種区分を選択</t>
        </r>
      </text>
    </comment>
    <comment ref="R19" authorId="0" shapeId="0">
      <text>
        <r>
          <rPr>
            <sz val="9"/>
            <color indexed="81"/>
            <rFont val="MS P ゴシック"/>
            <family val="3"/>
            <charset val="128"/>
          </rPr>
          <t>円単位で入力</t>
        </r>
      </text>
    </comment>
    <comment ref="B20" authorId="0" shapeId="0">
      <text>
        <r>
          <rPr>
            <sz val="9"/>
            <color indexed="81"/>
            <rFont val="MS P ゴシック"/>
            <family val="3"/>
            <charset val="128"/>
          </rPr>
          <t>施設名を入力</t>
        </r>
      </text>
    </comment>
    <comment ref="C20" authorId="0" shapeId="0">
      <text>
        <r>
          <rPr>
            <sz val="9"/>
            <color indexed="81"/>
            <rFont val="MS P ゴシック"/>
            <family val="3"/>
            <charset val="128"/>
          </rPr>
          <t>費用区分を選択</t>
        </r>
      </text>
    </comment>
    <comment ref="D20" authorId="0" shapeId="0">
      <text>
        <r>
          <rPr>
            <sz val="9"/>
            <color indexed="81"/>
            <rFont val="MS P ゴシック"/>
            <family val="3"/>
            <charset val="128"/>
          </rPr>
          <t>契約区分を選択</t>
        </r>
      </text>
    </comment>
    <comment ref="E20" authorId="0" shapeId="0">
      <text>
        <r>
          <rPr>
            <sz val="9"/>
            <color indexed="81"/>
            <rFont val="MS P ゴシック"/>
            <family val="3"/>
            <charset val="128"/>
          </rPr>
          <t>円単位で入力</t>
        </r>
      </text>
    </comment>
    <comment ref="F20" authorId="0" shapeId="0">
      <text>
        <r>
          <rPr>
            <sz val="9"/>
            <color indexed="81"/>
            <rFont val="MS P ゴシック"/>
            <family val="3"/>
            <charset val="128"/>
          </rPr>
          <t>円単位で入力</t>
        </r>
      </text>
    </comment>
    <comment ref="G20" authorId="0" shapeId="0">
      <text>
        <r>
          <rPr>
            <sz val="9"/>
            <color indexed="81"/>
            <rFont val="MS P ゴシック"/>
            <family val="3"/>
            <charset val="128"/>
          </rPr>
          <t>円単位で入力</t>
        </r>
      </text>
    </comment>
    <comment ref="H20" authorId="0" shapeId="0">
      <text>
        <r>
          <rPr>
            <sz val="9"/>
            <color indexed="81"/>
            <rFont val="MS P ゴシック"/>
            <family val="3"/>
            <charset val="128"/>
          </rPr>
          <t>円単位で入力</t>
        </r>
      </text>
    </comment>
    <comment ref="O20" authorId="0" shapeId="0">
      <text>
        <r>
          <rPr>
            <sz val="9"/>
            <color indexed="81"/>
            <rFont val="MS P ゴシック"/>
            <family val="3"/>
            <charset val="128"/>
          </rPr>
          <t>該当する場合入力（円単位）</t>
        </r>
      </text>
    </comment>
    <comment ref="Q20" authorId="0" shapeId="0">
      <text>
        <r>
          <rPr>
            <sz val="9"/>
            <color indexed="81"/>
            <rFont val="MS P ゴシック"/>
            <family val="3"/>
            <charset val="128"/>
          </rPr>
          <t>油種区分を選択</t>
        </r>
      </text>
    </comment>
    <comment ref="R20" authorId="0" shapeId="0">
      <text>
        <r>
          <rPr>
            <sz val="9"/>
            <color indexed="81"/>
            <rFont val="MS P ゴシック"/>
            <family val="3"/>
            <charset val="128"/>
          </rPr>
          <t>円単位で入力</t>
        </r>
      </text>
    </comment>
    <comment ref="B21" authorId="0" shapeId="0">
      <text>
        <r>
          <rPr>
            <sz val="9"/>
            <color indexed="81"/>
            <rFont val="MS P ゴシック"/>
            <family val="3"/>
            <charset val="128"/>
          </rPr>
          <t>施設名を入力</t>
        </r>
      </text>
    </comment>
    <comment ref="C21" authorId="0" shapeId="0">
      <text>
        <r>
          <rPr>
            <sz val="9"/>
            <color indexed="81"/>
            <rFont val="MS P ゴシック"/>
            <family val="3"/>
            <charset val="128"/>
          </rPr>
          <t>費用区分を選択</t>
        </r>
      </text>
    </comment>
    <comment ref="D21" authorId="0" shapeId="0">
      <text>
        <r>
          <rPr>
            <sz val="9"/>
            <color indexed="81"/>
            <rFont val="MS P ゴシック"/>
            <family val="3"/>
            <charset val="128"/>
          </rPr>
          <t>契約区分を選択</t>
        </r>
      </text>
    </comment>
    <comment ref="E21" authorId="0" shapeId="0">
      <text>
        <r>
          <rPr>
            <sz val="9"/>
            <color indexed="81"/>
            <rFont val="MS P ゴシック"/>
            <family val="3"/>
            <charset val="128"/>
          </rPr>
          <t>円単位で入力</t>
        </r>
      </text>
    </comment>
    <comment ref="F21" authorId="0" shapeId="0">
      <text>
        <r>
          <rPr>
            <sz val="9"/>
            <color indexed="81"/>
            <rFont val="MS P ゴシック"/>
            <family val="3"/>
            <charset val="128"/>
          </rPr>
          <t>円単位で入力</t>
        </r>
      </text>
    </comment>
    <comment ref="G21" authorId="0" shapeId="0">
      <text>
        <r>
          <rPr>
            <sz val="9"/>
            <color indexed="81"/>
            <rFont val="MS P ゴシック"/>
            <family val="3"/>
            <charset val="128"/>
          </rPr>
          <t>円単位で入力</t>
        </r>
      </text>
    </comment>
    <comment ref="H21" authorId="0" shapeId="0">
      <text>
        <r>
          <rPr>
            <sz val="9"/>
            <color indexed="81"/>
            <rFont val="MS P ゴシック"/>
            <family val="3"/>
            <charset val="128"/>
          </rPr>
          <t>円単位で入力</t>
        </r>
      </text>
    </comment>
    <comment ref="O21" authorId="0" shapeId="0">
      <text>
        <r>
          <rPr>
            <sz val="9"/>
            <color indexed="81"/>
            <rFont val="MS P ゴシック"/>
            <family val="3"/>
            <charset val="128"/>
          </rPr>
          <t>該当する場合入力（円単位）</t>
        </r>
      </text>
    </comment>
    <comment ref="Q21" authorId="0" shapeId="0">
      <text>
        <r>
          <rPr>
            <sz val="9"/>
            <color indexed="81"/>
            <rFont val="MS P ゴシック"/>
            <family val="3"/>
            <charset val="128"/>
          </rPr>
          <t>油種区分を選択</t>
        </r>
      </text>
    </comment>
    <comment ref="R21" authorId="0" shapeId="0">
      <text>
        <r>
          <rPr>
            <sz val="9"/>
            <color indexed="81"/>
            <rFont val="MS P ゴシック"/>
            <family val="3"/>
            <charset val="128"/>
          </rPr>
          <t>円単位で入力</t>
        </r>
      </text>
    </comment>
    <comment ref="B22" authorId="0" shapeId="0">
      <text>
        <r>
          <rPr>
            <sz val="9"/>
            <color indexed="81"/>
            <rFont val="MS P ゴシック"/>
            <family val="3"/>
            <charset val="128"/>
          </rPr>
          <t>施設名を入力</t>
        </r>
      </text>
    </comment>
    <comment ref="C22" authorId="0" shapeId="0">
      <text>
        <r>
          <rPr>
            <sz val="9"/>
            <color indexed="81"/>
            <rFont val="MS P ゴシック"/>
            <family val="3"/>
            <charset val="128"/>
          </rPr>
          <t>費用区分を選択</t>
        </r>
      </text>
    </comment>
    <comment ref="D22" authorId="0" shapeId="0">
      <text>
        <r>
          <rPr>
            <sz val="9"/>
            <color indexed="81"/>
            <rFont val="MS P ゴシック"/>
            <family val="3"/>
            <charset val="128"/>
          </rPr>
          <t>契約区分を選択</t>
        </r>
      </text>
    </comment>
    <comment ref="E22" authorId="0" shapeId="0">
      <text>
        <r>
          <rPr>
            <sz val="9"/>
            <color indexed="81"/>
            <rFont val="MS P ゴシック"/>
            <family val="3"/>
            <charset val="128"/>
          </rPr>
          <t>円単位で入力</t>
        </r>
      </text>
    </comment>
    <comment ref="F22" authorId="0" shapeId="0">
      <text>
        <r>
          <rPr>
            <sz val="9"/>
            <color indexed="81"/>
            <rFont val="MS P ゴシック"/>
            <family val="3"/>
            <charset val="128"/>
          </rPr>
          <t>円単位で入力</t>
        </r>
      </text>
    </comment>
    <comment ref="G22" authorId="0" shapeId="0">
      <text>
        <r>
          <rPr>
            <sz val="9"/>
            <color indexed="81"/>
            <rFont val="MS P ゴシック"/>
            <family val="3"/>
            <charset val="128"/>
          </rPr>
          <t>円単位で入力</t>
        </r>
      </text>
    </comment>
    <comment ref="H22" authorId="0" shapeId="0">
      <text>
        <r>
          <rPr>
            <sz val="9"/>
            <color indexed="81"/>
            <rFont val="MS P ゴシック"/>
            <family val="3"/>
            <charset val="128"/>
          </rPr>
          <t>円単位で入力</t>
        </r>
      </text>
    </comment>
    <comment ref="O22" authorId="0" shapeId="0">
      <text>
        <r>
          <rPr>
            <sz val="9"/>
            <color indexed="81"/>
            <rFont val="MS P ゴシック"/>
            <family val="3"/>
            <charset val="128"/>
          </rPr>
          <t>該当する場合入力（円単位）</t>
        </r>
      </text>
    </comment>
    <comment ref="Q22" authorId="0" shapeId="0">
      <text>
        <r>
          <rPr>
            <sz val="9"/>
            <color indexed="81"/>
            <rFont val="MS P ゴシック"/>
            <family val="3"/>
            <charset val="128"/>
          </rPr>
          <t>油種区分を選択</t>
        </r>
      </text>
    </comment>
    <comment ref="R22" authorId="0" shapeId="0">
      <text>
        <r>
          <rPr>
            <sz val="9"/>
            <color indexed="81"/>
            <rFont val="MS P ゴシック"/>
            <family val="3"/>
            <charset val="128"/>
          </rPr>
          <t>円単位で入力</t>
        </r>
      </text>
    </comment>
    <comment ref="B23" authorId="0" shapeId="0">
      <text>
        <r>
          <rPr>
            <sz val="9"/>
            <color indexed="81"/>
            <rFont val="MS P ゴシック"/>
            <family val="3"/>
            <charset val="128"/>
          </rPr>
          <t>施設名を入力</t>
        </r>
      </text>
    </comment>
    <comment ref="C23" authorId="0" shapeId="0">
      <text>
        <r>
          <rPr>
            <sz val="9"/>
            <color indexed="81"/>
            <rFont val="MS P ゴシック"/>
            <family val="3"/>
            <charset val="128"/>
          </rPr>
          <t>費用区分を選択</t>
        </r>
      </text>
    </comment>
    <comment ref="D23" authorId="0" shapeId="0">
      <text>
        <r>
          <rPr>
            <sz val="9"/>
            <color indexed="81"/>
            <rFont val="MS P ゴシック"/>
            <family val="3"/>
            <charset val="128"/>
          </rPr>
          <t>契約区分を選択</t>
        </r>
      </text>
    </comment>
    <comment ref="E23" authorId="0" shapeId="0">
      <text>
        <r>
          <rPr>
            <sz val="9"/>
            <color indexed="81"/>
            <rFont val="MS P ゴシック"/>
            <family val="3"/>
            <charset val="128"/>
          </rPr>
          <t>円単位で入力</t>
        </r>
      </text>
    </comment>
    <comment ref="F23" authorId="0" shapeId="0">
      <text>
        <r>
          <rPr>
            <sz val="9"/>
            <color indexed="81"/>
            <rFont val="MS P ゴシック"/>
            <family val="3"/>
            <charset val="128"/>
          </rPr>
          <t>円単位で入力</t>
        </r>
      </text>
    </comment>
    <comment ref="G23" authorId="0" shapeId="0">
      <text>
        <r>
          <rPr>
            <sz val="9"/>
            <color indexed="81"/>
            <rFont val="MS P ゴシック"/>
            <family val="3"/>
            <charset val="128"/>
          </rPr>
          <t>円単位で入力</t>
        </r>
      </text>
    </comment>
    <comment ref="H23" authorId="0" shapeId="0">
      <text>
        <r>
          <rPr>
            <sz val="9"/>
            <color indexed="81"/>
            <rFont val="MS P ゴシック"/>
            <family val="3"/>
            <charset val="128"/>
          </rPr>
          <t>円単位で入力</t>
        </r>
      </text>
    </comment>
    <comment ref="O23" authorId="0" shapeId="0">
      <text>
        <r>
          <rPr>
            <sz val="9"/>
            <color indexed="81"/>
            <rFont val="MS P ゴシック"/>
            <family val="3"/>
            <charset val="128"/>
          </rPr>
          <t>該当する場合入力（円単位）</t>
        </r>
      </text>
    </comment>
    <comment ref="Q23" authorId="0" shapeId="0">
      <text>
        <r>
          <rPr>
            <sz val="9"/>
            <color indexed="81"/>
            <rFont val="MS P ゴシック"/>
            <family val="3"/>
            <charset val="128"/>
          </rPr>
          <t>油種区分を選択</t>
        </r>
      </text>
    </comment>
    <comment ref="R23" authorId="0" shapeId="0">
      <text>
        <r>
          <rPr>
            <sz val="9"/>
            <color indexed="81"/>
            <rFont val="MS P ゴシック"/>
            <family val="3"/>
            <charset val="128"/>
          </rPr>
          <t>円単位で入力</t>
        </r>
      </text>
    </comment>
    <comment ref="B24" authorId="0" shapeId="0">
      <text>
        <r>
          <rPr>
            <sz val="9"/>
            <color indexed="81"/>
            <rFont val="MS P ゴシック"/>
            <family val="3"/>
            <charset val="128"/>
          </rPr>
          <t>施設名を入力</t>
        </r>
      </text>
    </comment>
    <comment ref="C24" authorId="0" shapeId="0">
      <text>
        <r>
          <rPr>
            <sz val="9"/>
            <color indexed="81"/>
            <rFont val="MS P ゴシック"/>
            <family val="3"/>
            <charset val="128"/>
          </rPr>
          <t>費用区分を選択</t>
        </r>
      </text>
    </comment>
    <comment ref="D24" authorId="0" shapeId="0">
      <text>
        <r>
          <rPr>
            <sz val="9"/>
            <color indexed="81"/>
            <rFont val="MS P ゴシック"/>
            <family val="3"/>
            <charset val="128"/>
          </rPr>
          <t>契約区分を選択</t>
        </r>
      </text>
    </comment>
    <comment ref="E24" authorId="0" shapeId="0">
      <text>
        <r>
          <rPr>
            <sz val="9"/>
            <color indexed="81"/>
            <rFont val="MS P ゴシック"/>
            <family val="3"/>
            <charset val="128"/>
          </rPr>
          <t>円単位で入力</t>
        </r>
      </text>
    </comment>
    <comment ref="F24" authorId="0" shapeId="0">
      <text>
        <r>
          <rPr>
            <sz val="9"/>
            <color indexed="81"/>
            <rFont val="MS P ゴシック"/>
            <family val="3"/>
            <charset val="128"/>
          </rPr>
          <t>円単位で入力</t>
        </r>
      </text>
    </comment>
    <comment ref="G24" authorId="0" shapeId="0">
      <text>
        <r>
          <rPr>
            <sz val="9"/>
            <color indexed="81"/>
            <rFont val="MS P ゴシック"/>
            <family val="3"/>
            <charset val="128"/>
          </rPr>
          <t>円単位で入力</t>
        </r>
      </text>
    </comment>
    <comment ref="H24" authorId="0" shapeId="0">
      <text>
        <r>
          <rPr>
            <sz val="9"/>
            <color indexed="81"/>
            <rFont val="MS P ゴシック"/>
            <family val="3"/>
            <charset val="128"/>
          </rPr>
          <t>円単位で入力</t>
        </r>
      </text>
    </comment>
    <comment ref="O24" authorId="0" shapeId="0">
      <text>
        <r>
          <rPr>
            <sz val="9"/>
            <color indexed="81"/>
            <rFont val="MS P ゴシック"/>
            <family val="3"/>
            <charset val="128"/>
          </rPr>
          <t>該当する場合入力（円単位）</t>
        </r>
      </text>
    </comment>
    <comment ref="Q24" authorId="0" shapeId="0">
      <text>
        <r>
          <rPr>
            <sz val="9"/>
            <color indexed="81"/>
            <rFont val="MS P ゴシック"/>
            <family val="3"/>
            <charset val="128"/>
          </rPr>
          <t>油種区分を選択</t>
        </r>
      </text>
    </comment>
    <comment ref="R24" authorId="0" shapeId="0">
      <text>
        <r>
          <rPr>
            <sz val="9"/>
            <color indexed="81"/>
            <rFont val="MS P ゴシック"/>
            <family val="3"/>
            <charset val="128"/>
          </rPr>
          <t>円単位で入力</t>
        </r>
      </text>
    </comment>
    <comment ref="B25" authorId="0" shapeId="0">
      <text>
        <r>
          <rPr>
            <sz val="9"/>
            <color indexed="81"/>
            <rFont val="MS P ゴシック"/>
            <family val="3"/>
            <charset val="128"/>
          </rPr>
          <t>施設名を入力</t>
        </r>
      </text>
    </comment>
    <comment ref="C25" authorId="0" shapeId="0">
      <text>
        <r>
          <rPr>
            <sz val="9"/>
            <color indexed="81"/>
            <rFont val="MS P ゴシック"/>
            <family val="3"/>
            <charset val="128"/>
          </rPr>
          <t>費用区分を選択</t>
        </r>
      </text>
    </comment>
    <comment ref="D25" authorId="0" shapeId="0">
      <text>
        <r>
          <rPr>
            <sz val="9"/>
            <color indexed="81"/>
            <rFont val="MS P ゴシック"/>
            <family val="3"/>
            <charset val="128"/>
          </rPr>
          <t>契約区分を選択</t>
        </r>
      </text>
    </comment>
    <comment ref="E25" authorId="0" shapeId="0">
      <text>
        <r>
          <rPr>
            <sz val="9"/>
            <color indexed="81"/>
            <rFont val="MS P ゴシック"/>
            <family val="3"/>
            <charset val="128"/>
          </rPr>
          <t>円単位で入力</t>
        </r>
      </text>
    </comment>
    <comment ref="F25" authorId="0" shapeId="0">
      <text>
        <r>
          <rPr>
            <sz val="9"/>
            <color indexed="81"/>
            <rFont val="MS P ゴシック"/>
            <family val="3"/>
            <charset val="128"/>
          </rPr>
          <t>円単位で入力</t>
        </r>
      </text>
    </comment>
    <comment ref="G25" authorId="0" shapeId="0">
      <text>
        <r>
          <rPr>
            <sz val="9"/>
            <color indexed="81"/>
            <rFont val="MS P ゴシック"/>
            <family val="3"/>
            <charset val="128"/>
          </rPr>
          <t>円単位で入力</t>
        </r>
      </text>
    </comment>
    <comment ref="H25" authorId="0" shapeId="0">
      <text>
        <r>
          <rPr>
            <sz val="9"/>
            <color indexed="81"/>
            <rFont val="MS P ゴシック"/>
            <family val="3"/>
            <charset val="128"/>
          </rPr>
          <t>円単位で入力</t>
        </r>
      </text>
    </comment>
    <comment ref="O25" authorId="0" shapeId="0">
      <text>
        <r>
          <rPr>
            <sz val="9"/>
            <color indexed="81"/>
            <rFont val="MS P ゴシック"/>
            <family val="3"/>
            <charset val="128"/>
          </rPr>
          <t>該当する場合入力（円単位）</t>
        </r>
      </text>
    </comment>
    <comment ref="Q25" authorId="0" shapeId="0">
      <text>
        <r>
          <rPr>
            <sz val="9"/>
            <color indexed="81"/>
            <rFont val="MS P ゴシック"/>
            <family val="3"/>
            <charset val="128"/>
          </rPr>
          <t>油種区分を選択</t>
        </r>
      </text>
    </comment>
    <comment ref="R25" authorId="0" shapeId="0">
      <text>
        <r>
          <rPr>
            <sz val="9"/>
            <color indexed="81"/>
            <rFont val="MS P ゴシック"/>
            <family val="3"/>
            <charset val="128"/>
          </rPr>
          <t>円単位で入力</t>
        </r>
      </text>
    </comment>
    <comment ref="B26" authorId="0" shapeId="0">
      <text>
        <r>
          <rPr>
            <sz val="9"/>
            <color indexed="81"/>
            <rFont val="MS P ゴシック"/>
            <family val="3"/>
            <charset val="128"/>
          </rPr>
          <t>施設名を入力</t>
        </r>
      </text>
    </comment>
    <comment ref="C26" authorId="0" shapeId="0">
      <text>
        <r>
          <rPr>
            <sz val="9"/>
            <color indexed="81"/>
            <rFont val="MS P ゴシック"/>
            <family val="3"/>
            <charset val="128"/>
          </rPr>
          <t>費用区分を選択</t>
        </r>
      </text>
    </comment>
    <comment ref="D26" authorId="0" shapeId="0">
      <text>
        <r>
          <rPr>
            <sz val="9"/>
            <color indexed="81"/>
            <rFont val="MS P ゴシック"/>
            <family val="3"/>
            <charset val="128"/>
          </rPr>
          <t>契約区分を選択</t>
        </r>
      </text>
    </comment>
    <comment ref="E26" authorId="0" shapeId="0">
      <text>
        <r>
          <rPr>
            <sz val="9"/>
            <color indexed="81"/>
            <rFont val="MS P ゴシック"/>
            <family val="3"/>
            <charset val="128"/>
          </rPr>
          <t>円単位で入力</t>
        </r>
      </text>
    </comment>
    <comment ref="F26" authorId="0" shapeId="0">
      <text>
        <r>
          <rPr>
            <sz val="9"/>
            <color indexed="81"/>
            <rFont val="MS P ゴシック"/>
            <family val="3"/>
            <charset val="128"/>
          </rPr>
          <t>円単位で入力</t>
        </r>
      </text>
    </comment>
    <comment ref="G26" authorId="0" shapeId="0">
      <text>
        <r>
          <rPr>
            <sz val="9"/>
            <color indexed="81"/>
            <rFont val="MS P ゴシック"/>
            <family val="3"/>
            <charset val="128"/>
          </rPr>
          <t>円単位で入力</t>
        </r>
      </text>
    </comment>
    <comment ref="H26" authorId="0" shapeId="0">
      <text>
        <r>
          <rPr>
            <sz val="9"/>
            <color indexed="81"/>
            <rFont val="MS P ゴシック"/>
            <family val="3"/>
            <charset val="128"/>
          </rPr>
          <t>円単位で入力</t>
        </r>
      </text>
    </comment>
    <comment ref="O26" authorId="0" shapeId="0">
      <text>
        <r>
          <rPr>
            <sz val="9"/>
            <color indexed="81"/>
            <rFont val="MS P ゴシック"/>
            <family val="3"/>
            <charset val="128"/>
          </rPr>
          <t>該当する場合入力（円単位）</t>
        </r>
      </text>
    </comment>
    <comment ref="Q26" authorId="0" shapeId="0">
      <text>
        <r>
          <rPr>
            <sz val="9"/>
            <color indexed="81"/>
            <rFont val="MS P ゴシック"/>
            <family val="3"/>
            <charset val="128"/>
          </rPr>
          <t>油種区分を選択</t>
        </r>
      </text>
    </comment>
    <comment ref="R26" authorId="0" shapeId="0">
      <text>
        <r>
          <rPr>
            <sz val="9"/>
            <color indexed="81"/>
            <rFont val="MS P ゴシック"/>
            <family val="3"/>
            <charset val="128"/>
          </rPr>
          <t>円単位で入力</t>
        </r>
      </text>
    </comment>
    <comment ref="B27" authorId="0" shapeId="0">
      <text>
        <r>
          <rPr>
            <sz val="9"/>
            <color indexed="81"/>
            <rFont val="MS P ゴシック"/>
            <family val="3"/>
            <charset val="128"/>
          </rPr>
          <t>施設名を入力</t>
        </r>
      </text>
    </comment>
    <comment ref="C27" authorId="0" shapeId="0">
      <text>
        <r>
          <rPr>
            <sz val="9"/>
            <color indexed="81"/>
            <rFont val="MS P ゴシック"/>
            <family val="3"/>
            <charset val="128"/>
          </rPr>
          <t>費用区分を選択</t>
        </r>
      </text>
    </comment>
    <comment ref="D27" authorId="0" shapeId="0">
      <text>
        <r>
          <rPr>
            <sz val="9"/>
            <color indexed="81"/>
            <rFont val="MS P ゴシック"/>
            <family val="3"/>
            <charset val="128"/>
          </rPr>
          <t>契約区分を選択</t>
        </r>
      </text>
    </comment>
    <comment ref="E27" authorId="0" shapeId="0">
      <text>
        <r>
          <rPr>
            <sz val="9"/>
            <color indexed="81"/>
            <rFont val="MS P ゴシック"/>
            <family val="3"/>
            <charset val="128"/>
          </rPr>
          <t>円単位で入力</t>
        </r>
      </text>
    </comment>
    <comment ref="F27" authorId="0" shapeId="0">
      <text>
        <r>
          <rPr>
            <sz val="9"/>
            <color indexed="81"/>
            <rFont val="MS P ゴシック"/>
            <family val="3"/>
            <charset val="128"/>
          </rPr>
          <t>円単位で入力</t>
        </r>
      </text>
    </comment>
    <comment ref="G27" authorId="0" shapeId="0">
      <text>
        <r>
          <rPr>
            <sz val="9"/>
            <color indexed="81"/>
            <rFont val="MS P ゴシック"/>
            <family val="3"/>
            <charset val="128"/>
          </rPr>
          <t>円単位で入力</t>
        </r>
      </text>
    </comment>
    <comment ref="H27" authorId="0" shapeId="0">
      <text>
        <r>
          <rPr>
            <sz val="9"/>
            <color indexed="81"/>
            <rFont val="MS P ゴシック"/>
            <family val="3"/>
            <charset val="128"/>
          </rPr>
          <t>円単位で入力</t>
        </r>
      </text>
    </comment>
    <comment ref="O27" authorId="0" shapeId="0">
      <text>
        <r>
          <rPr>
            <sz val="9"/>
            <color indexed="81"/>
            <rFont val="MS P ゴシック"/>
            <family val="3"/>
            <charset val="128"/>
          </rPr>
          <t>該当する場合入力（円単位）</t>
        </r>
      </text>
    </comment>
    <comment ref="Q27" authorId="0" shapeId="0">
      <text>
        <r>
          <rPr>
            <sz val="9"/>
            <color indexed="81"/>
            <rFont val="MS P ゴシック"/>
            <family val="3"/>
            <charset val="128"/>
          </rPr>
          <t>油種区分を選択</t>
        </r>
      </text>
    </comment>
    <comment ref="R27" authorId="0" shapeId="0">
      <text>
        <r>
          <rPr>
            <sz val="9"/>
            <color indexed="81"/>
            <rFont val="MS P ゴシック"/>
            <family val="3"/>
            <charset val="128"/>
          </rPr>
          <t>円単位で入力</t>
        </r>
      </text>
    </comment>
    <comment ref="B28" authorId="0" shapeId="0">
      <text>
        <r>
          <rPr>
            <sz val="9"/>
            <color indexed="81"/>
            <rFont val="MS P ゴシック"/>
            <family val="3"/>
            <charset val="128"/>
          </rPr>
          <t>施設名を入力</t>
        </r>
      </text>
    </comment>
    <comment ref="C28" authorId="0" shapeId="0">
      <text>
        <r>
          <rPr>
            <sz val="9"/>
            <color indexed="81"/>
            <rFont val="MS P ゴシック"/>
            <family val="3"/>
            <charset val="128"/>
          </rPr>
          <t>費用区分を選択</t>
        </r>
      </text>
    </comment>
    <comment ref="D28" authorId="0" shapeId="0">
      <text>
        <r>
          <rPr>
            <sz val="9"/>
            <color indexed="81"/>
            <rFont val="MS P ゴシック"/>
            <family val="3"/>
            <charset val="128"/>
          </rPr>
          <t>契約区分を選択</t>
        </r>
      </text>
    </comment>
    <comment ref="E28" authorId="0" shapeId="0">
      <text>
        <r>
          <rPr>
            <sz val="9"/>
            <color indexed="81"/>
            <rFont val="MS P ゴシック"/>
            <family val="3"/>
            <charset val="128"/>
          </rPr>
          <t>円単位で入力</t>
        </r>
      </text>
    </comment>
    <comment ref="F28" authorId="0" shapeId="0">
      <text>
        <r>
          <rPr>
            <sz val="9"/>
            <color indexed="81"/>
            <rFont val="MS P ゴシック"/>
            <family val="3"/>
            <charset val="128"/>
          </rPr>
          <t>円単位で入力</t>
        </r>
      </text>
    </comment>
    <comment ref="G28" authorId="0" shapeId="0">
      <text>
        <r>
          <rPr>
            <sz val="9"/>
            <color indexed="81"/>
            <rFont val="MS P ゴシック"/>
            <family val="3"/>
            <charset val="128"/>
          </rPr>
          <t>円単位で入力</t>
        </r>
      </text>
    </comment>
    <comment ref="H28" authorId="0" shapeId="0">
      <text>
        <r>
          <rPr>
            <sz val="9"/>
            <color indexed="81"/>
            <rFont val="MS P ゴシック"/>
            <family val="3"/>
            <charset val="128"/>
          </rPr>
          <t>円単位で入力</t>
        </r>
      </text>
    </comment>
    <comment ref="O28" authorId="0" shapeId="0">
      <text>
        <r>
          <rPr>
            <sz val="9"/>
            <color indexed="81"/>
            <rFont val="MS P ゴシック"/>
            <family val="3"/>
            <charset val="128"/>
          </rPr>
          <t>該当する場合入力（円単位）</t>
        </r>
      </text>
    </comment>
    <comment ref="Q28" authorId="0" shapeId="0">
      <text>
        <r>
          <rPr>
            <sz val="9"/>
            <color indexed="81"/>
            <rFont val="MS P ゴシック"/>
            <family val="3"/>
            <charset val="128"/>
          </rPr>
          <t>油種区分を選択</t>
        </r>
      </text>
    </comment>
    <comment ref="R28" authorId="0" shapeId="0">
      <text>
        <r>
          <rPr>
            <sz val="9"/>
            <color indexed="81"/>
            <rFont val="MS P ゴシック"/>
            <family val="3"/>
            <charset val="128"/>
          </rPr>
          <t>円単位で入力</t>
        </r>
      </text>
    </comment>
    <comment ref="B29" authorId="0" shapeId="0">
      <text>
        <r>
          <rPr>
            <sz val="9"/>
            <color indexed="81"/>
            <rFont val="MS P ゴシック"/>
            <family val="3"/>
            <charset val="128"/>
          </rPr>
          <t>施設名を入力</t>
        </r>
      </text>
    </comment>
    <comment ref="C29" authorId="0" shapeId="0">
      <text>
        <r>
          <rPr>
            <sz val="9"/>
            <color indexed="81"/>
            <rFont val="MS P ゴシック"/>
            <family val="3"/>
            <charset val="128"/>
          </rPr>
          <t>費用区分を選択</t>
        </r>
      </text>
    </comment>
    <comment ref="D29" authorId="0" shapeId="0">
      <text>
        <r>
          <rPr>
            <sz val="9"/>
            <color indexed="81"/>
            <rFont val="MS P ゴシック"/>
            <family val="3"/>
            <charset val="128"/>
          </rPr>
          <t>契約区分を選択</t>
        </r>
      </text>
    </comment>
    <comment ref="E29" authorId="0" shapeId="0">
      <text>
        <r>
          <rPr>
            <sz val="9"/>
            <color indexed="81"/>
            <rFont val="MS P ゴシック"/>
            <family val="3"/>
            <charset val="128"/>
          </rPr>
          <t>円単位で入力</t>
        </r>
      </text>
    </comment>
    <comment ref="F29" authorId="0" shapeId="0">
      <text>
        <r>
          <rPr>
            <sz val="9"/>
            <color indexed="81"/>
            <rFont val="MS P ゴシック"/>
            <family val="3"/>
            <charset val="128"/>
          </rPr>
          <t>円単位で入力</t>
        </r>
      </text>
    </comment>
    <comment ref="G29" authorId="0" shapeId="0">
      <text>
        <r>
          <rPr>
            <sz val="9"/>
            <color indexed="81"/>
            <rFont val="MS P ゴシック"/>
            <family val="3"/>
            <charset val="128"/>
          </rPr>
          <t>円単位で入力</t>
        </r>
      </text>
    </comment>
    <comment ref="H29" authorId="0" shapeId="0">
      <text>
        <r>
          <rPr>
            <sz val="9"/>
            <color indexed="81"/>
            <rFont val="MS P ゴシック"/>
            <family val="3"/>
            <charset val="128"/>
          </rPr>
          <t>円単位で入力</t>
        </r>
      </text>
    </comment>
    <comment ref="O29" authorId="0" shapeId="0">
      <text>
        <r>
          <rPr>
            <sz val="9"/>
            <color indexed="81"/>
            <rFont val="MS P ゴシック"/>
            <family val="3"/>
            <charset val="128"/>
          </rPr>
          <t>該当する場合入力（円単位）</t>
        </r>
      </text>
    </comment>
    <comment ref="Q29" authorId="0" shapeId="0">
      <text>
        <r>
          <rPr>
            <sz val="9"/>
            <color indexed="81"/>
            <rFont val="MS P ゴシック"/>
            <family val="3"/>
            <charset val="128"/>
          </rPr>
          <t>油種区分を選択</t>
        </r>
      </text>
    </comment>
    <comment ref="R29" authorId="0" shapeId="0">
      <text>
        <r>
          <rPr>
            <sz val="9"/>
            <color indexed="81"/>
            <rFont val="MS P ゴシック"/>
            <family val="3"/>
            <charset val="128"/>
          </rPr>
          <t>円単位で入力</t>
        </r>
      </text>
    </comment>
    <comment ref="B30" authorId="0" shapeId="0">
      <text>
        <r>
          <rPr>
            <sz val="9"/>
            <color indexed="81"/>
            <rFont val="MS P ゴシック"/>
            <family val="3"/>
            <charset val="128"/>
          </rPr>
          <t>施設名を入力</t>
        </r>
      </text>
    </comment>
    <comment ref="C30" authorId="0" shapeId="0">
      <text>
        <r>
          <rPr>
            <sz val="9"/>
            <color indexed="81"/>
            <rFont val="MS P ゴシック"/>
            <family val="3"/>
            <charset val="128"/>
          </rPr>
          <t>費用区分を選択</t>
        </r>
      </text>
    </comment>
    <comment ref="D30" authorId="0" shapeId="0">
      <text>
        <r>
          <rPr>
            <sz val="9"/>
            <color indexed="81"/>
            <rFont val="MS P ゴシック"/>
            <family val="3"/>
            <charset val="128"/>
          </rPr>
          <t>契約区分を選択</t>
        </r>
      </text>
    </comment>
    <comment ref="E30" authorId="0" shapeId="0">
      <text>
        <r>
          <rPr>
            <sz val="9"/>
            <color indexed="81"/>
            <rFont val="MS P ゴシック"/>
            <family val="3"/>
            <charset val="128"/>
          </rPr>
          <t>円単位で入力</t>
        </r>
      </text>
    </comment>
    <comment ref="F30" authorId="0" shapeId="0">
      <text>
        <r>
          <rPr>
            <sz val="9"/>
            <color indexed="81"/>
            <rFont val="MS P ゴシック"/>
            <family val="3"/>
            <charset val="128"/>
          </rPr>
          <t>円単位で入力</t>
        </r>
      </text>
    </comment>
    <comment ref="G30" authorId="0" shapeId="0">
      <text>
        <r>
          <rPr>
            <sz val="9"/>
            <color indexed="81"/>
            <rFont val="MS P ゴシック"/>
            <family val="3"/>
            <charset val="128"/>
          </rPr>
          <t>円単位で入力</t>
        </r>
      </text>
    </comment>
    <comment ref="H30" authorId="0" shapeId="0">
      <text>
        <r>
          <rPr>
            <sz val="9"/>
            <color indexed="81"/>
            <rFont val="MS P ゴシック"/>
            <family val="3"/>
            <charset val="128"/>
          </rPr>
          <t>円単位で入力</t>
        </r>
      </text>
    </comment>
    <comment ref="O30" authorId="0" shapeId="0">
      <text>
        <r>
          <rPr>
            <sz val="9"/>
            <color indexed="81"/>
            <rFont val="MS P ゴシック"/>
            <family val="3"/>
            <charset val="128"/>
          </rPr>
          <t>該当する場合入力（円単位）</t>
        </r>
      </text>
    </comment>
    <comment ref="Q30" authorId="0" shapeId="0">
      <text>
        <r>
          <rPr>
            <sz val="9"/>
            <color indexed="81"/>
            <rFont val="MS P ゴシック"/>
            <family val="3"/>
            <charset val="128"/>
          </rPr>
          <t>油種区分を選択</t>
        </r>
      </text>
    </comment>
    <comment ref="R30" authorId="0" shapeId="0">
      <text>
        <r>
          <rPr>
            <sz val="9"/>
            <color indexed="81"/>
            <rFont val="MS P ゴシック"/>
            <family val="3"/>
            <charset val="128"/>
          </rPr>
          <t>円単位で入力</t>
        </r>
      </text>
    </comment>
    <comment ref="B31" authorId="0" shapeId="0">
      <text>
        <r>
          <rPr>
            <sz val="9"/>
            <color indexed="81"/>
            <rFont val="MS P ゴシック"/>
            <family val="3"/>
            <charset val="128"/>
          </rPr>
          <t>施設名を入力</t>
        </r>
      </text>
    </comment>
    <comment ref="C31" authorId="0" shapeId="0">
      <text>
        <r>
          <rPr>
            <sz val="9"/>
            <color indexed="81"/>
            <rFont val="MS P ゴシック"/>
            <family val="3"/>
            <charset val="128"/>
          </rPr>
          <t>費用区分を選択</t>
        </r>
      </text>
    </comment>
    <comment ref="D31" authorId="0" shapeId="0">
      <text>
        <r>
          <rPr>
            <sz val="9"/>
            <color indexed="81"/>
            <rFont val="MS P ゴシック"/>
            <family val="3"/>
            <charset val="128"/>
          </rPr>
          <t>契約区分を選択</t>
        </r>
      </text>
    </comment>
    <comment ref="E31" authorId="0" shapeId="0">
      <text>
        <r>
          <rPr>
            <sz val="9"/>
            <color indexed="81"/>
            <rFont val="MS P ゴシック"/>
            <family val="3"/>
            <charset val="128"/>
          </rPr>
          <t>円単位で入力</t>
        </r>
      </text>
    </comment>
    <comment ref="F31" authorId="0" shapeId="0">
      <text>
        <r>
          <rPr>
            <sz val="9"/>
            <color indexed="81"/>
            <rFont val="MS P ゴシック"/>
            <family val="3"/>
            <charset val="128"/>
          </rPr>
          <t>円単位で入力</t>
        </r>
      </text>
    </comment>
    <comment ref="G31" authorId="0" shapeId="0">
      <text>
        <r>
          <rPr>
            <sz val="9"/>
            <color indexed="81"/>
            <rFont val="MS P ゴシック"/>
            <family val="3"/>
            <charset val="128"/>
          </rPr>
          <t>円単位で入力</t>
        </r>
      </text>
    </comment>
    <comment ref="H31" authorId="0" shapeId="0">
      <text>
        <r>
          <rPr>
            <sz val="9"/>
            <color indexed="81"/>
            <rFont val="MS P ゴシック"/>
            <family val="3"/>
            <charset val="128"/>
          </rPr>
          <t>円単位で入力</t>
        </r>
      </text>
    </comment>
    <comment ref="O31" authorId="0" shapeId="0">
      <text>
        <r>
          <rPr>
            <sz val="9"/>
            <color indexed="81"/>
            <rFont val="MS P ゴシック"/>
            <family val="3"/>
            <charset val="128"/>
          </rPr>
          <t>該当する場合入力（円単位）</t>
        </r>
      </text>
    </comment>
    <comment ref="Q31" authorId="0" shapeId="0">
      <text>
        <r>
          <rPr>
            <sz val="9"/>
            <color indexed="81"/>
            <rFont val="MS P ゴシック"/>
            <family val="3"/>
            <charset val="128"/>
          </rPr>
          <t>油種区分を選択</t>
        </r>
      </text>
    </comment>
    <comment ref="R31" authorId="0" shapeId="0">
      <text>
        <r>
          <rPr>
            <sz val="9"/>
            <color indexed="81"/>
            <rFont val="MS P ゴシック"/>
            <family val="3"/>
            <charset val="128"/>
          </rPr>
          <t>円単位で入力</t>
        </r>
      </text>
    </comment>
    <comment ref="B32" authorId="0" shapeId="0">
      <text>
        <r>
          <rPr>
            <sz val="9"/>
            <color indexed="81"/>
            <rFont val="MS P ゴシック"/>
            <family val="3"/>
            <charset val="128"/>
          </rPr>
          <t>施設名を入力</t>
        </r>
      </text>
    </comment>
    <comment ref="C32" authorId="0" shapeId="0">
      <text>
        <r>
          <rPr>
            <sz val="9"/>
            <color indexed="81"/>
            <rFont val="MS P ゴシック"/>
            <family val="3"/>
            <charset val="128"/>
          </rPr>
          <t>費用区分を選択</t>
        </r>
      </text>
    </comment>
    <comment ref="D32" authorId="0" shapeId="0">
      <text>
        <r>
          <rPr>
            <sz val="9"/>
            <color indexed="81"/>
            <rFont val="MS P ゴシック"/>
            <family val="3"/>
            <charset val="128"/>
          </rPr>
          <t>契約区分を選択</t>
        </r>
      </text>
    </comment>
    <comment ref="E32" authorId="0" shapeId="0">
      <text>
        <r>
          <rPr>
            <sz val="9"/>
            <color indexed="81"/>
            <rFont val="MS P ゴシック"/>
            <family val="3"/>
            <charset val="128"/>
          </rPr>
          <t>円単位で入力</t>
        </r>
      </text>
    </comment>
    <comment ref="F32" authorId="0" shapeId="0">
      <text>
        <r>
          <rPr>
            <sz val="9"/>
            <color indexed="81"/>
            <rFont val="MS P ゴシック"/>
            <family val="3"/>
            <charset val="128"/>
          </rPr>
          <t>円単位で入力</t>
        </r>
      </text>
    </comment>
    <comment ref="G32" authorId="0" shapeId="0">
      <text>
        <r>
          <rPr>
            <sz val="9"/>
            <color indexed="81"/>
            <rFont val="MS P ゴシック"/>
            <family val="3"/>
            <charset val="128"/>
          </rPr>
          <t>円単位で入力</t>
        </r>
      </text>
    </comment>
    <comment ref="H32" authorId="0" shapeId="0">
      <text>
        <r>
          <rPr>
            <sz val="9"/>
            <color indexed="81"/>
            <rFont val="MS P ゴシック"/>
            <family val="3"/>
            <charset val="128"/>
          </rPr>
          <t>円単位で入力</t>
        </r>
      </text>
    </comment>
    <comment ref="O32" authorId="0" shapeId="0">
      <text>
        <r>
          <rPr>
            <sz val="9"/>
            <color indexed="81"/>
            <rFont val="MS P ゴシック"/>
            <family val="3"/>
            <charset val="128"/>
          </rPr>
          <t>該当する場合入力（円単位）</t>
        </r>
      </text>
    </comment>
    <comment ref="Q32" authorId="0" shapeId="0">
      <text>
        <r>
          <rPr>
            <sz val="9"/>
            <color indexed="81"/>
            <rFont val="MS P ゴシック"/>
            <family val="3"/>
            <charset val="128"/>
          </rPr>
          <t>油種区分を選択</t>
        </r>
      </text>
    </comment>
    <comment ref="R32" authorId="0" shapeId="0">
      <text>
        <r>
          <rPr>
            <sz val="9"/>
            <color indexed="81"/>
            <rFont val="MS P ゴシック"/>
            <family val="3"/>
            <charset val="128"/>
          </rPr>
          <t>円単位で入力</t>
        </r>
      </text>
    </comment>
    <comment ref="B33" authorId="0" shapeId="0">
      <text>
        <r>
          <rPr>
            <sz val="9"/>
            <color indexed="81"/>
            <rFont val="MS P ゴシック"/>
            <family val="3"/>
            <charset val="128"/>
          </rPr>
          <t>施設名を入力</t>
        </r>
      </text>
    </comment>
    <comment ref="C33" authorId="0" shapeId="0">
      <text>
        <r>
          <rPr>
            <sz val="9"/>
            <color indexed="81"/>
            <rFont val="MS P ゴシック"/>
            <family val="3"/>
            <charset val="128"/>
          </rPr>
          <t>費用区分を選択</t>
        </r>
      </text>
    </comment>
    <comment ref="D33" authorId="0" shapeId="0">
      <text>
        <r>
          <rPr>
            <sz val="9"/>
            <color indexed="81"/>
            <rFont val="MS P ゴシック"/>
            <family val="3"/>
            <charset val="128"/>
          </rPr>
          <t>契約区分を選択</t>
        </r>
      </text>
    </comment>
    <comment ref="E33" authorId="0" shapeId="0">
      <text>
        <r>
          <rPr>
            <sz val="9"/>
            <color indexed="81"/>
            <rFont val="MS P ゴシック"/>
            <family val="3"/>
            <charset val="128"/>
          </rPr>
          <t>円単位で入力</t>
        </r>
      </text>
    </comment>
    <comment ref="F33" authorId="0" shapeId="0">
      <text>
        <r>
          <rPr>
            <sz val="9"/>
            <color indexed="81"/>
            <rFont val="MS P ゴシック"/>
            <family val="3"/>
            <charset val="128"/>
          </rPr>
          <t>円単位で入力</t>
        </r>
      </text>
    </comment>
    <comment ref="G33" authorId="0" shapeId="0">
      <text>
        <r>
          <rPr>
            <sz val="9"/>
            <color indexed="81"/>
            <rFont val="MS P ゴシック"/>
            <family val="3"/>
            <charset val="128"/>
          </rPr>
          <t>円単位で入力</t>
        </r>
      </text>
    </comment>
    <comment ref="H33" authorId="0" shapeId="0">
      <text>
        <r>
          <rPr>
            <sz val="9"/>
            <color indexed="81"/>
            <rFont val="MS P ゴシック"/>
            <family val="3"/>
            <charset val="128"/>
          </rPr>
          <t>円単位で入力</t>
        </r>
      </text>
    </comment>
    <comment ref="O33" authorId="0" shapeId="0">
      <text>
        <r>
          <rPr>
            <sz val="9"/>
            <color indexed="81"/>
            <rFont val="MS P ゴシック"/>
            <family val="3"/>
            <charset val="128"/>
          </rPr>
          <t>該当する場合入力（円単位）</t>
        </r>
      </text>
    </comment>
    <comment ref="Q33" authorId="0" shapeId="0">
      <text>
        <r>
          <rPr>
            <sz val="9"/>
            <color indexed="81"/>
            <rFont val="MS P ゴシック"/>
            <family val="3"/>
            <charset val="128"/>
          </rPr>
          <t>油種区分を選択</t>
        </r>
      </text>
    </comment>
    <comment ref="R33" authorId="0" shapeId="0">
      <text>
        <r>
          <rPr>
            <sz val="9"/>
            <color indexed="81"/>
            <rFont val="MS P ゴシック"/>
            <family val="3"/>
            <charset val="128"/>
          </rPr>
          <t>円単位で入力</t>
        </r>
      </text>
    </comment>
    <comment ref="B34" authorId="0" shapeId="0">
      <text>
        <r>
          <rPr>
            <sz val="9"/>
            <color indexed="81"/>
            <rFont val="MS P ゴシック"/>
            <family val="3"/>
            <charset val="128"/>
          </rPr>
          <t>施設名を入力</t>
        </r>
      </text>
    </comment>
    <comment ref="C34" authorId="0" shapeId="0">
      <text>
        <r>
          <rPr>
            <sz val="9"/>
            <color indexed="81"/>
            <rFont val="MS P ゴシック"/>
            <family val="3"/>
            <charset val="128"/>
          </rPr>
          <t>費用区分を選択</t>
        </r>
      </text>
    </comment>
    <comment ref="D34" authorId="0" shapeId="0">
      <text>
        <r>
          <rPr>
            <sz val="9"/>
            <color indexed="81"/>
            <rFont val="MS P ゴシック"/>
            <family val="3"/>
            <charset val="128"/>
          </rPr>
          <t>契約区分を選択</t>
        </r>
      </text>
    </comment>
    <comment ref="E34" authorId="0" shapeId="0">
      <text>
        <r>
          <rPr>
            <sz val="9"/>
            <color indexed="81"/>
            <rFont val="MS P ゴシック"/>
            <family val="3"/>
            <charset val="128"/>
          </rPr>
          <t>円単位で入力</t>
        </r>
      </text>
    </comment>
    <comment ref="F34" authorId="0" shapeId="0">
      <text>
        <r>
          <rPr>
            <sz val="9"/>
            <color indexed="81"/>
            <rFont val="MS P ゴシック"/>
            <family val="3"/>
            <charset val="128"/>
          </rPr>
          <t>円単位で入力</t>
        </r>
      </text>
    </comment>
    <comment ref="G34" authorId="0" shapeId="0">
      <text>
        <r>
          <rPr>
            <sz val="9"/>
            <color indexed="81"/>
            <rFont val="MS P ゴシック"/>
            <family val="3"/>
            <charset val="128"/>
          </rPr>
          <t>円単位で入力</t>
        </r>
      </text>
    </comment>
    <comment ref="H34" authorId="0" shapeId="0">
      <text>
        <r>
          <rPr>
            <sz val="9"/>
            <color indexed="81"/>
            <rFont val="MS P ゴシック"/>
            <family val="3"/>
            <charset val="128"/>
          </rPr>
          <t>円単位で入力</t>
        </r>
      </text>
    </comment>
    <comment ref="O34" authorId="0" shapeId="0">
      <text>
        <r>
          <rPr>
            <sz val="9"/>
            <color indexed="81"/>
            <rFont val="MS P ゴシック"/>
            <family val="3"/>
            <charset val="128"/>
          </rPr>
          <t>該当する場合入力（円単位）</t>
        </r>
      </text>
    </comment>
    <comment ref="Q34" authorId="0" shapeId="0">
      <text>
        <r>
          <rPr>
            <sz val="9"/>
            <color indexed="81"/>
            <rFont val="MS P ゴシック"/>
            <family val="3"/>
            <charset val="128"/>
          </rPr>
          <t>油種区分を選択</t>
        </r>
      </text>
    </comment>
    <comment ref="R34" authorId="0" shapeId="0">
      <text>
        <r>
          <rPr>
            <sz val="9"/>
            <color indexed="81"/>
            <rFont val="MS P ゴシック"/>
            <family val="3"/>
            <charset val="128"/>
          </rPr>
          <t>円単位で入力</t>
        </r>
      </text>
    </comment>
    <comment ref="B35" authorId="0" shapeId="0">
      <text>
        <r>
          <rPr>
            <sz val="9"/>
            <color indexed="81"/>
            <rFont val="MS P ゴシック"/>
            <family val="3"/>
            <charset val="128"/>
          </rPr>
          <t>施設名を入力</t>
        </r>
      </text>
    </comment>
    <comment ref="C35" authorId="0" shapeId="0">
      <text>
        <r>
          <rPr>
            <sz val="9"/>
            <color indexed="81"/>
            <rFont val="MS P ゴシック"/>
            <family val="3"/>
            <charset val="128"/>
          </rPr>
          <t>費用区分を選択</t>
        </r>
      </text>
    </comment>
    <comment ref="D35" authorId="0" shapeId="0">
      <text>
        <r>
          <rPr>
            <sz val="9"/>
            <color indexed="81"/>
            <rFont val="MS P ゴシック"/>
            <family val="3"/>
            <charset val="128"/>
          </rPr>
          <t>契約区分を選択</t>
        </r>
      </text>
    </comment>
    <comment ref="E35" authorId="0" shapeId="0">
      <text>
        <r>
          <rPr>
            <sz val="9"/>
            <color indexed="81"/>
            <rFont val="MS P ゴシック"/>
            <family val="3"/>
            <charset val="128"/>
          </rPr>
          <t>円単位で入力</t>
        </r>
      </text>
    </comment>
    <comment ref="F35" authorId="0" shapeId="0">
      <text>
        <r>
          <rPr>
            <sz val="9"/>
            <color indexed="81"/>
            <rFont val="MS P ゴシック"/>
            <family val="3"/>
            <charset val="128"/>
          </rPr>
          <t>円単位で入力</t>
        </r>
      </text>
    </comment>
    <comment ref="G35" authorId="0" shapeId="0">
      <text>
        <r>
          <rPr>
            <sz val="9"/>
            <color indexed="81"/>
            <rFont val="MS P ゴシック"/>
            <family val="3"/>
            <charset val="128"/>
          </rPr>
          <t>円単位で入力</t>
        </r>
      </text>
    </comment>
    <comment ref="H35" authorId="0" shapeId="0">
      <text>
        <r>
          <rPr>
            <sz val="9"/>
            <color indexed="81"/>
            <rFont val="MS P ゴシック"/>
            <family val="3"/>
            <charset val="128"/>
          </rPr>
          <t>円単位で入力</t>
        </r>
      </text>
    </comment>
    <comment ref="O35" authorId="0" shapeId="0">
      <text>
        <r>
          <rPr>
            <sz val="9"/>
            <color indexed="81"/>
            <rFont val="MS P ゴシック"/>
            <family val="3"/>
            <charset val="128"/>
          </rPr>
          <t>該当する場合入力（円単位）</t>
        </r>
      </text>
    </comment>
    <comment ref="Q35" authorId="0" shapeId="0">
      <text>
        <r>
          <rPr>
            <sz val="9"/>
            <color indexed="81"/>
            <rFont val="MS P ゴシック"/>
            <family val="3"/>
            <charset val="128"/>
          </rPr>
          <t>油種区分を選択</t>
        </r>
      </text>
    </comment>
    <comment ref="R35" authorId="0" shapeId="0">
      <text>
        <r>
          <rPr>
            <sz val="9"/>
            <color indexed="81"/>
            <rFont val="MS P ゴシック"/>
            <family val="3"/>
            <charset val="128"/>
          </rPr>
          <t>円単位で入力</t>
        </r>
      </text>
    </comment>
    <comment ref="B36" authorId="0" shapeId="0">
      <text>
        <r>
          <rPr>
            <sz val="9"/>
            <color indexed="81"/>
            <rFont val="MS P ゴシック"/>
            <family val="3"/>
            <charset val="128"/>
          </rPr>
          <t>施設名を入力</t>
        </r>
      </text>
    </comment>
    <comment ref="C36" authorId="0" shapeId="0">
      <text>
        <r>
          <rPr>
            <sz val="9"/>
            <color indexed="81"/>
            <rFont val="MS P ゴシック"/>
            <family val="3"/>
            <charset val="128"/>
          </rPr>
          <t>費用区分を選択</t>
        </r>
      </text>
    </comment>
    <comment ref="D36" authorId="0" shapeId="0">
      <text>
        <r>
          <rPr>
            <sz val="9"/>
            <color indexed="81"/>
            <rFont val="MS P ゴシック"/>
            <family val="3"/>
            <charset val="128"/>
          </rPr>
          <t>契約区分を選択</t>
        </r>
      </text>
    </comment>
    <comment ref="E36" authorId="0" shapeId="0">
      <text>
        <r>
          <rPr>
            <sz val="9"/>
            <color indexed="81"/>
            <rFont val="MS P ゴシック"/>
            <family val="3"/>
            <charset val="128"/>
          </rPr>
          <t>円単位で入力</t>
        </r>
      </text>
    </comment>
    <comment ref="F36" authorId="0" shapeId="0">
      <text>
        <r>
          <rPr>
            <sz val="9"/>
            <color indexed="81"/>
            <rFont val="MS P ゴシック"/>
            <family val="3"/>
            <charset val="128"/>
          </rPr>
          <t>円単位で入力</t>
        </r>
      </text>
    </comment>
    <comment ref="G36" authorId="0" shapeId="0">
      <text>
        <r>
          <rPr>
            <sz val="9"/>
            <color indexed="81"/>
            <rFont val="MS P ゴシック"/>
            <family val="3"/>
            <charset val="128"/>
          </rPr>
          <t>円単位で入力</t>
        </r>
      </text>
    </comment>
    <comment ref="H36" authorId="0" shapeId="0">
      <text>
        <r>
          <rPr>
            <sz val="9"/>
            <color indexed="81"/>
            <rFont val="MS P ゴシック"/>
            <family val="3"/>
            <charset val="128"/>
          </rPr>
          <t>円単位で入力</t>
        </r>
      </text>
    </comment>
    <comment ref="O36" authorId="0" shapeId="0">
      <text>
        <r>
          <rPr>
            <sz val="9"/>
            <color indexed="81"/>
            <rFont val="MS P ゴシック"/>
            <family val="3"/>
            <charset val="128"/>
          </rPr>
          <t>該当する場合入力（円単位）</t>
        </r>
      </text>
    </comment>
    <comment ref="Q36" authorId="0" shapeId="0">
      <text>
        <r>
          <rPr>
            <sz val="9"/>
            <color indexed="81"/>
            <rFont val="MS P ゴシック"/>
            <family val="3"/>
            <charset val="128"/>
          </rPr>
          <t>油種区分を選択</t>
        </r>
      </text>
    </comment>
    <comment ref="R36" authorId="0" shapeId="0">
      <text>
        <r>
          <rPr>
            <sz val="9"/>
            <color indexed="81"/>
            <rFont val="MS P ゴシック"/>
            <family val="3"/>
            <charset val="128"/>
          </rPr>
          <t>円単位で入力</t>
        </r>
      </text>
    </comment>
    <comment ref="B37" authorId="0" shapeId="0">
      <text>
        <r>
          <rPr>
            <sz val="9"/>
            <color indexed="81"/>
            <rFont val="MS P ゴシック"/>
            <family val="3"/>
            <charset val="128"/>
          </rPr>
          <t>施設名を入力</t>
        </r>
      </text>
    </comment>
    <comment ref="C37" authorId="0" shapeId="0">
      <text>
        <r>
          <rPr>
            <sz val="9"/>
            <color indexed="81"/>
            <rFont val="MS P ゴシック"/>
            <family val="3"/>
            <charset val="128"/>
          </rPr>
          <t>費用区分を選択</t>
        </r>
      </text>
    </comment>
    <comment ref="D37" authorId="0" shapeId="0">
      <text>
        <r>
          <rPr>
            <sz val="9"/>
            <color indexed="81"/>
            <rFont val="MS P ゴシック"/>
            <family val="3"/>
            <charset val="128"/>
          </rPr>
          <t>契約区分を選択</t>
        </r>
      </text>
    </comment>
    <comment ref="E37" authorId="0" shapeId="0">
      <text>
        <r>
          <rPr>
            <sz val="9"/>
            <color indexed="81"/>
            <rFont val="MS P ゴシック"/>
            <family val="3"/>
            <charset val="128"/>
          </rPr>
          <t>円単位で入力</t>
        </r>
      </text>
    </comment>
    <comment ref="F37" authorId="0" shapeId="0">
      <text>
        <r>
          <rPr>
            <sz val="9"/>
            <color indexed="81"/>
            <rFont val="MS P ゴシック"/>
            <family val="3"/>
            <charset val="128"/>
          </rPr>
          <t>円単位で入力</t>
        </r>
      </text>
    </comment>
    <comment ref="G37" authorId="0" shapeId="0">
      <text>
        <r>
          <rPr>
            <sz val="9"/>
            <color indexed="81"/>
            <rFont val="MS P ゴシック"/>
            <family val="3"/>
            <charset val="128"/>
          </rPr>
          <t>円単位で入力</t>
        </r>
      </text>
    </comment>
    <comment ref="H37" authorId="0" shapeId="0">
      <text>
        <r>
          <rPr>
            <sz val="9"/>
            <color indexed="81"/>
            <rFont val="MS P ゴシック"/>
            <family val="3"/>
            <charset val="128"/>
          </rPr>
          <t>円単位で入力</t>
        </r>
      </text>
    </comment>
    <comment ref="O37" authorId="0" shapeId="0">
      <text>
        <r>
          <rPr>
            <sz val="9"/>
            <color indexed="81"/>
            <rFont val="MS P ゴシック"/>
            <family val="3"/>
            <charset val="128"/>
          </rPr>
          <t>該当する場合入力（円単位）</t>
        </r>
      </text>
    </comment>
    <comment ref="Q37" authorId="0" shapeId="0">
      <text>
        <r>
          <rPr>
            <sz val="9"/>
            <color indexed="81"/>
            <rFont val="MS P ゴシック"/>
            <family val="3"/>
            <charset val="128"/>
          </rPr>
          <t>油種区分を選択</t>
        </r>
      </text>
    </comment>
    <comment ref="R37" authorId="0" shapeId="0">
      <text>
        <r>
          <rPr>
            <sz val="9"/>
            <color indexed="81"/>
            <rFont val="MS P ゴシック"/>
            <family val="3"/>
            <charset val="128"/>
          </rPr>
          <t>円単位で入力</t>
        </r>
      </text>
    </comment>
    <comment ref="B38" authorId="0" shapeId="0">
      <text>
        <r>
          <rPr>
            <sz val="9"/>
            <color indexed="81"/>
            <rFont val="MS P ゴシック"/>
            <family val="3"/>
            <charset val="128"/>
          </rPr>
          <t>施設名を入力</t>
        </r>
      </text>
    </comment>
    <comment ref="C38" authorId="0" shapeId="0">
      <text>
        <r>
          <rPr>
            <sz val="9"/>
            <color indexed="81"/>
            <rFont val="MS P ゴシック"/>
            <family val="3"/>
            <charset val="128"/>
          </rPr>
          <t>費用区分を選択</t>
        </r>
      </text>
    </comment>
    <comment ref="D38" authorId="0" shapeId="0">
      <text>
        <r>
          <rPr>
            <sz val="9"/>
            <color indexed="81"/>
            <rFont val="MS P ゴシック"/>
            <family val="3"/>
            <charset val="128"/>
          </rPr>
          <t>契約区分を選択</t>
        </r>
      </text>
    </comment>
    <comment ref="E38" authorId="0" shapeId="0">
      <text>
        <r>
          <rPr>
            <sz val="9"/>
            <color indexed="81"/>
            <rFont val="MS P ゴシック"/>
            <family val="3"/>
            <charset val="128"/>
          </rPr>
          <t>円単位で入力</t>
        </r>
      </text>
    </comment>
    <comment ref="F38" authorId="0" shapeId="0">
      <text>
        <r>
          <rPr>
            <sz val="9"/>
            <color indexed="81"/>
            <rFont val="MS P ゴシック"/>
            <family val="3"/>
            <charset val="128"/>
          </rPr>
          <t>円単位で入力</t>
        </r>
      </text>
    </comment>
    <comment ref="G38" authorId="0" shapeId="0">
      <text>
        <r>
          <rPr>
            <sz val="9"/>
            <color indexed="81"/>
            <rFont val="MS P ゴシック"/>
            <family val="3"/>
            <charset val="128"/>
          </rPr>
          <t>円単位で入力</t>
        </r>
      </text>
    </comment>
    <comment ref="H38" authorId="0" shapeId="0">
      <text>
        <r>
          <rPr>
            <sz val="9"/>
            <color indexed="81"/>
            <rFont val="MS P ゴシック"/>
            <family val="3"/>
            <charset val="128"/>
          </rPr>
          <t>円単位で入力</t>
        </r>
      </text>
    </comment>
    <comment ref="O38" authorId="0" shapeId="0">
      <text>
        <r>
          <rPr>
            <sz val="9"/>
            <color indexed="81"/>
            <rFont val="MS P ゴシック"/>
            <family val="3"/>
            <charset val="128"/>
          </rPr>
          <t>該当する場合入力（円単位）</t>
        </r>
      </text>
    </comment>
    <comment ref="Q38" authorId="0" shapeId="0">
      <text>
        <r>
          <rPr>
            <sz val="9"/>
            <color indexed="81"/>
            <rFont val="MS P ゴシック"/>
            <family val="3"/>
            <charset val="128"/>
          </rPr>
          <t>油種区分を選択</t>
        </r>
      </text>
    </comment>
    <comment ref="R38" authorId="0" shapeId="0">
      <text>
        <r>
          <rPr>
            <sz val="9"/>
            <color indexed="81"/>
            <rFont val="MS P ゴシック"/>
            <family val="3"/>
            <charset val="128"/>
          </rPr>
          <t>円単位で入力</t>
        </r>
      </text>
    </comment>
    <comment ref="B39" authorId="0" shapeId="0">
      <text>
        <r>
          <rPr>
            <sz val="9"/>
            <color indexed="81"/>
            <rFont val="MS P ゴシック"/>
            <family val="3"/>
            <charset val="128"/>
          </rPr>
          <t>施設名を入力</t>
        </r>
      </text>
    </comment>
    <comment ref="C39" authorId="0" shapeId="0">
      <text>
        <r>
          <rPr>
            <sz val="9"/>
            <color indexed="81"/>
            <rFont val="MS P ゴシック"/>
            <family val="3"/>
            <charset val="128"/>
          </rPr>
          <t>費用区分を選択</t>
        </r>
      </text>
    </comment>
    <comment ref="D39" authorId="0" shapeId="0">
      <text>
        <r>
          <rPr>
            <sz val="9"/>
            <color indexed="81"/>
            <rFont val="MS P ゴシック"/>
            <family val="3"/>
            <charset val="128"/>
          </rPr>
          <t>契約区分を選択</t>
        </r>
      </text>
    </comment>
    <comment ref="E39" authorId="0" shapeId="0">
      <text>
        <r>
          <rPr>
            <sz val="9"/>
            <color indexed="81"/>
            <rFont val="MS P ゴシック"/>
            <family val="3"/>
            <charset val="128"/>
          </rPr>
          <t>円単位で入力</t>
        </r>
      </text>
    </comment>
    <comment ref="F39" authorId="0" shapeId="0">
      <text>
        <r>
          <rPr>
            <sz val="9"/>
            <color indexed="81"/>
            <rFont val="MS P ゴシック"/>
            <family val="3"/>
            <charset val="128"/>
          </rPr>
          <t>円単位で入力</t>
        </r>
      </text>
    </comment>
    <comment ref="G39" authorId="0" shapeId="0">
      <text>
        <r>
          <rPr>
            <sz val="9"/>
            <color indexed="81"/>
            <rFont val="MS P ゴシック"/>
            <family val="3"/>
            <charset val="128"/>
          </rPr>
          <t>円単位で入力</t>
        </r>
      </text>
    </comment>
    <comment ref="H39" authorId="0" shapeId="0">
      <text>
        <r>
          <rPr>
            <sz val="9"/>
            <color indexed="81"/>
            <rFont val="MS P ゴシック"/>
            <family val="3"/>
            <charset val="128"/>
          </rPr>
          <t>円単位で入力</t>
        </r>
      </text>
    </comment>
    <comment ref="O39" authorId="0" shapeId="0">
      <text>
        <r>
          <rPr>
            <sz val="9"/>
            <color indexed="81"/>
            <rFont val="MS P ゴシック"/>
            <family val="3"/>
            <charset val="128"/>
          </rPr>
          <t>該当する場合入力（円単位）</t>
        </r>
      </text>
    </comment>
    <comment ref="Q39" authorId="0" shapeId="0">
      <text>
        <r>
          <rPr>
            <sz val="9"/>
            <color indexed="81"/>
            <rFont val="MS P ゴシック"/>
            <family val="3"/>
            <charset val="128"/>
          </rPr>
          <t>油種区分を選択</t>
        </r>
      </text>
    </comment>
    <comment ref="R39" authorId="0" shapeId="0">
      <text>
        <r>
          <rPr>
            <sz val="9"/>
            <color indexed="81"/>
            <rFont val="MS P ゴシック"/>
            <family val="3"/>
            <charset val="128"/>
          </rPr>
          <t>円単位で入力</t>
        </r>
      </text>
    </comment>
    <comment ref="B40" authorId="0" shapeId="0">
      <text>
        <r>
          <rPr>
            <sz val="9"/>
            <color indexed="81"/>
            <rFont val="MS P ゴシック"/>
            <family val="3"/>
            <charset val="128"/>
          </rPr>
          <t>施設名を入力</t>
        </r>
      </text>
    </comment>
    <comment ref="C40" authorId="0" shapeId="0">
      <text>
        <r>
          <rPr>
            <sz val="9"/>
            <color indexed="81"/>
            <rFont val="MS P ゴシック"/>
            <family val="3"/>
            <charset val="128"/>
          </rPr>
          <t>費用区分を選択</t>
        </r>
      </text>
    </comment>
    <comment ref="D40" authorId="0" shapeId="0">
      <text>
        <r>
          <rPr>
            <sz val="9"/>
            <color indexed="81"/>
            <rFont val="MS P ゴシック"/>
            <family val="3"/>
            <charset val="128"/>
          </rPr>
          <t>契約区分を選択</t>
        </r>
      </text>
    </comment>
    <comment ref="E40" authorId="0" shapeId="0">
      <text>
        <r>
          <rPr>
            <sz val="9"/>
            <color indexed="81"/>
            <rFont val="MS P ゴシック"/>
            <family val="3"/>
            <charset val="128"/>
          </rPr>
          <t>円単位で入力</t>
        </r>
      </text>
    </comment>
    <comment ref="F40" authorId="0" shapeId="0">
      <text>
        <r>
          <rPr>
            <sz val="9"/>
            <color indexed="81"/>
            <rFont val="MS P ゴシック"/>
            <family val="3"/>
            <charset val="128"/>
          </rPr>
          <t>円単位で入力</t>
        </r>
      </text>
    </comment>
    <comment ref="G40" authorId="0" shapeId="0">
      <text>
        <r>
          <rPr>
            <sz val="9"/>
            <color indexed="81"/>
            <rFont val="MS P ゴシック"/>
            <family val="3"/>
            <charset val="128"/>
          </rPr>
          <t>円単位で入力</t>
        </r>
      </text>
    </comment>
    <comment ref="H40" authorId="0" shapeId="0">
      <text>
        <r>
          <rPr>
            <sz val="9"/>
            <color indexed="81"/>
            <rFont val="MS P ゴシック"/>
            <family val="3"/>
            <charset val="128"/>
          </rPr>
          <t>円単位で入力</t>
        </r>
      </text>
    </comment>
    <comment ref="O40" authorId="0" shapeId="0">
      <text>
        <r>
          <rPr>
            <sz val="9"/>
            <color indexed="81"/>
            <rFont val="MS P ゴシック"/>
            <family val="3"/>
            <charset val="128"/>
          </rPr>
          <t>該当する場合入力（円単位）</t>
        </r>
      </text>
    </comment>
    <comment ref="Q40" authorId="0" shapeId="0">
      <text>
        <r>
          <rPr>
            <sz val="9"/>
            <color indexed="81"/>
            <rFont val="MS P ゴシック"/>
            <family val="3"/>
            <charset val="128"/>
          </rPr>
          <t>油種区分を選択</t>
        </r>
      </text>
    </comment>
    <comment ref="R40" authorId="0" shapeId="0">
      <text>
        <r>
          <rPr>
            <sz val="9"/>
            <color indexed="81"/>
            <rFont val="MS P ゴシック"/>
            <family val="3"/>
            <charset val="128"/>
          </rPr>
          <t>円単位で入力</t>
        </r>
      </text>
    </comment>
    <comment ref="B41" authorId="0" shapeId="0">
      <text>
        <r>
          <rPr>
            <sz val="9"/>
            <color indexed="81"/>
            <rFont val="MS P ゴシック"/>
            <family val="3"/>
            <charset val="128"/>
          </rPr>
          <t>施設名を入力</t>
        </r>
      </text>
    </comment>
    <comment ref="C41" authorId="0" shapeId="0">
      <text>
        <r>
          <rPr>
            <sz val="9"/>
            <color indexed="81"/>
            <rFont val="MS P ゴシック"/>
            <family val="3"/>
            <charset val="128"/>
          </rPr>
          <t>費用区分を選択</t>
        </r>
      </text>
    </comment>
    <comment ref="D41" authorId="0" shapeId="0">
      <text>
        <r>
          <rPr>
            <sz val="9"/>
            <color indexed="81"/>
            <rFont val="MS P ゴシック"/>
            <family val="3"/>
            <charset val="128"/>
          </rPr>
          <t>契約区分を選択</t>
        </r>
      </text>
    </comment>
    <comment ref="E41" authorId="0" shapeId="0">
      <text>
        <r>
          <rPr>
            <sz val="9"/>
            <color indexed="81"/>
            <rFont val="MS P ゴシック"/>
            <family val="3"/>
            <charset val="128"/>
          </rPr>
          <t>円単位で入力</t>
        </r>
      </text>
    </comment>
    <comment ref="F41" authorId="0" shapeId="0">
      <text>
        <r>
          <rPr>
            <sz val="9"/>
            <color indexed="81"/>
            <rFont val="MS P ゴシック"/>
            <family val="3"/>
            <charset val="128"/>
          </rPr>
          <t>円単位で入力</t>
        </r>
      </text>
    </comment>
    <comment ref="G41" authorId="0" shapeId="0">
      <text>
        <r>
          <rPr>
            <sz val="9"/>
            <color indexed="81"/>
            <rFont val="MS P ゴシック"/>
            <family val="3"/>
            <charset val="128"/>
          </rPr>
          <t>円単位で入力</t>
        </r>
      </text>
    </comment>
    <comment ref="H41" authorId="0" shapeId="0">
      <text>
        <r>
          <rPr>
            <sz val="9"/>
            <color indexed="81"/>
            <rFont val="MS P ゴシック"/>
            <family val="3"/>
            <charset val="128"/>
          </rPr>
          <t>円単位で入力</t>
        </r>
      </text>
    </comment>
    <comment ref="O41" authorId="0" shapeId="0">
      <text>
        <r>
          <rPr>
            <sz val="9"/>
            <color indexed="81"/>
            <rFont val="MS P ゴシック"/>
            <family val="3"/>
            <charset val="128"/>
          </rPr>
          <t>該当する場合入力（円単位）</t>
        </r>
      </text>
    </comment>
    <comment ref="Q41" authorId="0" shapeId="0">
      <text>
        <r>
          <rPr>
            <sz val="9"/>
            <color indexed="81"/>
            <rFont val="MS P ゴシック"/>
            <family val="3"/>
            <charset val="128"/>
          </rPr>
          <t>油種区分を選択</t>
        </r>
      </text>
    </comment>
    <comment ref="R41" authorId="0" shapeId="0">
      <text>
        <r>
          <rPr>
            <sz val="9"/>
            <color indexed="81"/>
            <rFont val="MS P ゴシック"/>
            <family val="3"/>
            <charset val="128"/>
          </rPr>
          <t>円単位で入力</t>
        </r>
      </text>
    </comment>
    <comment ref="B42" authorId="0" shapeId="0">
      <text>
        <r>
          <rPr>
            <sz val="9"/>
            <color indexed="81"/>
            <rFont val="MS P ゴシック"/>
            <family val="3"/>
            <charset val="128"/>
          </rPr>
          <t>施設名を入力</t>
        </r>
      </text>
    </comment>
    <comment ref="C42" authorId="0" shapeId="0">
      <text>
        <r>
          <rPr>
            <sz val="9"/>
            <color indexed="81"/>
            <rFont val="MS P ゴシック"/>
            <family val="3"/>
            <charset val="128"/>
          </rPr>
          <t>費用区分を選択</t>
        </r>
      </text>
    </comment>
    <comment ref="D42" authorId="0" shapeId="0">
      <text>
        <r>
          <rPr>
            <sz val="9"/>
            <color indexed="81"/>
            <rFont val="MS P ゴシック"/>
            <family val="3"/>
            <charset val="128"/>
          </rPr>
          <t>契約区分を選択</t>
        </r>
      </text>
    </comment>
    <comment ref="E42" authorId="0" shapeId="0">
      <text>
        <r>
          <rPr>
            <sz val="9"/>
            <color indexed="81"/>
            <rFont val="MS P ゴシック"/>
            <family val="3"/>
            <charset val="128"/>
          </rPr>
          <t>円単位で入力</t>
        </r>
      </text>
    </comment>
    <comment ref="F42" authorId="0" shapeId="0">
      <text>
        <r>
          <rPr>
            <sz val="9"/>
            <color indexed="81"/>
            <rFont val="MS P ゴシック"/>
            <family val="3"/>
            <charset val="128"/>
          </rPr>
          <t>円単位で入力</t>
        </r>
      </text>
    </comment>
    <comment ref="G42" authorId="0" shapeId="0">
      <text>
        <r>
          <rPr>
            <sz val="9"/>
            <color indexed="81"/>
            <rFont val="MS P ゴシック"/>
            <family val="3"/>
            <charset val="128"/>
          </rPr>
          <t>円単位で入力</t>
        </r>
      </text>
    </comment>
    <comment ref="H42" authorId="0" shapeId="0">
      <text>
        <r>
          <rPr>
            <sz val="9"/>
            <color indexed="81"/>
            <rFont val="MS P ゴシック"/>
            <family val="3"/>
            <charset val="128"/>
          </rPr>
          <t>円単位で入力</t>
        </r>
      </text>
    </comment>
    <comment ref="O42" authorId="0" shapeId="0">
      <text>
        <r>
          <rPr>
            <sz val="9"/>
            <color indexed="81"/>
            <rFont val="MS P ゴシック"/>
            <family val="3"/>
            <charset val="128"/>
          </rPr>
          <t>該当する場合入力（円単位）</t>
        </r>
      </text>
    </comment>
    <comment ref="Q42" authorId="0" shapeId="0">
      <text>
        <r>
          <rPr>
            <sz val="9"/>
            <color indexed="81"/>
            <rFont val="MS P ゴシック"/>
            <family val="3"/>
            <charset val="128"/>
          </rPr>
          <t>油種区分を選択</t>
        </r>
      </text>
    </comment>
    <comment ref="R42" authorId="0" shapeId="0">
      <text>
        <r>
          <rPr>
            <sz val="9"/>
            <color indexed="81"/>
            <rFont val="MS P ゴシック"/>
            <family val="3"/>
            <charset val="128"/>
          </rPr>
          <t>円単位で入力</t>
        </r>
      </text>
    </comment>
    <comment ref="B43" authorId="0" shapeId="0">
      <text>
        <r>
          <rPr>
            <sz val="9"/>
            <color indexed="81"/>
            <rFont val="MS P ゴシック"/>
            <family val="3"/>
            <charset val="128"/>
          </rPr>
          <t>施設名を入力</t>
        </r>
      </text>
    </comment>
    <comment ref="C43" authorId="0" shapeId="0">
      <text>
        <r>
          <rPr>
            <sz val="9"/>
            <color indexed="81"/>
            <rFont val="MS P ゴシック"/>
            <family val="3"/>
            <charset val="128"/>
          </rPr>
          <t>費用区分を選択</t>
        </r>
      </text>
    </comment>
    <comment ref="D43" authorId="0" shapeId="0">
      <text>
        <r>
          <rPr>
            <sz val="9"/>
            <color indexed="81"/>
            <rFont val="MS P ゴシック"/>
            <family val="3"/>
            <charset val="128"/>
          </rPr>
          <t>契約区分を選択</t>
        </r>
      </text>
    </comment>
    <comment ref="E43" authorId="0" shapeId="0">
      <text>
        <r>
          <rPr>
            <sz val="9"/>
            <color indexed="81"/>
            <rFont val="MS P ゴシック"/>
            <family val="3"/>
            <charset val="128"/>
          </rPr>
          <t>円単位で入力</t>
        </r>
      </text>
    </comment>
    <comment ref="F43" authorId="0" shapeId="0">
      <text>
        <r>
          <rPr>
            <sz val="9"/>
            <color indexed="81"/>
            <rFont val="MS P ゴシック"/>
            <family val="3"/>
            <charset val="128"/>
          </rPr>
          <t>円単位で入力</t>
        </r>
      </text>
    </comment>
    <comment ref="G43" authorId="0" shapeId="0">
      <text>
        <r>
          <rPr>
            <sz val="9"/>
            <color indexed="81"/>
            <rFont val="MS P ゴシック"/>
            <family val="3"/>
            <charset val="128"/>
          </rPr>
          <t>円単位で入力</t>
        </r>
      </text>
    </comment>
    <comment ref="H43" authorId="0" shapeId="0">
      <text>
        <r>
          <rPr>
            <sz val="9"/>
            <color indexed="81"/>
            <rFont val="MS P ゴシック"/>
            <family val="3"/>
            <charset val="128"/>
          </rPr>
          <t>円単位で入力</t>
        </r>
      </text>
    </comment>
    <comment ref="O43" authorId="0" shapeId="0">
      <text>
        <r>
          <rPr>
            <sz val="9"/>
            <color indexed="81"/>
            <rFont val="MS P ゴシック"/>
            <family val="3"/>
            <charset val="128"/>
          </rPr>
          <t>該当する場合入力（円単位）</t>
        </r>
      </text>
    </comment>
    <comment ref="Q43" authorId="0" shapeId="0">
      <text>
        <r>
          <rPr>
            <sz val="9"/>
            <color indexed="81"/>
            <rFont val="MS P ゴシック"/>
            <family val="3"/>
            <charset val="128"/>
          </rPr>
          <t>油種区分を選択</t>
        </r>
      </text>
    </comment>
    <comment ref="R43" authorId="0" shapeId="0">
      <text>
        <r>
          <rPr>
            <sz val="9"/>
            <color indexed="81"/>
            <rFont val="MS P ゴシック"/>
            <family val="3"/>
            <charset val="128"/>
          </rPr>
          <t>円単位で入力</t>
        </r>
      </text>
    </comment>
    <comment ref="B44" authorId="0" shapeId="0">
      <text>
        <r>
          <rPr>
            <sz val="9"/>
            <color indexed="81"/>
            <rFont val="MS P ゴシック"/>
            <family val="3"/>
            <charset val="128"/>
          </rPr>
          <t>施設名を入力</t>
        </r>
      </text>
    </comment>
    <comment ref="C44" authorId="0" shapeId="0">
      <text>
        <r>
          <rPr>
            <sz val="9"/>
            <color indexed="81"/>
            <rFont val="MS P ゴシック"/>
            <family val="3"/>
            <charset val="128"/>
          </rPr>
          <t>費用区分を選択</t>
        </r>
      </text>
    </comment>
    <comment ref="D44" authorId="0" shapeId="0">
      <text>
        <r>
          <rPr>
            <sz val="9"/>
            <color indexed="81"/>
            <rFont val="MS P ゴシック"/>
            <family val="3"/>
            <charset val="128"/>
          </rPr>
          <t>契約区分を選択</t>
        </r>
      </text>
    </comment>
    <comment ref="E44" authorId="0" shapeId="0">
      <text>
        <r>
          <rPr>
            <sz val="9"/>
            <color indexed="81"/>
            <rFont val="MS P ゴシック"/>
            <family val="3"/>
            <charset val="128"/>
          </rPr>
          <t>円単位で入力</t>
        </r>
      </text>
    </comment>
    <comment ref="F44" authorId="0" shapeId="0">
      <text>
        <r>
          <rPr>
            <sz val="9"/>
            <color indexed="81"/>
            <rFont val="MS P ゴシック"/>
            <family val="3"/>
            <charset val="128"/>
          </rPr>
          <t>円単位で入力</t>
        </r>
      </text>
    </comment>
    <comment ref="G44" authorId="0" shapeId="0">
      <text>
        <r>
          <rPr>
            <sz val="9"/>
            <color indexed="81"/>
            <rFont val="MS P ゴシック"/>
            <family val="3"/>
            <charset val="128"/>
          </rPr>
          <t>円単位で入力</t>
        </r>
      </text>
    </comment>
    <comment ref="H44" authorId="0" shapeId="0">
      <text>
        <r>
          <rPr>
            <sz val="9"/>
            <color indexed="81"/>
            <rFont val="MS P ゴシック"/>
            <family val="3"/>
            <charset val="128"/>
          </rPr>
          <t>円単位で入力</t>
        </r>
      </text>
    </comment>
    <comment ref="O44" authorId="0" shapeId="0">
      <text>
        <r>
          <rPr>
            <sz val="9"/>
            <color indexed="81"/>
            <rFont val="MS P ゴシック"/>
            <family val="3"/>
            <charset val="128"/>
          </rPr>
          <t>該当する場合入力（円単位）</t>
        </r>
      </text>
    </comment>
    <comment ref="Q44" authorId="0" shapeId="0">
      <text>
        <r>
          <rPr>
            <sz val="9"/>
            <color indexed="81"/>
            <rFont val="MS P ゴシック"/>
            <family val="3"/>
            <charset val="128"/>
          </rPr>
          <t>油種区分を選択</t>
        </r>
      </text>
    </comment>
    <comment ref="R44" authorId="0" shapeId="0">
      <text>
        <r>
          <rPr>
            <sz val="9"/>
            <color indexed="81"/>
            <rFont val="MS P ゴシック"/>
            <family val="3"/>
            <charset val="128"/>
          </rPr>
          <t>円単位で入力</t>
        </r>
      </text>
    </comment>
    <comment ref="B45" authorId="0" shapeId="0">
      <text>
        <r>
          <rPr>
            <sz val="9"/>
            <color indexed="81"/>
            <rFont val="MS P ゴシック"/>
            <family val="3"/>
            <charset val="128"/>
          </rPr>
          <t>施設名を入力</t>
        </r>
      </text>
    </comment>
    <comment ref="C45" authorId="0" shapeId="0">
      <text>
        <r>
          <rPr>
            <sz val="9"/>
            <color indexed="81"/>
            <rFont val="MS P ゴシック"/>
            <family val="3"/>
            <charset val="128"/>
          </rPr>
          <t>費用区分を選択</t>
        </r>
      </text>
    </comment>
    <comment ref="D45" authorId="0" shapeId="0">
      <text>
        <r>
          <rPr>
            <sz val="9"/>
            <color indexed="81"/>
            <rFont val="MS P ゴシック"/>
            <family val="3"/>
            <charset val="128"/>
          </rPr>
          <t>契約区分を選択</t>
        </r>
      </text>
    </comment>
    <comment ref="E45" authorId="0" shapeId="0">
      <text>
        <r>
          <rPr>
            <sz val="9"/>
            <color indexed="81"/>
            <rFont val="MS P ゴシック"/>
            <family val="3"/>
            <charset val="128"/>
          </rPr>
          <t>円単位で入力</t>
        </r>
      </text>
    </comment>
    <comment ref="F45" authorId="0" shapeId="0">
      <text>
        <r>
          <rPr>
            <sz val="9"/>
            <color indexed="81"/>
            <rFont val="MS P ゴシック"/>
            <family val="3"/>
            <charset val="128"/>
          </rPr>
          <t>円単位で入力</t>
        </r>
      </text>
    </comment>
    <comment ref="G45" authorId="0" shapeId="0">
      <text>
        <r>
          <rPr>
            <sz val="9"/>
            <color indexed="81"/>
            <rFont val="MS P ゴシック"/>
            <family val="3"/>
            <charset val="128"/>
          </rPr>
          <t>円単位で入力</t>
        </r>
      </text>
    </comment>
    <comment ref="H45" authorId="0" shapeId="0">
      <text>
        <r>
          <rPr>
            <sz val="9"/>
            <color indexed="81"/>
            <rFont val="MS P ゴシック"/>
            <family val="3"/>
            <charset val="128"/>
          </rPr>
          <t>円単位で入力</t>
        </r>
      </text>
    </comment>
    <comment ref="O45" authorId="0" shapeId="0">
      <text>
        <r>
          <rPr>
            <sz val="9"/>
            <color indexed="81"/>
            <rFont val="MS P ゴシック"/>
            <family val="3"/>
            <charset val="128"/>
          </rPr>
          <t>該当する場合入力（円単位）</t>
        </r>
      </text>
    </comment>
    <comment ref="Q45" authorId="0" shapeId="0">
      <text>
        <r>
          <rPr>
            <sz val="9"/>
            <color indexed="81"/>
            <rFont val="MS P ゴシック"/>
            <family val="3"/>
            <charset val="128"/>
          </rPr>
          <t>油種区分を選択</t>
        </r>
      </text>
    </comment>
    <comment ref="R45" authorId="0" shapeId="0">
      <text>
        <r>
          <rPr>
            <sz val="9"/>
            <color indexed="81"/>
            <rFont val="MS P ゴシック"/>
            <family val="3"/>
            <charset val="128"/>
          </rPr>
          <t>円単位で入力</t>
        </r>
      </text>
    </comment>
    <comment ref="B46" authorId="0" shapeId="0">
      <text>
        <r>
          <rPr>
            <sz val="9"/>
            <color indexed="81"/>
            <rFont val="MS P ゴシック"/>
            <family val="3"/>
            <charset val="128"/>
          </rPr>
          <t>施設名を入力</t>
        </r>
      </text>
    </comment>
    <comment ref="C46" authorId="0" shapeId="0">
      <text>
        <r>
          <rPr>
            <sz val="9"/>
            <color indexed="81"/>
            <rFont val="MS P ゴシック"/>
            <family val="3"/>
            <charset val="128"/>
          </rPr>
          <t>費用区分を選択</t>
        </r>
      </text>
    </comment>
    <comment ref="D46" authorId="0" shapeId="0">
      <text>
        <r>
          <rPr>
            <sz val="9"/>
            <color indexed="81"/>
            <rFont val="MS P ゴシック"/>
            <family val="3"/>
            <charset val="128"/>
          </rPr>
          <t>契約区分を選択</t>
        </r>
      </text>
    </comment>
    <comment ref="E46" authorId="0" shapeId="0">
      <text>
        <r>
          <rPr>
            <sz val="9"/>
            <color indexed="81"/>
            <rFont val="MS P ゴシック"/>
            <family val="3"/>
            <charset val="128"/>
          </rPr>
          <t>円単位で入力</t>
        </r>
      </text>
    </comment>
    <comment ref="F46" authorId="0" shapeId="0">
      <text>
        <r>
          <rPr>
            <sz val="9"/>
            <color indexed="81"/>
            <rFont val="MS P ゴシック"/>
            <family val="3"/>
            <charset val="128"/>
          </rPr>
          <t>円単位で入力</t>
        </r>
      </text>
    </comment>
    <comment ref="G46" authorId="0" shapeId="0">
      <text>
        <r>
          <rPr>
            <sz val="9"/>
            <color indexed="81"/>
            <rFont val="MS P ゴシック"/>
            <family val="3"/>
            <charset val="128"/>
          </rPr>
          <t>円単位で入力</t>
        </r>
      </text>
    </comment>
    <comment ref="H46" authorId="0" shapeId="0">
      <text>
        <r>
          <rPr>
            <sz val="9"/>
            <color indexed="81"/>
            <rFont val="MS P ゴシック"/>
            <family val="3"/>
            <charset val="128"/>
          </rPr>
          <t>円単位で入力</t>
        </r>
      </text>
    </comment>
    <comment ref="O46" authorId="0" shapeId="0">
      <text>
        <r>
          <rPr>
            <sz val="9"/>
            <color indexed="81"/>
            <rFont val="MS P ゴシック"/>
            <family val="3"/>
            <charset val="128"/>
          </rPr>
          <t>該当する場合入力（円単位）</t>
        </r>
      </text>
    </comment>
    <comment ref="Q46" authorId="0" shapeId="0">
      <text>
        <r>
          <rPr>
            <sz val="9"/>
            <color indexed="81"/>
            <rFont val="MS P ゴシック"/>
            <family val="3"/>
            <charset val="128"/>
          </rPr>
          <t>油種区分を選択</t>
        </r>
      </text>
    </comment>
    <comment ref="R46" authorId="0" shapeId="0">
      <text>
        <r>
          <rPr>
            <sz val="9"/>
            <color indexed="81"/>
            <rFont val="MS P ゴシック"/>
            <family val="3"/>
            <charset val="128"/>
          </rPr>
          <t>円単位で入力</t>
        </r>
      </text>
    </comment>
    <comment ref="B47" authorId="0" shapeId="0">
      <text>
        <r>
          <rPr>
            <sz val="9"/>
            <color indexed="81"/>
            <rFont val="MS P ゴシック"/>
            <family val="3"/>
            <charset val="128"/>
          </rPr>
          <t>施設名を入力</t>
        </r>
      </text>
    </comment>
    <comment ref="C47" authorId="0" shapeId="0">
      <text>
        <r>
          <rPr>
            <sz val="9"/>
            <color indexed="81"/>
            <rFont val="MS P ゴシック"/>
            <family val="3"/>
            <charset val="128"/>
          </rPr>
          <t>費用区分を選択</t>
        </r>
      </text>
    </comment>
    <comment ref="D47" authorId="0" shapeId="0">
      <text>
        <r>
          <rPr>
            <sz val="9"/>
            <color indexed="81"/>
            <rFont val="MS P ゴシック"/>
            <family val="3"/>
            <charset val="128"/>
          </rPr>
          <t>契約区分を選択</t>
        </r>
      </text>
    </comment>
    <comment ref="E47" authorId="0" shapeId="0">
      <text>
        <r>
          <rPr>
            <sz val="9"/>
            <color indexed="81"/>
            <rFont val="MS P ゴシック"/>
            <family val="3"/>
            <charset val="128"/>
          </rPr>
          <t>円単位で入力</t>
        </r>
      </text>
    </comment>
    <comment ref="F47" authorId="0" shapeId="0">
      <text>
        <r>
          <rPr>
            <sz val="9"/>
            <color indexed="81"/>
            <rFont val="MS P ゴシック"/>
            <family val="3"/>
            <charset val="128"/>
          </rPr>
          <t>円単位で入力</t>
        </r>
      </text>
    </comment>
    <comment ref="G47" authorId="0" shapeId="0">
      <text>
        <r>
          <rPr>
            <sz val="9"/>
            <color indexed="81"/>
            <rFont val="MS P ゴシック"/>
            <family val="3"/>
            <charset val="128"/>
          </rPr>
          <t>円単位で入力</t>
        </r>
      </text>
    </comment>
    <comment ref="H47" authorId="0" shapeId="0">
      <text>
        <r>
          <rPr>
            <sz val="9"/>
            <color indexed="81"/>
            <rFont val="MS P ゴシック"/>
            <family val="3"/>
            <charset val="128"/>
          </rPr>
          <t>円単位で入力</t>
        </r>
      </text>
    </comment>
    <comment ref="O47" authorId="0" shapeId="0">
      <text>
        <r>
          <rPr>
            <sz val="9"/>
            <color indexed="81"/>
            <rFont val="MS P ゴシック"/>
            <family val="3"/>
            <charset val="128"/>
          </rPr>
          <t>該当する場合入力（円単位）</t>
        </r>
      </text>
    </comment>
    <comment ref="Q47" authorId="0" shapeId="0">
      <text>
        <r>
          <rPr>
            <sz val="9"/>
            <color indexed="81"/>
            <rFont val="MS P ゴシック"/>
            <family val="3"/>
            <charset val="128"/>
          </rPr>
          <t>油種区分を選択</t>
        </r>
      </text>
    </comment>
    <comment ref="R47" authorId="0" shapeId="0">
      <text>
        <r>
          <rPr>
            <sz val="9"/>
            <color indexed="81"/>
            <rFont val="MS P ゴシック"/>
            <family val="3"/>
            <charset val="128"/>
          </rPr>
          <t>円単位で入力</t>
        </r>
      </text>
    </comment>
    <comment ref="B48" authorId="0" shapeId="0">
      <text>
        <r>
          <rPr>
            <sz val="9"/>
            <color indexed="81"/>
            <rFont val="MS P ゴシック"/>
            <family val="3"/>
            <charset val="128"/>
          </rPr>
          <t>施設名を入力</t>
        </r>
      </text>
    </comment>
    <comment ref="C48" authorId="0" shapeId="0">
      <text>
        <r>
          <rPr>
            <sz val="9"/>
            <color indexed="81"/>
            <rFont val="MS P ゴシック"/>
            <family val="3"/>
            <charset val="128"/>
          </rPr>
          <t>費用区分を選択</t>
        </r>
      </text>
    </comment>
    <comment ref="D48" authorId="0" shapeId="0">
      <text>
        <r>
          <rPr>
            <sz val="9"/>
            <color indexed="81"/>
            <rFont val="MS P ゴシック"/>
            <family val="3"/>
            <charset val="128"/>
          </rPr>
          <t>契約区分を選択</t>
        </r>
      </text>
    </comment>
    <comment ref="E48" authorId="0" shapeId="0">
      <text>
        <r>
          <rPr>
            <sz val="9"/>
            <color indexed="81"/>
            <rFont val="MS P ゴシック"/>
            <family val="3"/>
            <charset val="128"/>
          </rPr>
          <t>円単位で入力</t>
        </r>
      </text>
    </comment>
    <comment ref="F48" authorId="0" shapeId="0">
      <text>
        <r>
          <rPr>
            <sz val="9"/>
            <color indexed="81"/>
            <rFont val="MS P ゴシック"/>
            <family val="3"/>
            <charset val="128"/>
          </rPr>
          <t>円単位で入力</t>
        </r>
      </text>
    </comment>
    <comment ref="G48" authorId="0" shapeId="0">
      <text>
        <r>
          <rPr>
            <sz val="9"/>
            <color indexed="81"/>
            <rFont val="MS P ゴシック"/>
            <family val="3"/>
            <charset val="128"/>
          </rPr>
          <t>円単位で入力</t>
        </r>
      </text>
    </comment>
    <comment ref="H48" authorId="0" shapeId="0">
      <text>
        <r>
          <rPr>
            <sz val="9"/>
            <color indexed="81"/>
            <rFont val="MS P ゴシック"/>
            <family val="3"/>
            <charset val="128"/>
          </rPr>
          <t>円単位で入力</t>
        </r>
      </text>
    </comment>
    <comment ref="O48" authorId="0" shapeId="0">
      <text>
        <r>
          <rPr>
            <sz val="9"/>
            <color indexed="81"/>
            <rFont val="MS P ゴシック"/>
            <family val="3"/>
            <charset val="128"/>
          </rPr>
          <t>該当する場合入力（円単位）</t>
        </r>
      </text>
    </comment>
    <comment ref="Q48" authorId="0" shapeId="0">
      <text>
        <r>
          <rPr>
            <sz val="9"/>
            <color indexed="81"/>
            <rFont val="MS P ゴシック"/>
            <family val="3"/>
            <charset val="128"/>
          </rPr>
          <t>油種区分を選択</t>
        </r>
      </text>
    </comment>
    <comment ref="R48" authorId="0" shapeId="0">
      <text>
        <r>
          <rPr>
            <sz val="9"/>
            <color indexed="81"/>
            <rFont val="MS P ゴシック"/>
            <family val="3"/>
            <charset val="128"/>
          </rPr>
          <t>円単位で入力</t>
        </r>
      </text>
    </comment>
    <comment ref="B49" authorId="0" shapeId="0">
      <text>
        <r>
          <rPr>
            <sz val="9"/>
            <color indexed="81"/>
            <rFont val="MS P ゴシック"/>
            <family val="3"/>
            <charset val="128"/>
          </rPr>
          <t>施設名を入力</t>
        </r>
      </text>
    </comment>
    <comment ref="C49" authorId="0" shapeId="0">
      <text>
        <r>
          <rPr>
            <sz val="9"/>
            <color indexed="81"/>
            <rFont val="MS P ゴシック"/>
            <family val="3"/>
            <charset val="128"/>
          </rPr>
          <t>費用区分を選択</t>
        </r>
      </text>
    </comment>
    <comment ref="D49" authorId="0" shapeId="0">
      <text>
        <r>
          <rPr>
            <sz val="9"/>
            <color indexed="81"/>
            <rFont val="MS P ゴシック"/>
            <family val="3"/>
            <charset val="128"/>
          </rPr>
          <t>契約区分を選択</t>
        </r>
      </text>
    </comment>
    <comment ref="E49" authorId="0" shapeId="0">
      <text>
        <r>
          <rPr>
            <sz val="9"/>
            <color indexed="81"/>
            <rFont val="MS P ゴシック"/>
            <family val="3"/>
            <charset val="128"/>
          </rPr>
          <t>円単位で入力</t>
        </r>
      </text>
    </comment>
    <comment ref="F49" authorId="0" shapeId="0">
      <text>
        <r>
          <rPr>
            <sz val="9"/>
            <color indexed="81"/>
            <rFont val="MS P ゴシック"/>
            <family val="3"/>
            <charset val="128"/>
          </rPr>
          <t>円単位で入力</t>
        </r>
      </text>
    </comment>
    <comment ref="G49" authorId="0" shapeId="0">
      <text>
        <r>
          <rPr>
            <sz val="9"/>
            <color indexed="81"/>
            <rFont val="MS P ゴシック"/>
            <family val="3"/>
            <charset val="128"/>
          </rPr>
          <t>円単位で入力</t>
        </r>
      </text>
    </comment>
    <comment ref="H49" authorId="0" shapeId="0">
      <text>
        <r>
          <rPr>
            <sz val="9"/>
            <color indexed="81"/>
            <rFont val="MS P ゴシック"/>
            <family val="3"/>
            <charset val="128"/>
          </rPr>
          <t>円単位で入力</t>
        </r>
      </text>
    </comment>
    <comment ref="O49" authorId="0" shapeId="0">
      <text>
        <r>
          <rPr>
            <sz val="9"/>
            <color indexed="81"/>
            <rFont val="MS P ゴシック"/>
            <family val="3"/>
            <charset val="128"/>
          </rPr>
          <t>該当する場合入力（円単位）</t>
        </r>
      </text>
    </comment>
    <comment ref="Q49" authorId="0" shapeId="0">
      <text>
        <r>
          <rPr>
            <sz val="9"/>
            <color indexed="81"/>
            <rFont val="MS P ゴシック"/>
            <family val="3"/>
            <charset val="128"/>
          </rPr>
          <t>油種区分を選択</t>
        </r>
      </text>
    </comment>
    <comment ref="R49" authorId="0" shapeId="0">
      <text>
        <r>
          <rPr>
            <sz val="9"/>
            <color indexed="81"/>
            <rFont val="MS P ゴシック"/>
            <family val="3"/>
            <charset val="128"/>
          </rPr>
          <t>円単位で入力</t>
        </r>
      </text>
    </comment>
    <comment ref="B50" authorId="0" shapeId="0">
      <text>
        <r>
          <rPr>
            <sz val="9"/>
            <color indexed="81"/>
            <rFont val="MS P ゴシック"/>
            <family val="3"/>
            <charset val="128"/>
          </rPr>
          <t>施設名を入力</t>
        </r>
      </text>
    </comment>
    <comment ref="C50" authorId="0" shapeId="0">
      <text>
        <r>
          <rPr>
            <sz val="9"/>
            <color indexed="81"/>
            <rFont val="MS P ゴシック"/>
            <family val="3"/>
            <charset val="128"/>
          </rPr>
          <t>費用区分を選択</t>
        </r>
      </text>
    </comment>
    <comment ref="D50" authorId="0" shapeId="0">
      <text>
        <r>
          <rPr>
            <sz val="9"/>
            <color indexed="81"/>
            <rFont val="MS P ゴシック"/>
            <family val="3"/>
            <charset val="128"/>
          </rPr>
          <t>契約区分を選択</t>
        </r>
      </text>
    </comment>
    <comment ref="E50" authorId="0" shapeId="0">
      <text>
        <r>
          <rPr>
            <sz val="9"/>
            <color indexed="81"/>
            <rFont val="MS P ゴシック"/>
            <family val="3"/>
            <charset val="128"/>
          </rPr>
          <t>円単位で入力</t>
        </r>
      </text>
    </comment>
    <comment ref="F50" authorId="0" shapeId="0">
      <text>
        <r>
          <rPr>
            <sz val="9"/>
            <color indexed="81"/>
            <rFont val="MS P ゴシック"/>
            <family val="3"/>
            <charset val="128"/>
          </rPr>
          <t>円単位で入力</t>
        </r>
      </text>
    </comment>
    <comment ref="G50" authorId="0" shapeId="0">
      <text>
        <r>
          <rPr>
            <sz val="9"/>
            <color indexed="81"/>
            <rFont val="MS P ゴシック"/>
            <family val="3"/>
            <charset val="128"/>
          </rPr>
          <t>円単位で入力</t>
        </r>
      </text>
    </comment>
    <comment ref="H50" authorId="0" shapeId="0">
      <text>
        <r>
          <rPr>
            <sz val="9"/>
            <color indexed="81"/>
            <rFont val="MS P ゴシック"/>
            <family val="3"/>
            <charset val="128"/>
          </rPr>
          <t>円単位で入力</t>
        </r>
      </text>
    </comment>
    <comment ref="O50" authorId="0" shapeId="0">
      <text>
        <r>
          <rPr>
            <sz val="9"/>
            <color indexed="81"/>
            <rFont val="MS P ゴシック"/>
            <family val="3"/>
            <charset val="128"/>
          </rPr>
          <t>該当する場合入力（円単位）</t>
        </r>
      </text>
    </comment>
    <comment ref="Q50" authorId="0" shapeId="0">
      <text>
        <r>
          <rPr>
            <sz val="9"/>
            <color indexed="81"/>
            <rFont val="MS P ゴシック"/>
            <family val="3"/>
            <charset val="128"/>
          </rPr>
          <t>油種区分を選択</t>
        </r>
      </text>
    </comment>
    <comment ref="R50" authorId="0" shapeId="0">
      <text>
        <r>
          <rPr>
            <sz val="9"/>
            <color indexed="81"/>
            <rFont val="MS P ゴシック"/>
            <family val="3"/>
            <charset val="128"/>
          </rPr>
          <t>円単位で入力</t>
        </r>
      </text>
    </comment>
    <comment ref="B51" authorId="0" shapeId="0">
      <text>
        <r>
          <rPr>
            <sz val="9"/>
            <color indexed="81"/>
            <rFont val="MS P ゴシック"/>
            <family val="3"/>
            <charset val="128"/>
          </rPr>
          <t>施設名を入力</t>
        </r>
      </text>
    </comment>
    <comment ref="C51" authorId="0" shapeId="0">
      <text>
        <r>
          <rPr>
            <sz val="9"/>
            <color indexed="81"/>
            <rFont val="MS P ゴシック"/>
            <family val="3"/>
            <charset val="128"/>
          </rPr>
          <t>費用区分を選択</t>
        </r>
      </text>
    </comment>
    <comment ref="D51" authorId="0" shapeId="0">
      <text>
        <r>
          <rPr>
            <sz val="9"/>
            <color indexed="81"/>
            <rFont val="MS P ゴシック"/>
            <family val="3"/>
            <charset val="128"/>
          </rPr>
          <t>契約区分を選択</t>
        </r>
      </text>
    </comment>
    <comment ref="E51" authorId="0" shapeId="0">
      <text>
        <r>
          <rPr>
            <sz val="9"/>
            <color indexed="81"/>
            <rFont val="MS P ゴシック"/>
            <family val="3"/>
            <charset val="128"/>
          </rPr>
          <t>円単位で入力</t>
        </r>
      </text>
    </comment>
    <comment ref="F51" authorId="0" shapeId="0">
      <text>
        <r>
          <rPr>
            <sz val="9"/>
            <color indexed="81"/>
            <rFont val="MS P ゴシック"/>
            <family val="3"/>
            <charset val="128"/>
          </rPr>
          <t>円単位で入力</t>
        </r>
      </text>
    </comment>
    <comment ref="G51" authorId="0" shapeId="0">
      <text>
        <r>
          <rPr>
            <sz val="9"/>
            <color indexed="81"/>
            <rFont val="MS P ゴシック"/>
            <family val="3"/>
            <charset val="128"/>
          </rPr>
          <t>円単位で入力</t>
        </r>
      </text>
    </comment>
    <comment ref="H51" authorId="0" shapeId="0">
      <text>
        <r>
          <rPr>
            <sz val="9"/>
            <color indexed="81"/>
            <rFont val="MS P ゴシック"/>
            <family val="3"/>
            <charset val="128"/>
          </rPr>
          <t>円単位で入力</t>
        </r>
      </text>
    </comment>
    <comment ref="O51" authorId="0" shapeId="0">
      <text>
        <r>
          <rPr>
            <sz val="9"/>
            <color indexed="81"/>
            <rFont val="MS P ゴシック"/>
            <family val="3"/>
            <charset val="128"/>
          </rPr>
          <t>該当する場合入力（円単位）</t>
        </r>
      </text>
    </comment>
    <comment ref="Q51" authorId="0" shapeId="0">
      <text>
        <r>
          <rPr>
            <sz val="9"/>
            <color indexed="81"/>
            <rFont val="MS P ゴシック"/>
            <family val="3"/>
            <charset val="128"/>
          </rPr>
          <t>油種区分を選択</t>
        </r>
      </text>
    </comment>
    <comment ref="R51" authorId="0" shapeId="0">
      <text>
        <r>
          <rPr>
            <sz val="9"/>
            <color indexed="81"/>
            <rFont val="MS P ゴシック"/>
            <family val="3"/>
            <charset val="128"/>
          </rPr>
          <t>円単位で入力</t>
        </r>
      </text>
    </comment>
    <comment ref="B52" authorId="0" shapeId="0">
      <text>
        <r>
          <rPr>
            <sz val="9"/>
            <color indexed="81"/>
            <rFont val="MS P ゴシック"/>
            <family val="3"/>
            <charset val="128"/>
          </rPr>
          <t>施設名を入力</t>
        </r>
      </text>
    </comment>
    <comment ref="C52" authorId="0" shapeId="0">
      <text>
        <r>
          <rPr>
            <sz val="9"/>
            <color indexed="81"/>
            <rFont val="MS P ゴシック"/>
            <family val="3"/>
            <charset val="128"/>
          </rPr>
          <t>費用区分を選択</t>
        </r>
      </text>
    </comment>
    <comment ref="D52" authorId="0" shapeId="0">
      <text>
        <r>
          <rPr>
            <sz val="9"/>
            <color indexed="81"/>
            <rFont val="MS P ゴシック"/>
            <family val="3"/>
            <charset val="128"/>
          </rPr>
          <t>契約区分を選択</t>
        </r>
      </text>
    </comment>
    <comment ref="E52" authorId="0" shapeId="0">
      <text>
        <r>
          <rPr>
            <sz val="9"/>
            <color indexed="81"/>
            <rFont val="MS P ゴシック"/>
            <family val="3"/>
            <charset val="128"/>
          </rPr>
          <t>円単位で入力</t>
        </r>
      </text>
    </comment>
    <comment ref="F52" authorId="0" shapeId="0">
      <text>
        <r>
          <rPr>
            <sz val="9"/>
            <color indexed="81"/>
            <rFont val="MS P ゴシック"/>
            <family val="3"/>
            <charset val="128"/>
          </rPr>
          <t>円単位で入力</t>
        </r>
      </text>
    </comment>
    <comment ref="G52" authorId="0" shapeId="0">
      <text>
        <r>
          <rPr>
            <sz val="9"/>
            <color indexed="81"/>
            <rFont val="MS P ゴシック"/>
            <family val="3"/>
            <charset val="128"/>
          </rPr>
          <t>円単位で入力</t>
        </r>
      </text>
    </comment>
    <comment ref="H52" authorId="0" shapeId="0">
      <text>
        <r>
          <rPr>
            <sz val="9"/>
            <color indexed="81"/>
            <rFont val="MS P ゴシック"/>
            <family val="3"/>
            <charset val="128"/>
          </rPr>
          <t>円単位で入力</t>
        </r>
      </text>
    </comment>
    <comment ref="O52" authorId="0" shapeId="0">
      <text>
        <r>
          <rPr>
            <sz val="9"/>
            <color indexed="81"/>
            <rFont val="MS P ゴシック"/>
            <family val="3"/>
            <charset val="128"/>
          </rPr>
          <t>該当する場合入力（円単位）</t>
        </r>
      </text>
    </comment>
    <comment ref="Q52" authorId="0" shapeId="0">
      <text>
        <r>
          <rPr>
            <sz val="9"/>
            <color indexed="81"/>
            <rFont val="MS P ゴシック"/>
            <family val="3"/>
            <charset val="128"/>
          </rPr>
          <t>油種区分を選択</t>
        </r>
      </text>
    </comment>
    <comment ref="R52" authorId="0" shapeId="0">
      <text>
        <r>
          <rPr>
            <sz val="9"/>
            <color indexed="81"/>
            <rFont val="MS P ゴシック"/>
            <family val="3"/>
            <charset val="128"/>
          </rPr>
          <t>円単位で入力</t>
        </r>
      </text>
    </comment>
    <comment ref="B53" authorId="0" shapeId="0">
      <text>
        <r>
          <rPr>
            <sz val="9"/>
            <color indexed="81"/>
            <rFont val="MS P ゴシック"/>
            <family val="3"/>
            <charset val="128"/>
          </rPr>
          <t>施設名を入力</t>
        </r>
      </text>
    </comment>
    <comment ref="C53" authorId="0" shapeId="0">
      <text>
        <r>
          <rPr>
            <sz val="9"/>
            <color indexed="81"/>
            <rFont val="MS P ゴシック"/>
            <family val="3"/>
            <charset val="128"/>
          </rPr>
          <t>費用区分を選択</t>
        </r>
      </text>
    </comment>
    <comment ref="D53" authorId="0" shapeId="0">
      <text>
        <r>
          <rPr>
            <sz val="9"/>
            <color indexed="81"/>
            <rFont val="MS P ゴシック"/>
            <family val="3"/>
            <charset val="128"/>
          </rPr>
          <t>契約区分を選択</t>
        </r>
      </text>
    </comment>
    <comment ref="E53" authorId="0" shapeId="0">
      <text>
        <r>
          <rPr>
            <sz val="9"/>
            <color indexed="81"/>
            <rFont val="MS P ゴシック"/>
            <family val="3"/>
            <charset val="128"/>
          </rPr>
          <t>円単位で入力</t>
        </r>
      </text>
    </comment>
    <comment ref="F53" authorId="0" shapeId="0">
      <text>
        <r>
          <rPr>
            <sz val="9"/>
            <color indexed="81"/>
            <rFont val="MS P ゴシック"/>
            <family val="3"/>
            <charset val="128"/>
          </rPr>
          <t>円単位で入力</t>
        </r>
      </text>
    </comment>
    <comment ref="G53" authorId="0" shapeId="0">
      <text>
        <r>
          <rPr>
            <sz val="9"/>
            <color indexed="81"/>
            <rFont val="MS P ゴシック"/>
            <family val="3"/>
            <charset val="128"/>
          </rPr>
          <t>円単位で入力</t>
        </r>
      </text>
    </comment>
    <comment ref="H53" authorId="0" shapeId="0">
      <text>
        <r>
          <rPr>
            <sz val="9"/>
            <color indexed="81"/>
            <rFont val="MS P ゴシック"/>
            <family val="3"/>
            <charset val="128"/>
          </rPr>
          <t>円単位で入力</t>
        </r>
      </text>
    </comment>
    <comment ref="O53" authorId="0" shapeId="0">
      <text>
        <r>
          <rPr>
            <sz val="9"/>
            <color indexed="81"/>
            <rFont val="MS P ゴシック"/>
            <family val="3"/>
            <charset val="128"/>
          </rPr>
          <t>該当する場合入力（円単位）</t>
        </r>
      </text>
    </comment>
    <comment ref="Q53" authorId="0" shapeId="0">
      <text>
        <r>
          <rPr>
            <sz val="9"/>
            <color indexed="81"/>
            <rFont val="MS P ゴシック"/>
            <family val="3"/>
            <charset val="128"/>
          </rPr>
          <t>油種区分を選択</t>
        </r>
      </text>
    </comment>
    <comment ref="R53" authorId="0" shapeId="0">
      <text>
        <r>
          <rPr>
            <sz val="9"/>
            <color indexed="81"/>
            <rFont val="MS P ゴシック"/>
            <family val="3"/>
            <charset val="128"/>
          </rPr>
          <t>円単位で入力</t>
        </r>
      </text>
    </comment>
    <comment ref="B54" authorId="0" shapeId="0">
      <text>
        <r>
          <rPr>
            <sz val="9"/>
            <color indexed="81"/>
            <rFont val="MS P ゴシック"/>
            <family val="3"/>
            <charset val="128"/>
          </rPr>
          <t>施設名を入力</t>
        </r>
      </text>
    </comment>
    <comment ref="C54" authorId="0" shapeId="0">
      <text>
        <r>
          <rPr>
            <sz val="9"/>
            <color indexed="81"/>
            <rFont val="MS P ゴシック"/>
            <family val="3"/>
            <charset val="128"/>
          </rPr>
          <t>費用区分を選択</t>
        </r>
      </text>
    </comment>
    <comment ref="D54" authorId="0" shapeId="0">
      <text>
        <r>
          <rPr>
            <sz val="9"/>
            <color indexed="81"/>
            <rFont val="MS P ゴシック"/>
            <family val="3"/>
            <charset val="128"/>
          </rPr>
          <t>契約区分を選択</t>
        </r>
      </text>
    </comment>
    <comment ref="E54" authorId="0" shapeId="0">
      <text>
        <r>
          <rPr>
            <sz val="9"/>
            <color indexed="81"/>
            <rFont val="MS P ゴシック"/>
            <family val="3"/>
            <charset val="128"/>
          </rPr>
          <t>円単位で入力</t>
        </r>
      </text>
    </comment>
    <comment ref="F54" authorId="0" shapeId="0">
      <text>
        <r>
          <rPr>
            <sz val="9"/>
            <color indexed="81"/>
            <rFont val="MS P ゴシック"/>
            <family val="3"/>
            <charset val="128"/>
          </rPr>
          <t>円単位で入力</t>
        </r>
      </text>
    </comment>
    <comment ref="G54" authorId="0" shapeId="0">
      <text>
        <r>
          <rPr>
            <sz val="9"/>
            <color indexed="81"/>
            <rFont val="MS P ゴシック"/>
            <family val="3"/>
            <charset val="128"/>
          </rPr>
          <t>円単位で入力</t>
        </r>
      </text>
    </comment>
    <comment ref="H54" authorId="0" shapeId="0">
      <text>
        <r>
          <rPr>
            <sz val="9"/>
            <color indexed="81"/>
            <rFont val="MS P ゴシック"/>
            <family val="3"/>
            <charset val="128"/>
          </rPr>
          <t>円単位で入力</t>
        </r>
      </text>
    </comment>
    <comment ref="O54" authorId="0" shapeId="0">
      <text>
        <r>
          <rPr>
            <sz val="9"/>
            <color indexed="81"/>
            <rFont val="MS P ゴシック"/>
            <family val="3"/>
            <charset val="128"/>
          </rPr>
          <t>該当する場合入力（円単位）</t>
        </r>
      </text>
    </comment>
    <comment ref="Q54" authorId="0" shapeId="0">
      <text>
        <r>
          <rPr>
            <sz val="9"/>
            <color indexed="81"/>
            <rFont val="MS P ゴシック"/>
            <family val="3"/>
            <charset val="128"/>
          </rPr>
          <t>油種区分を選択</t>
        </r>
      </text>
    </comment>
    <comment ref="R54" authorId="0" shapeId="0">
      <text>
        <r>
          <rPr>
            <sz val="9"/>
            <color indexed="81"/>
            <rFont val="MS P ゴシック"/>
            <family val="3"/>
            <charset val="128"/>
          </rPr>
          <t>円単位で入力</t>
        </r>
      </text>
    </comment>
    <comment ref="B55" authorId="0" shapeId="0">
      <text>
        <r>
          <rPr>
            <sz val="9"/>
            <color indexed="81"/>
            <rFont val="MS P ゴシック"/>
            <family val="3"/>
            <charset val="128"/>
          </rPr>
          <t>施設名を入力</t>
        </r>
      </text>
    </comment>
    <comment ref="C55" authorId="0" shapeId="0">
      <text>
        <r>
          <rPr>
            <sz val="9"/>
            <color indexed="81"/>
            <rFont val="MS P ゴシック"/>
            <family val="3"/>
            <charset val="128"/>
          </rPr>
          <t>費用区分を選択</t>
        </r>
      </text>
    </comment>
    <comment ref="D55" authorId="0" shapeId="0">
      <text>
        <r>
          <rPr>
            <sz val="9"/>
            <color indexed="81"/>
            <rFont val="MS P ゴシック"/>
            <family val="3"/>
            <charset val="128"/>
          </rPr>
          <t>契約区分を選択</t>
        </r>
      </text>
    </comment>
    <comment ref="E55" authorId="0" shapeId="0">
      <text>
        <r>
          <rPr>
            <sz val="9"/>
            <color indexed="81"/>
            <rFont val="MS P ゴシック"/>
            <family val="3"/>
            <charset val="128"/>
          </rPr>
          <t>円単位で入力</t>
        </r>
      </text>
    </comment>
    <comment ref="F55" authorId="0" shapeId="0">
      <text>
        <r>
          <rPr>
            <sz val="9"/>
            <color indexed="81"/>
            <rFont val="MS P ゴシック"/>
            <family val="3"/>
            <charset val="128"/>
          </rPr>
          <t>円単位で入力</t>
        </r>
      </text>
    </comment>
    <comment ref="G55" authorId="0" shapeId="0">
      <text>
        <r>
          <rPr>
            <sz val="9"/>
            <color indexed="81"/>
            <rFont val="MS P ゴシック"/>
            <family val="3"/>
            <charset val="128"/>
          </rPr>
          <t>円単位で入力</t>
        </r>
      </text>
    </comment>
    <comment ref="H55" authorId="0" shapeId="0">
      <text>
        <r>
          <rPr>
            <sz val="9"/>
            <color indexed="81"/>
            <rFont val="MS P ゴシック"/>
            <family val="3"/>
            <charset val="128"/>
          </rPr>
          <t>円単位で入力</t>
        </r>
      </text>
    </comment>
    <comment ref="O55" authorId="0" shapeId="0">
      <text>
        <r>
          <rPr>
            <sz val="9"/>
            <color indexed="81"/>
            <rFont val="MS P ゴシック"/>
            <family val="3"/>
            <charset val="128"/>
          </rPr>
          <t>該当する場合入力（円単位）</t>
        </r>
      </text>
    </comment>
    <comment ref="Q55" authorId="0" shapeId="0">
      <text>
        <r>
          <rPr>
            <sz val="9"/>
            <color indexed="81"/>
            <rFont val="MS P ゴシック"/>
            <family val="3"/>
            <charset val="128"/>
          </rPr>
          <t>油種区分を選択</t>
        </r>
      </text>
    </comment>
    <comment ref="R55" authorId="0" shapeId="0">
      <text>
        <r>
          <rPr>
            <sz val="9"/>
            <color indexed="81"/>
            <rFont val="MS P ゴシック"/>
            <family val="3"/>
            <charset val="128"/>
          </rPr>
          <t>円単位で入力</t>
        </r>
      </text>
    </comment>
    <comment ref="B56" authorId="0" shapeId="0">
      <text>
        <r>
          <rPr>
            <sz val="9"/>
            <color indexed="81"/>
            <rFont val="MS P ゴシック"/>
            <family val="3"/>
            <charset val="128"/>
          </rPr>
          <t>施設名を入力</t>
        </r>
      </text>
    </comment>
    <comment ref="C56" authorId="0" shapeId="0">
      <text>
        <r>
          <rPr>
            <sz val="9"/>
            <color indexed="81"/>
            <rFont val="MS P ゴシック"/>
            <family val="3"/>
            <charset val="128"/>
          </rPr>
          <t>費用区分を選択</t>
        </r>
      </text>
    </comment>
    <comment ref="D56" authorId="0" shapeId="0">
      <text>
        <r>
          <rPr>
            <sz val="9"/>
            <color indexed="81"/>
            <rFont val="MS P ゴシック"/>
            <family val="3"/>
            <charset val="128"/>
          </rPr>
          <t>契約区分を選択</t>
        </r>
      </text>
    </comment>
    <comment ref="E56" authorId="0" shapeId="0">
      <text>
        <r>
          <rPr>
            <sz val="9"/>
            <color indexed="81"/>
            <rFont val="MS P ゴシック"/>
            <family val="3"/>
            <charset val="128"/>
          </rPr>
          <t>円単位で入力</t>
        </r>
      </text>
    </comment>
    <comment ref="F56" authorId="0" shapeId="0">
      <text>
        <r>
          <rPr>
            <sz val="9"/>
            <color indexed="81"/>
            <rFont val="MS P ゴシック"/>
            <family val="3"/>
            <charset val="128"/>
          </rPr>
          <t>円単位で入力</t>
        </r>
      </text>
    </comment>
    <comment ref="G56" authorId="0" shapeId="0">
      <text>
        <r>
          <rPr>
            <sz val="9"/>
            <color indexed="81"/>
            <rFont val="MS P ゴシック"/>
            <family val="3"/>
            <charset val="128"/>
          </rPr>
          <t>円単位で入力</t>
        </r>
      </text>
    </comment>
    <comment ref="H56" authorId="0" shapeId="0">
      <text>
        <r>
          <rPr>
            <sz val="9"/>
            <color indexed="81"/>
            <rFont val="MS P ゴシック"/>
            <family val="3"/>
            <charset val="128"/>
          </rPr>
          <t>円単位で入力</t>
        </r>
      </text>
    </comment>
    <comment ref="O56" authorId="0" shapeId="0">
      <text>
        <r>
          <rPr>
            <sz val="9"/>
            <color indexed="81"/>
            <rFont val="MS P ゴシック"/>
            <family val="3"/>
            <charset val="128"/>
          </rPr>
          <t>該当する場合入力（円単位）</t>
        </r>
      </text>
    </comment>
    <comment ref="Q56" authorId="0" shapeId="0">
      <text>
        <r>
          <rPr>
            <sz val="9"/>
            <color indexed="81"/>
            <rFont val="MS P ゴシック"/>
            <family val="3"/>
            <charset val="128"/>
          </rPr>
          <t>油種区分を選択</t>
        </r>
      </text>
    </comment>
    <comment ref="R56" authorId="0" shapeId="0">
      <text>
        <r>
          <rPr>
            <sz val="9"/>
            <color indexed="81"/>
            <rFont val="MS P ゴシック"/>
            <family val="3"/>
            <charset val="128"/>
          </rPr>
          <t>円単位で入力</t>
        </r>
      </text>
    </comment>
    <comment ref="B57" authorId="0" shapeId="0">
      <text>
        <r>
          <rPr>
            <sz val="9"/>
            <color indexed="81"/>
            <rFont val="MS P ゴシック"/>
            <family val="3"/>
            <charset val="128"/>
          </rPr>
          <t>施設名を入力</t>
        </r>
      </text>
    </comment>
    <comment ref="C57" authorId="0" shapeId="0">
      <text>
        <r>
          <rPr>
            <sz val="9"/>
            <color indexed="81"/>
            <rFont val="MS P ゴシック"/>
            <family val="3"/>
            <charset val="128"/>
          </rPr>
          <t>費用区分を選択</t>
        </r>
      </text>
    </comment>
    <comment ref="D57" authorId="0" shapeId="0">
      <text>
        <r>
          <rPr>
            <sz val="9"/>
            <color indexed="81"/>
            <rFont val="MS P ゴシック"/>
            <family val="3"/>
            <charset val="128"/>
          </rPr>
          <t>契約区分を選択</t>
        </r>
      </text>
    </comment>
    <comment ref="E57" authorId="0" shapeId="0">
      <text>
        <r>
          <rPr>
            <sz val="9"/>
            <color indexed="81"/>
            <rFont val="MS P ゴシック"/>
            <family val="3"/>
            <charset val="128"/>
          </rPr>
          <t>円単位で入力</t>
        </r>
      </text>
    </comment>
    <comment ref="F57" authorId="0" shapeId="0">
      <text>
        <r>
          <rPr>
            <sz val="9"/>
            <color indexed="81"/>
            <rFont val="MS P ゴシック"/>
            <family val="3"/>
            <charset val="128"/>
          </rPr>
          <t>円単位で入力</t>
        </r>
      </text>
    </comment>
    <comment ref="G57" authorId="0" shapeId="0">
      <text>
        <r>
          <rPr>
            <sz val="9"/>
            <color indexed="81"/>
            <rFont val="MS P ゴシック"/>
            <family val="3"/>
            <charset val="128"/>
          </rPr>
          <t>円単位で入力</t>
        </r>
      </text>
    </comment>
    <comment ref="H57" authorId="0" shapeId="0">
      <text>
        <r>
          <rPr>
            <sz val="9"/>
            <color indexed="81"/>
            <rFont val="MS P ゴシック"/>
            <family val="3"/>
            <charset val="128"/>
          </rPr>
          <t>円単位で入力</t>
        </r>
      </text>
    </comment>
    <comment ref="O57" authorId="0" shapeId="0">
      <text>
        <r>
          <rPr>
            <sz val="9"/>
            <color indexed="81"/>
            <rFont val="MS P ゴシック"/>
            <family val="3"/>
            <charset val="128"/>
          </rPr>
          <t>該当する場合入力（円単位）</t>
        </r>
      </text>
    </comment>
    <comment ref="Q57" authorId="0" shapeId="0">
      <text>
        <r>
          <rPr>
            <sz val="9"/>
            <color indexed="81"/>
            <rFont val="MS P ゴシック"/>
            <family val="3"/>
            <charset val="128"/>
          </rPr>
          <t>油種区分を選択</t>
        </r>
      </text>
    </comment>
    <comment ref="R57" authorId="0" shapeId="0">
      <text>
        <r>
          <rPr>
            <sz val="9"/>
            <color indexed="81"/>
            <rFont val="MS P ゴシック"/>
            <family val="3"/>
            <charset val="128"/>
          </rPr>
          <t>円単位で入力</t>
        </r>
      </text>
    </comment>
    <comment ref="B58" authorId="0" shapeId="0">
      <text>
        <r>
          <rPr>
            <sz val="9"/>
            <color indexed="81"/>
            <rFont val="MS P ゴシック"/>
            <family val="3"/>
            <charset val="128"/>
          </rPr>
          <t>施設名を入力</t>
        </r>
      </text>
    </comment>
    <comment ref="C58" authorId="0" shapeId="0">
      <text>
        <r>
          <rPr>
            <sz val="9"/>
            <color indexed="81"/>
            <rFont val="MS P ゴシック"/>
            <family val="3"/>
            <charset val="128"/>
          </rPr>
          <t>費用区分を選択</t>
        </r>
      </text>
    </comment>
    <comment ref="D58" authorId="0" shapeId="0">
      <text>
        <r>
          <rPr>
            <sz val="9"/>
            <color indexed="81"/>
            <rFont val="MS P ゴシック"/>
            <family val="3"/>
            <charset val="128"/>
          </rPr>
          <t>契約区分を選択</t>
        </r>
      </text>
    </comment>
    <comment ref="E58" authorId="0" shapeId="0">
      <text>
        <r>
          <rPr>
            <sz val="9"/>
            <color indexed="81"/>
            <rFont val="MS P ゴシック"/>
            <family val="3"/>
            <charset val="128"/>
          </rPr>
          <t>円単位で入力</t>
        </r>
      </text>
    </comment>
    <comment ref="F58" authorId="0" shapeId="0">
      <text>
        <r>
          <rPr>
            <sz val="9"/>
            <color indexed="81"/>
            <rFont val="MS P ゴシック"/>
            <family val="3"/>
            <charset val="128"/>
          </rPr>
          <t>円単位で入力</t>
        </r>
      </text>
    </comment>
    <comment ref="G58" authorId="0" shapeId="0">
      <text>
        <r>
          <rPr>
            <sz val="9"/>
            <color indexed="81"/>
            <rFont val="MS P ゴシック"/>
            <family val="3"/>
            <charset val="128"/>
          </rPr>
          <t>円単位で入力</t>
        </r>
      </text>
    </comment>
    <comment ref="H58" authorId="0" shapeId="0">
      <text>
        <r>
          <rPr>
            <sz val="9"/>
            <color indexed="81"/>
            <rFont val="MS P ゴシック"/>
            <family val="3"/>
            <charset val="128"/>
          </rPr>
          <t>円単位で入力</t>
        </r>
      </text>
    </comment>
    <comment ref="O58" authorId="0" shapeId="0">
      <text>
        <r>
          <rPr>
            <sz val="9"/>
            <color indexed="81"/>
            <rFont val="MS P ゴシック"/>
            <family val="3"/>
            <charset val="128"/>
          </rPr>
          <t>該当する場合入力（円単位）</t>
        </r>
      </text>
    </comment>
    <comment ref="Q58" authorId="0" shapeId="0">
      <text>
        <r>
          <rPr>
            <sz val="9"/>
            <color indexed="81"/>
            <rFont val="MS P ゴシック"/>
            <family val="3"/>
            <charset val="128"/>
          </rPr>
          <t>油種区分を選択</t>
        </r>
      </text>
    </comment>
    <comment ref="R58" authorId="0" shapeId="0">
      <text>
        <r>
          <rPr>
            <sz val="9"/>
            <color indexed="81"/>
            <rFont val="MS P ゴシック"/>
            <family val="3"/>
            <charset val="128"/>
          </rPr>
          <t>円単位で入力</t>
        </r>
      </text>
    </comment>
    <comment ref="B59" authorId="0" shapeId="0">
      <text>
        <r>
          <rPr>
            <sz val="9"/>
            <color indexed="81"/>
            <rFont val="MS P ゴシック"/>
            <family val="3"/>
            <charset val="128"/>
          </rPr>
          <t>施設名を入力</t>
        </r>
      </text>
    </comment>
    <comment ref="C59" authorId="0" shapeId="0">
      <text>
        <r>
          <rPr>
            <sz val="9"/>
            <color indexed="81"/>
            <rFont val="MS P ゴシック"/>
            <family val="3"/>
            <charset val="128"/>
          </rPr>
          <t>費用区分を選択</t>
        </r>
      </text>
    </comment>
    <comment ref="D59" authorId="0" shapeId="0">
      <text>
        <r>
          <rPr>
            <sz val="9"/>
            <color indexed="81"/>
            <rFont val="MS P ゴシック"/>
            <family val="3"/>
            <charset val="128"/>
          </rPr>
          <t>契約区分を選択</t>
        </r>
      </text>
    </comment>
    <comment ref="E59" authorId="0" shapeId="0">
      <text>
        <r>
          <rPr>
            <sz val="9"/>
            <color indexed="81"/>
            <rFont val="MS P ゴシック"/>
            <family val="3"/>
            <charset val="128"/>
          </rPr>
          <t>円単位で入力</t>
        </r>
      </text>
    </comment>
    <comment ref="F59" authorId="0" shapeId="0">
      <text>
        <r>
          <rPr>
            <sz val="9"/>
            <color indexed="81"/>
            <rFont val="MS P ゴシック"/>
            <family val="3"/>
            <charset val="128"/>
          </rPr>
          <t>円単位で入力</t>
        </r>
      </text>
    </comment>
    <comment ref="G59" authorId="0" shapeId="0">
      <text>
        <r>
          <rPr>
            <sz val="9"/>
            <color indexed="81"/>
            <rFont val="MS P ゴシック"/>
            <family val="3"/>
            <charset val="128"/>
          </rPr>
          <t>円単位で入力</t>
        </r>
      </text>
    </comment>
    <comment ref="H59" authorId="0" shapeId="0">
      <text>
        <r>
          <rPr>
            <sz val="9"/>
            <color indexed="81"/>
            <rFont val="MS P ゴシック"/>
            <family val="3"/>
            <charset val="128"/>
          </rPr>
          <t>円単位で入力</t>
        </r>
      </text>
    </comment>
    <comment ref="O59" authorId="0" shapeId="0">
      <text>
        <r>
          <rPr>
            <sz val="9"/>
            <color indexed="81"/>
            <rFont val="MS P ゴシック"/>
            <family val="3"/>
            <charset val="128"/>
          </rPr>
          <t>該当する場合入力（円単位）</t>
        </r>
      </text>
    </comment>
    <comment ref="Q59" authorId="0" shapeId="0">
      <text>
        <r>
          <rPr>
            <sz val="9"/>
            <color indexed="81"/>
            <rFont val="MS P ゴシック"/>
            <family val="3"/>
            <charset val="128"/>
          </rPr>
          <t>油種区分を選択</t>
        </r>
      </text>
    </comment>
    <comment ref="R59" authorId="0" shapeId="0">
      <text>
        <r>
          <rPr>
            <sz val="9"/>
            <color indexed="81"/>
            <rFont val="MS P ゴシック"/>
            <family val="3"/>
            <charset val="128"/>
          </rPr>
          <t>円単位で入力</t>
        </r>
      </text>
    </comment>
    <comment ref="B60" authorId="0" shapeId="0">
      <text>
        <r>
          <rPr>
            <sz val="9"/>
            <color indexed="81"/>
            <rFont val="MS P ゴシック"/>
            <family val="3"/>
            <charset val="128"/>
          </rPr>
          <t>施設名を入力</t>
        </r>
      </text>
    </comment>
    <comment ref="C60" authorId="0" shapeId="0">
      <text>
        <r>
          <rPr>
            <sz val="9"/>
            <color indexed="81"/>
            <rFont val="MS P ゴシック"/>
            <family val="3"/>
            <charset val="128"/>
          </rPr>
          <t>費用区分を選択</t>
        </r>
      </text>
    </comment>
    <comment ref="D60" authorId="0" shapeId="0">
      <text>
        <r>
          <rPr>
            <sz val="9"/>
            <color indexed="81"/>
            <rFont val="MS P ゴシック"/>
            <family val="3"/>
            <charset val="128"/>
          </rPr>
          <t>契約区分を選択</t>
        </r>
      </text>
    </comment>
    <comment ref="E60" authorId="0" shapeId="0">
      <text>
        <r>
          <rPr>
            <sz val="9"/>
            <color indexed="81"/>
            <rFont val="MS P ゴシック"/>
            <family val="3"/>
            <charset val="128"/>
          </rPr>
          <t>円単位で入力</t>
        </r>
      </text>
    </comment>
    <comment ref="F60" authorId="0" shapeId="0">
      <text>
        <r>
          <rPr>
            <sz val="9"/>
            <color indexed="81"/>
            <rFont val="MS P ゴシック"/>
            <family val="3"/>
            <charset val="128"/>
          </rPr>
          <t>円単位で入力</t>
        </r>
      </text>
    </comment>
    <comment ref="G60" authorId="0" shapeId="0">
      <text>
        <r>
          <rPr>
            <sz val="9"/>
            <color indexed="81"/>
            <rFont val="MS P ゴシック"/>
            <family val="3"/>
            <charset val="128"/>
          </rPr>
          <t>円単位で入力</t>
        </r>
      </text>
    </comment>
    <comment ref="H60" authorId="0" shapeId="0">
      <text>
        <r>
          <rPr>
            <sz val="9"/>
            <color indexed="81"/>
            <rFont val="MS P ゴシック"/>
            <family val="3"/>
            <charset val="128"/>
          </rPr>
          <t>円単位で入力</t>
        </r>
      </text>
    </comment>
    <comment ref="O60" authorId="0" shapeId="0">
      <text>
        <r>
          <rPr>
            <sz val="9"/>
            <color indexed="81"/>
            <rFont val="MS P ゴシック"/>
            <family val="3"/>
            <charset val="128"/>
          </rPr>
          <t>該当する場合入力（円単位）</t>
        </r>
      </text>
    </comment>
    <comment ref="Q60" authorId="0" shapeId="0">
      <text>
        <r>
          <rPr>
            <sz val="9"/>
            <color indexed="81"/>
            <rFont val="MS P ゴシック"/>
            <family val="3"/>
            <charset val="128"/>
          </rPr>
          <t>油種区分を選択</t>
        </r>
      </text>
    </comment>
    <comment ref="R60" authorId="0" shapeId="0">
      <text>
        <r>
          <rPr>
            <sz val="9"/>
            <color indexed="81"/>
            <rFont val="MS P ゴシック"/>
            <family val="3"/>
            <charset val="128"/>
          </rPr>
          <t>円単位で入力</t>
        </r>
      </text>
    </comment>
    <comment ref="B61" authorId="0" shapeId="0">
      <text>
        <r>
          <rPr>
            <sz val="9"/>
            <color indexed="81"/>
            <rFont val="MS P ゴシック"/>
            <family val="3"/>
            <charset val="128"/>
          </rPr>
          <t>施設名を入力</t>
        </r>
      </text>
    </comment>
    <comment ref="C61" authorId="0" shapeId="0">
      <text>
        <r>
          <rPr>
            <sz val="9"/>
            <color indexed="81"/>
            <rFont val="MS P ゴシック"/>
            <family val="3"/>
            <charset val="128"/>
          </rPr>
          <t>費用区分を選択</t>
        </r>
      </text>
    </comment>
    <comment ref="D61" authorId="0" shapeId="0">
      <text>
        <r>
          <rPr>
            <sz val="9"/>
            <color indexed="81"/>
            <rFont val="MS P ゴシック"/>
            <family val="3"/>
            <charset val="128"/>
          </rPr>
          <t>契約区分を選択</t>
        </r>
      </text>
    </comment>
    <comment ref="E61" authorId="0" shapeId="0">
      <text>
        <r>
          <rPr>
            <sz val="9"/>
            <color indexed="81"/>
            <rFont val="MS P ゴシック"/>
            <family val="3"/>
            <charset val="128"/>
          </rPr>
          <t>円単位で入力</t>
        </r>
      </text>
    </comment>
    <comment ref="F61" authorId="0" shapeId="0">
      <text>
        <r>
          <rPr>
            <sz val="9"/>
            <color indexed="81"/>
            <rFont val="MS P ゴシック"/>
            <family val="3"/>
            <charset val="128"/>
          </rPr>
          <t>円単位で入力</t>
        </r>
      </text>
    </comment>
    <comment ref="G61" authorId="0" shapeId="0">
      <text>
        <r>
          <rPr>
            <sz val="9"/>
            <color indexed="81"/>
            <rFont val="MS P ゴシック"/>
            <family val="3"/>
            <charset val="128"/>
          </rPr>
          <t>円単位で入力</t>
        </r>
      </text>
    </comment>
    <comment ref="H61" authorId="0" shapeId="0">
      <text>
        <r>
          <rPr>
            <sz val="9"/>
            <color indexed="81"/>
            <rFont val="MS P ゴシック"/>
            <family val="3"/>
            <charset val="128"/>
          </rPr>
          <t>円単位で入力</t>
        </r>
      </text>
    </comment>
    <comment ref="O61" authorId="0" shapeId="0">
      <text>
        <r>
          <rPr>
            <sz val="9"/>
            <color indexed="81"/>
            <rFont val="MS P ゴシック"/>
            <family val="3"/>
            <charset val="128"/>
          </rPr>
          <t>該当する場合入力（円単位）</t>
        </r>
      </text>
    </comment>
    <comment ref="Q61" authorId="0" shapeId="0">
      <text>
        <r>
          <rPr>
            <sz val="9"/>
            <color indexed="81"/>
            <rFont val="MS P ゴシック"/>
            <family val="3"/>
            <charset val="128"/>
          </rPr>
          <t>油種区分を選択</t>
        </r>
      </text>
    </comment>
    <comment ref="R61" authorId="0" shapeId="0">
      <text>
        <r>
          <rPr>
            <sz val="9"/>
            <color indexed="81"/>
            <rFont val="MS P ゴシック"/>
            <family val="3"/>
            <charset val="128"/>
          </rPr>
          <t>円単位で入力</t>
        </r>
      </text>
    </comment>
    <comment ref="B62" authorId="0" shapeId="0">
      <text>
        <r>
          <rPr>
            <sz val="9"/>
            <color indexed="81"/>
            <rFont val="MS P ゴシック"/>
            <family val="3"/>
            <charset val="128"/>
          </rPr>
          <t>施設名を入力</t>
        </r>
      </text>
    </comment>
    <comment ref="C62" authorId="0" shapeId="0">
      <text>
        <r>
          <rPr>
            <sz val="9"/>
            <color indexed="81"/>
            <rFont val="MS P ゴシック"/>
            <family val="3"/>
            <charset val="128"/>
          </rPr>
          <t>費用区分を選択</t>
        </r>
      </text>
    </comment>
    <comment ref="D62" authorId="0" shapeId="0">
      <text>
        <r>
          <rPr>
            <sz val="9"/>
            <color indexed="81"/>
            <rFont val="MS P ゴシック"/>
            <family val="3"/>
            <charset val="128"/>
          </rPr>
          <t>契約区分を選択</t>
        </r>
      </text>
    </comment>
    <comment ref="E62" authorId="0" shapeId="0">
      <text>
        <r>
          <rPr>
            <sz val="9"/>
            <color indexed="81"/>
            <rFont val="MS P ゴシック"/>
            <family val="3"/>
            <charset val="128"/>
          </rPr>
          <t>円単位で入力</t>
        </r>
      </text>
    </comment>
    <comment ref="F62" authorId="0" shapeId="0">
      <text>
        <r>
          <rPr>
            <sz val="9"/>
            <color indexed="81"/>
            <rFont val="MS P ゴシック"/>
            <family val="3"/>
            <charset val="128"/>
          </rPr>
          <t>円単位で入力</t>
        </r>
      </text>
    </comment>
    <comment ref="G62" authorId="0" shapeId="0">
      <text>
        <r>
          <rPr>
            <sz val="9"/>
            <color indexed="81"/>
            <rFont val="MS P ゴシック"/>
            <family val="3"/>
            <charset val="128"/>
          </rPr>
          <t>円単位で入力</t>
        </r>
      </text>
    </comment>
    <comment ref="H62" authorId="0" shapeId="0">
      <text>
        <r>
          <rPr>
            <sz val="9"/>
            <color indexed="81"/>
            <rFont val="MS P ゴシック"/>
            <family val="3"/>
            <charset val="128"/>
          </rPr>
          <t>円単位で入力</t>
        </r>
      </text>
    </comment>
    <comment ref="O62" authorId="0" shapeId="0">
      <text>
        <r>
          <rPr>
            <sz val="9"/>
            <color indexed="81"/>
            <rFont val="MS P ゴシック"/>
            <family val="3"/>
            <charset val="128"/>
          </rPr>
          <t>該当する場合入力（円単位）</t>
        </r>
      </text>
    </comment>
    <comment ref="Q62" authorId="0" shapeId="0">
      <text>
        <r>
          <rPr>
            <sz val="9"/>
            <color indexed="81"/>
            <rFont val="MS P ゴシック"/>
            <family val="3"/>
            <charset val="128"/>
          </rPr>
          <t>油種区分を選択</t>
        </r>
      </text>
    </comment>
    <comment ref="R62" authorId="0" shapeId="0">
      <text>
        <r>
          <rPr>
            <sz val="9"/>
            <color indexed="81"/>
            <rFont val="MS P ゴシック"/>
            <family val="3"/>
            <charset val="128"/>
          </rPr>
          <t>円単位で入力</t>
        </r>
      </text>
    </comment>
    <comment ref="B63" authorId="0" shapeId="0">
      <text>
        <r>
          <rPr>
            <sz val="9"/>
            <color indexed="81"/>
            <rFont val="MS P ゴシック"/>
            <family val="3"/>
            <charset val="128"/>
          </rPr>
          <t>施設名を入力</t>
        </r>
      </text>
    </comment>
    <comment ref="C63" authorId="0" shapeId="0">
      <text>
        <r>
          <rPr>
            <sz val="9"/>
            <color indexed="81"/>
            <rFont val="MS P ゴシック"/>
            <family val="3"/>
            <charset val="128"/>
          </rPr>
          <t>費用区分を選択</t>
        </r>
      </text>
    </comment>
    <comment ref="D63" authorId="0" shapeId="0">
      <text>
        <r>
          <rPr>
            <sz val="9"/>
            <color indexed="81"/>
            <rFont val="MS P ゴシック"/>
            <family val="3"/>
            <charset val="128"/>
          </rPr>
          <t>契約区分を選択</t>
        </r>
      </text>
    </comment>
    <comment ref="E63" authorId="0" shapeId="0">
      <text>
        <r>
          <rPr>
            <sz val="9"/>
            <color indexed="81"/>
            <rFont val="MS P ゴシック"/>
            <family val="3"/>
            <charset val="128"/>
          </rPr>
          <t>円単位で入力</t>
        </r>
      </text>
    </comment>
    <comment ref="F63" authorId="0" shapeId="0">
      <text>
        <r>
          <rPr>
            <sz val="9"/>
            <color indexed="81"/>
            <rFont val="MS P ゴシック"/>
            <family val="3"/>
            <charset val="128"/>
          </rPr>
          <t>円単位で入力</t>
        </r>
      </text>
    </comment>
    <comment ref="G63" authorId="0" shapeId="0">
      <text>
        <r>
          <rPr>
            <sz val="9"/>
            <color indexed="81"/>
            <rFont val="MS P ゴシック"/>
            <family val="3"/>
            <charset val="128"/>
          </rPr>
          <t>円単位で入力</t>
        </r>
      </text>
    </comment>
    <comment ref="H63" authorId="0" shapeId="0">
      <text>
        <r>
          <rPr>
            <sz val="9"/>
            <color indexed="81"/>
            <rFont val="MS P ゴシック"/>
            <family val="3"/>
            <charset val="128"/>
          </rPr>
          <t>円単位で入力</t>
        </r>
      </text>
    </comment>
    <comment ref="O63" authorId="0" shapeId="0">
      <text>
        <r>
          <rPr>
            <sz val="9"/>
            <color indexed="81"/>
            <rFont val="MS P ゴシック"/>
            <family val="3"/>
            <charset val="128"/>
          </rPr>
          <t>該当する場合入力（円単位）</t>
        </r>
      </text>
    </comment>
    <comment ref="Q63" authorId="0" shapeId="0">
      <text>
        <r>
          <rPr>
            <sz val="9"/>
            <color indexed="81"/>
            <rFont val="MS P ゴシック"/>
            <family val="3"/>
            <charset val="128"/>
          </rPr>
          <t>油種区分を選択</t>
        </r>
      </text>
    </comment>
    <comment ref="R63" authorId="0" shapeId="0">
      <text>
        <r>
          <rPr>
            <sz val="9"/>
            <color indexed="81"/>
            <rFont val="MS P ゴシック"/>
            <family val="3"/>
            <charset val="128"/>
          </rPr>
          <t>円単位で入力</t>
        </r>
      </text>
    </comment>
    <comment ref="B64" authorId="0" shapeId="0">
      <text>
        <r>
          <rPr>
            <sz val="9"/>
            <color indexed="81"/>
            <rFont val="MS P ゴシック"/>
            <family val="3"/>
            <charset val="128"/>
          </rPr>
          <t>施設名を入力</t>
        </r>
      </text>
    </comment>
    <comment ref="C64" authorId="0" shapeId="0">
      <text>
        <r>
          <rPr>
            <sz val="9"/>
            <color indexed="81"/>
            <rFont val="MS P ゴシック"/>
            <family val="3"/>
            <charset val="128"/>
          </rPr>
          <t>費用区分を選択</t>
        </r>
      </text>
    </comment>
    <comment ref="D64" authorId="0" shapeId="0">
      <text>
        <r>
          <rPr>
            <sz val="9"/>
            <color indexed="81"/>
            <rFont val="MS P ゴシック"/>
            <family val="3"/>
            <charset val="128"/>
          </rPr>
          <t>契約区分を選択</t>
        </r>
      </text>
    </comment>
    <comment ref="E64" authorId="0" shapeId="0">
      <text>
        <r>
          <rPr>
            <sz val="9"/>
            <color indexed="81"/>
            <rFont val="MS P ゴシック"/>
            <family val="3"/>
            <charset val="128"/>
          </rPr>
          <t>円単位で入力</t>
        </r>
      </text>
    </comment>
    <comment ref="F64" authorId="0" shapeId="0">
      <text>
        <r>
          <rPr>
            <sz val="9"/>
            <color indexed="81"/>
            <rFont val="MS P ゴシック"/>
            <family val="3"/>
            <charset val="128"/>
          </rPr>
          <t>円単位で入力</t>
        </r>
      </text>
    </comment>
    <comment ref="G64" authorId="0" shapeId="0">
      <text>
        <r>
          <rPr>
            <sz val="9"/>
            <color indexed="81"/>
            <rFont val="MS P ゴシック"/>
            <family val="3"/>
            <charset val="128"/>
          </rPr>
          <t>円単位で入力</t>
        </r>
      </text>
    </comment>
    <comment ref="H64" authorId="0" shapeId="0">
      <text>
        <r>
          <rPr>
            <sz val="9"/>
            <color indexed="81"/>
            <rFont val="MS P ゴシック"/>
            <family val="3"/>
            <charset val="128"/>
          </rPr>
          <t>円単位で入力</t>
        </r>
      </text>
    </comment>
    <comment ref="O64" authorId="0" shapeId="0">
      <text>
        <r>
          <rPr>
            <sz val="9"/>
            <color indexed="81"/>
            <rFont val="MS P ゴシック"/>
            <family val="3"/>
            <charset val="128"/>
          </rPr>
          <t>該当する場合入力（円単位）</t>
        </r>
      </text>
    </comment>
    <comment ref="Q64" authorId="0" shapeId="0">
      <text>
        <r>
          <rPr>
            <sz val="9"/>
            <color indexed="81"/>
            <rFont val="MS P ゴシック"/>
            <family val="3"/>
            <charset val="128"/>
          </rPr>
          <t>油種区分を選択</t>
        </r>
      </text>
    </comment>
    <comment ref="R64" authorId="0" shapeId="0">
      <text>
        <r>
          <rPr>
            <sz val="9"/>
            <color indexed="81"/>
            <rFont val="MS P ゴシック"/>
            <family val="3"/>
            <charset val="128"/>
          </rPr>
          <t>円単位で入力</t>
        </r>
      </text>
    </comment>
    <comment ref="B65" authorId="0" shapeId="0">
      <text>
        <r>
          <rPr>
            <sz val="9"/>
            <color indexed="81"/>
            <rFont val="MS P ゴシック"/>
            <family val="3"/>
            <charset val="128"/>
          </rPr>
          <t>施設名を入力</t>
        </r>
      </text>
    </comment>
    <comment ref="C65" authorId="0" shapeId="0">
      <text>
        <r>
          <rPr>
            <sz val="9"/>
            <color indexed="81"/>
            <rFont val="MS P ゴシック"/>
            <family val="3"/>
            <charset val="128"/>
          </rPr>
          <t>費用区分を選択</t>
        </r>
      </text>
    </comment>
    <comment ref="D65" authorId="0" shapeId="0">
      <text>
        <r>
          <rPr>
            <sz val="9"/>
            <color indexed="81"/>
            <rFont val="MS P ゴシック"/>
            <family val="3"/>
            <charset val="128"/>
          </rPr>
          <t>契約区分を選択</t>
        </r>
      </text>
    </comment>
    <comment ref="E65" authorId="0" shapeId="0">
      <text>
        <r>
          <rPr>
            <sz val="9"/>
            <color indexed="81"/>
            <rFont val="MS P ゴシック"/>
            <family val="3"/>
            <charset val="128"/>
          </rPr>
          <t>円単位で入力</t>
        </r>
      </text>
    </comment>
    <comment ref="F65" authorId="0" shapeId="0">
      <text>
        <r>
          <rPr>
            <sz val="9"/>
            <color indexed="81"/>
            <rFont val="MS P ゴシック"/>
            <family val="3"/>
            <charset val="128"/>
          </rPr>
          <t>円単位で入力</t>
        </r>
      </text>
    </comment>
    <comment ref="G65" authorId="0" shapeId="0">
      <text>
        <r>
          <rPr>
            <sz val="9"/>
            <color indexed="81"/>
            <rFont val="MS P ゴシック"/>
            <family val="3"/>
            <charset val="128"/>
          </rPr>
          <t>円単位で入力</t>
        </r>
      </text>
    </comment>
    <comment ref="H65" authorId="0" shapeId="0">
      <text>
        <r>
          <rPr>
            <sz val="9"/>
            <color indexed="81"/>
            <rFont val="MS P ゴシック"/>
            <family val="3"/>
            <charset val="128"/>
          </rPr>
          <t>円単位で入力</t>
        </r>
      </text>
    </comment>
    <comment ref="O65" authorId="0" shapeId="0">
      <text>
        <r>
          <rPr>
            <sz val="9"/>
            <color indexed="81"/>
            <rFont val="MS P ゴシック"/>
            <family val="3"/>
            <charset val="128"/>
          </rPr>
          <t>該当する場合入力（円単位）</t>
        </r>
      </text>
    </comment>
    <comment ref="Q65" authorId="0" shapeId="0">
      <text>
        <r>
          <rPr>
            <sz val="9"/>
            <color indexed="81"/>
            <rFont val="MS P ゴシック"/>
            <family val="3"/>
            <charset val="128"/>
          </rPr>
          <t>油種区分を選択</t>
        </r>
      </text>
    </comment>
    <comment ref="R65" authorId="0" shapeId="0">
      <text>
        <r>
          <rPr>
            <sz val="9"/>
            <color indexed="81"/>
            <rFont val="MS P ゴシック"/>
            <family val="3"/>
            <charset val="128"/>
          </rPr>
          <t>円単位で入力</t>
        </r>
      </text>
    </comment>
    <comment ref="B66" authorId="0" shapeId="0">
      <text>
        <r>
          <rPr>
            <sz val="9"/>
            <color indexed="81"/>
            <rFont val="MS P ゴシック"/>
            <family val="3"/>
            <charset val="128"/>
          </rPr>
          <t>施設名を入力</t>
        </r>
      </text>
    </comment>
    <comment ref="C66" authorId="0" shapeId="0">
      <text>
        <r>
          <rPr>
            <sz val="9"/>
            <color indexed="81"/>
            <rFont val="MS P ゴシック"/>
            <family val="3"/>
            <charset val="128"/>
          </rPr>
          <t>費用区分を選択</t>
        </r>
      </text>
    </comment>
    <comment ref="D66" authorId="0" shapeId="0">
      <text>
        <r>
          <rPr>
            <sz val="9"/>
            <color indexed="81"/>
            <rFont val="MS P ゴシック"/>
            <family val="3"/>
            <charset val="128"/>
          </rPr>
          <t>契約区分を選択</t>
        </r>
      </text>
    </comment>
    <comment ref="E66" authorId="0" shapeId="0">
      <text>
        <r>
          <rPr>
            <sz val="9"/>
            <color indexed="81"/>
            <rFont val="MS P ゴシック"/>
            <family val="3"/>
            <charset val="128"/>
          </rPr>
          <t>円単位で入力</t>
        </r>
      </text>
    </comment>
    <comment ref="F66" authorId="0" shapeId="0">
      <text>
        <r>
          <rPr>
            <sz val="9"/>
            <color indexed="81"/>
            <rFont val="MS P ゴシック"/>
            <family val="3"/>
            <charset val="128"/>
          </rPr>
          <t>円単位で入力</t>
        </r>
      </text>
    </comment>
    <comment ref="G66" authorId="0" shapeId="0">
      <text>
        <r>
          <rPr>
            <sz val="9"/>
            <color indexed="81"/>
            <rFont val="MS P ゴシック"/>
            <family val="3"/>
            <charset val="128"/>
          </rPr>
          <t>円単位で入力</t>
        </r>
      </text>
    </comment>
    <comment ref="H66" authorId="0" shapeId="0">
      <text>
        <r>
          <rPr>
            <sz val="9"/>
            <color indexed="81"/>
            <rFont val="MS P ゴシック"/>
            <family val="3"/>
            <charset val="128"/>
          </rPr>
          <t>円単位で入力</t>
        </r>
      </text>
    </comment>
    <comment ref="O66" authorId="0" shapeId="0">
      <text>
        <r>
          <rPr>
            <sz val="9"/>
            <color indexed="81"/>
            <rFont val="MS P ゴシック"/>
            <family val="3"/>
            <charset val="128"/>
          </rPr>
          <t>該当する場合入力（円単位）</t>
        </r>
      </text>
    </comment>
    <comment ref="Q66" authorId="0" shapeId="0">
      <text>
        <r>
          <rPr>
            <sz val="9"/>
            <color indexed="81"/>
            <rFont val="MS P ゴシック"/>
            <family val="3"/>
            <charset val="128"/>
          </rPr>
          <t>油種区分を選択</t>
        </r>
      </text>
    </comment>
    <comment ref="R66" authorId="0" shapeId="0">
      <text>
        <r>
          <rPr>
            <sz val="9"/>
            <color indexed="81"/>
            <rFont val="MS P ゴシック"/>
            <family val="3"/>
            <charset val="128"/>
          </rPr>
          <t>円単位で入力</t>
        </r>
      </text>
    </comment>
    <comment ref="B67" authorId="0" shapeId="0">
      <text>
        <r>
          <rPr>
            <sz val="9"/>
            <color indexed="81"/>
            <rFont val="MS P ゴシック"/>
            <family val="3"/>
            <charset val="128"/>
          </rPr>
          <t>施設名を入力</t>
        </r>
      </text>
    </comment>
    <comment ref="C67" authorId="0" shapeId="0">
      <text>
        <r>
          <rPr>
            <sz val="9"/>
            <color indexed="81"/>
            <rFont val="MS P ゴシック"/>
            <family val="3"/>
            <charset val="128"/>
          </rPr>
          <t>費用区分を選択</t>
        </r>
      </text>
    </comment>
    <comment ref="D67" authorId="0" shapeId="0">
      <text>
        <r>
          <rPr>
            <sz val="9"/>
            <color indexed="81"/>
            <rFont val="MS P ゴシック"/>
            <family val="3"/>
            <charset val="128"/>
          </rPr>
          <t>契約区分を選択</t>
        </r>
      </text>
    </comment>
    <comment ref="E67" authorId="0" shapeId="0">
      <text>
        <r>
          <rPr>
            <sz val="9"/>
            <color indexed="81"/>
            <rFont val="MS P ゴシック"/>
            <family val="3"/>
            <charset val="128"/>
          </rPr>
          <t>円単位で入力</t>
        </r>
      </text>
    </comment>
    <comment ref="F67" authorId="0" shapeId="0">
      <text>
        <r>
          <rPr>
            <sz val="9"/>
            <color indexed="81"/>
            <rFont val="MS P ゴシック"/>
            <family val="3"/>
            <charset val="128"/>
          </rPr>
          <t>円単位で入力</t>
        </r>
      </text>
    </comment>
    <comment ref="G67" authorId="0" shapeId="0">
      <text>
        <r>
          <rPr>
            <sz val="9"/>
            <color indexed="81"/>
            <rFont val="MS P ゴシック"/>
            <family val="3"/>
            <charset val="128"/>
          </rPr>
          <t>円単位で入力</t>
        </r>
      </text>
    </comment>
    <comment ref="H67" authorId="0" shapeId="0">
      <text>
        <r>
          <rPr>
            <sz val="9"/>
            <color indexed="81"/>
            <rFont val="MS P ゴシック"/>
            <family val="3"/>
            <charset val="128"/>
          </rPr>
          <t>円単位で入力</t>
        </r>
      </text>
    </comment>
    <comment ref="O67" authorId="0" shapeId="0">
      <text>
        <r>
          <rPr>
            <sz val="9"/>
            <color indexed="81"/>
            <rFont val="MS P ゴシック"/>
            <family val="3"/>
            <charset val="128"/>
          </rPr>
          <t>該当する場合入力（円単位）</t>
        </r>
      </text>
    </comment>
    <comment ref="Q67" authorId="0" shapeId="0">
      <text>
        <r>
          <rPr>
            <sz val="9"/>
            <color indexed="81"/>
            <rFont val="MS P ゴシック"/>
            <family val="3"/>
            <charset val="128"/>
          </rPr>
          <t>油種区分を選択</t>
        </r>
      </text>
    </comment>
    <comment ref="R67" authorId="0" shapeId="0">
      <text>
        <r>
          <rPr>
            <sz val="9"/>
            <color indexed="81"/>
            <rFont val="MS P ゴシック"/>
            <family val="3"/>
            <charset val="128"/>
          </rPr>
          <t>円単位で入力</t>
        </r>
      </text>
    </comment>
    <comment ref="B68" authorId="0" shapeId="0">
      <text>
        <r>
          <rPr>
            <sz val="9"/>
            <color indexed="81"/>
            <rFont val="MS P ゴシック"/>
            <family val="3"/>
            <charset val="128"/>
          </rPr>
          <t>施設名を入力</t>
        </r>
      </text>
    </comment>
    <comment ref="C68" authorId="0" shapeId="0">
      <text>
        <r>
          <rPr>
            <sz val="9"/>
            <color indexed="81"/>
            <rFont val="MS P ゴシック"/>
            <family val="3"/>
            <charset val="128"/>
          </rPr>
          <t>費用区分を選択</t>
        </r>
      </text>
    </comment>
    <comment ref="D68" authorId="0" shapeId="0">
      <text>
        <r>
          <rPr>
            <sz val="9"/>
            <color indexed="81"/>
            <rFont val="MS P ゴシック"/>
            <family val="3"/>
            <charset val="128"/>
          </rPr>
          <t>契約区分を選択</t>
        </r>
      </text>
    </comment>
    <comment ref="E68" authorId="0" shapeId="0">
      <text>
        <r>
          <rPr>
            <sz val="9"/>
            <color indexed="81"/>
            <rFont val="MS P ゴシック"/>
            <family val="3"/>
            <charset val="128"/>
          </rPr>
          <t>円単位で入力</t>
        </r>
      </text>
    </comment>
    <comment ref="F68" authorId="0" shapeId="0">
      <text>
        <r>
          <rPr>
            <sz val="9"/>
            <color indexed="81"/>
            <rFont val="MS P ゴシック"/>
            <family val="3"/>
            <charset val="128"/>
          </rPr>
          <t>円単位で入力</t>
        </r>
      </text>
    </comment>
    <comment ref="G68" authorId="0" shapeId="0">
      <text>
        <r>
          <rPr>
            <sz val="9"/>
            <color indexed="81"/>
            <rFont val="MS P ゴシック"/>
            <family val="3"/>
            <charset val="128"/>
          </rPr>
          <t>円単位で入力</t>
        </r>
      </text>
    </comment>
    <comment ref="H68" authorId="0" shapeId="0">
      <text>
        <r>
          <rPr>
            <sz val="9"/>
            <color indexed="81"/>
            <rFont val="MS P ゴシック"/>
            <family val="3"/>
            <charset val="128"/>
          </rPr>
          <t>円単位で入力</t>
        </r>
      </text>
    </comment>
    <comment ref="O68" authorId="0" shapeId="0">
      <text>
        <r>
          <rPr>
            <sz val="9"/>
            <color indexed="81"/>
            <rFont val="MS P ゴシック"/>
            <family val="3"/>
            <charset val="128"/>
          </rPr>
          <t>該当する場合入力（円単位）</t>
        </r>
      </text>
    </comment>
    <comment ref="Q68" authorId="0" shapeId="0">
      <text>
        <r>
          <rPr>
            <sz val="9"/>
            <color indexed="81"/>
            <rFont val="MS P ゴシック"/>
            <family val="3"/>
            <charset val="128"/>
          </rPr>
          <t>油種区分を選択</t>
        </r>
      </text>
    </comment>
    <comment ref="R68" authorId="0" shapeId="0">
      <text>
        <r>
          <rPr>
            <sz val="9"/>
            <color indexed="81"/>
            <rFont val="MS P ゴシック"/>
            <family val="3"/>
            <charset val="128"/>
          </rPr>
          <t>円単位で入力</t>
        </r>
      </text>
    </comment>
    <comment ref="B69" authorId="0" shapeId="0">
      <text>
        <r>
          <rPr>
            <sz val="9"/>
            <color indexed="81"/>
            <rFont val="MS P ゴシック"/>
            <family val="3"/>
            <charset val="128"/>
          </rPr>
          <t>施設名を入力</t>
        </r>
      </text>
    </comment>
    <comment ref="C69" authorId="0" shapeId="0">
      <text>
        <r>
          <rPr>
            <sz val="9"/>
            <color indexed="81"/>
            <rFont val="MS P ゴシック"/>
            <family val="3"/>
            <charset val="128"/>
          </rPr>
          <t>費用区分を選択</t>
        </r>
      </text>
    </comment>
    <comment ref="D69" authorId="0" shapeId="0">
      <text>
        <r>
          <rPr>
            <sz val="9"/>
            <color indexed="81"/>
            <rFont val="MS P ゴシック"/>
            <family val="3"/>
            <charset val="128"/>
          </rPr>
          <t>契約区分を選択</t>
        </r>
      </text>
    </comment>
    <comment ref="E69" authorId="0" shapeId="0">
      <text>
        <r>
          <rPr>
            <sz val="9"/>
            <color indexed="81"/>
            <rFont val="MS P ゴシック"/>
            <family val="3"/>
            <charset val="128"/>
          </rPr>
          <t>円単位で入力</t>
        </r>
      </text>
    </comment>
    <comment ref="F69" authorId="0" shapeId="0">
      <text>
        <r>
          <rPr>
            <sz val="9"/>
            <color indexed="81"/>
            <rFont val="MS P ゴシック"/>
            <family val="3"/>
            <charset val="128"/>
          </rPr>
          <t>円単位で入力</t>
        </r>
      </text>
    </comment>
    <comment ref="G69" authorId="0" shapeId="0">
      <text>
        <r>
          <rPr>
            <sz val="9"/>
            <color indexed="81"/>
            <rFont val="MS P ゴシック"/>
            <family val="3"/>
            <charset val="128"/>
          </rPr>
          <t>円単位で入力</t>
        </r>
      </text>
    </comment>
    <comment ref="H69" authorId="0" shapeId="0">
      <text>
        <r>
          <rPr>
            <sz val="9"/>
            <color indexed="81"/>
            <rFont val="MS P ゴシック"/>
            <family val="3"/>
            <charset val="128"/>
          </rPr>
          <t>円単位で入力</t>
        </r>
      </text>
    </comment>
    <comment ref="O69" authorId="0" shapeId="0">
      <text>
        <r>
          <rPr>
            <sz val="9"/>
            <color indexed="81"/>
            <rFont val="MS P ゴシック"/>
            <family val="3"/>
            <charset val="128"/>
          </rPr>
          <t>該当する場合入力（円単位）</t>
        </r>
      </text>
    </comment>
    <comment ref="Q69" authorId="0" shapeId="0">
      <text>
        <r>
          <rPr>
            <sz val="9"/>
            <color indexed="81"/>
            <rFont val="MS P ゴシック"/>
            <family val="3"/>
            <charset val="128"/>
          </rPr>
          <t>油種区分を選択</t>
        </r>
      </text>
    </comment>
    <comment ref="R69" authorId="0" shapeId="0">
      <text>
        <r>
          <rPr>
            <sz val="9"/>
            <color indexed="81"/>
            <rFont val="MS P ゴシック"/>
            <family val="3"/>
            <charset val="128"/>
          </rPr>
          <t>円単位で入力</t>
        </r>
      </text>
    </comment>
    <comment ref="B70" authorId="0" shapeId="0">
      <text>
        <r>
          <rPr>
            <sz val="9"/>
            <color indexed="81"/>
            <rFont val="MS P ゴシック"/>
            <family val="3"/>
            <charset val="128"/>
          </rPr>
          <t>施設名を入力</t>
        </r>
      </text>
    </comment>
    <comment ref="C70" authorId="0" shapeId="0">
      <text>
        <r>
          <rPr>
            <sz val="9"/>
            <color indexed="81"/>
            <rFont val="MS P ゴシック"/>
            <family val="3"/>
            <charset val="128"/>
          </rPr>
          <t>費用区分を選択</t>
        </r>
      </text>
    </comment>
    <comment ref="D70" authorId="0" shapeId="0">
      <text>
        <r>
          <rPr>
            <sz val="9"/>
            <color indexed="81"/>
            <rFont val="MS P ゴシック"/>
            <family val="3"/>
            <charset val="128"/>
          </rPr>
          <t>契約区分を選択</t>
        </r>
      </text>
    </comment>
    <comment ref="E70" authorId="0" shapeId="0">
      <text>
        <r>
          <rPr>
            <sz val="9"/>
            <color indexed="81"/>
            <rFont val="MS P ゴシック"/>
            <family val="3"/>
            <charset val="128"/>
          </rPr>
          <t>円単位で入力</t>
        </r>
      </text>
    </comment>
    <comment ref="F70" authorId="0" shapeId="0">
      <text>
        <r>
          <rPr>
            <sz val="9"/>
            <color indexed="81"/>
            <rFont val="MS P ゴシック"/>
            <family val="3"/>
            <charset val="128"/>
          </rPr>
          <t>円単位で入力</t>
        </r>
      </text>
    </comment>
    <comment ref="G70" authorId="0" shapeId="0">
      <text>
        <r>
          <rPr>
            <sz val="9"/>
            <color indexed="81"/>
            <rFont val="MS P ゴシック"/>
            <family val="3"/>
            <charset val="128"/>
          </rPr>
          <t>円単位で入力</t>
        </r>
      </text>
    </comment>
    <comment ref="H70" authorId="0" shapeId="0">
      <text>
        <r>
          <rPr>
            <sz val="9"/>
            <color indexed="81"/>
            <rFont val="MS P ゴシック"/>
            <family val="3"/>
            <charset val="128"/>
          </rPr>
          <t>円単位で入力</t>
        </r>
      </text>
    </comment>
    <comment ref="O70" authorId="0" shapeId="0">
      <text>
        <r>
          <rPr>
            <sz val="9"/>
            <color indexed="81"/>
            <rFont val="MS P ゴシック"/>
            <family val="3"/>
            <charset val="128"/>
          </rPr>
          <t>該当する場合入力（円単位）</t>
        </r>
      </text>
    </comment>
    <comment ref="Q70" authorId="0" shapeId="0">
      <text>
        <r>
          <rPr>
            <sz val="9"/>
            <color indexed="81"/>
            <rFont val="MS P ゴシック"/>
            <family val="3"/>
            <charset val="128"/>
          </rPr>
          <t>油種区分を選択</t>
        </r>
      </text>
    </comment>
    <comment ref="R70" authorId="0" shapeId="0">
      <text>
        <r>
          <rPr>
            <sz val="9"/>
            <color indexed="81"/>
            <rFont val="MS P ゴシック"/>
            <family val="3"/>
            <charset val="128"/>
          </rPr>
          <t>円単位で入力</t>
        </r>
      </text>
    </comment>
    <comment ref="B71" authorId="0" shapeId="0">
      <text>
        <r>
          <rPr>
            <sz val="9"/>
            <color indexed="81"/>
            <rFont val="MS P ゴシック"/>
            <family val="3"/>
            <charset val="128"/>
          </rPr>
          <t>施設名を入力</t>
        </r>
      </text>
    </comment>
    <comment ref="C71" authorId="0" shapeId="0">
      <text>
        <r>
          <rPr>
            <sz val="9"/>
            <color indexed="81"/>
            <rFont val="MS P ゴシック"/>
            <family val="3"/>
            <charset val="128"/>
          </rPr>
          <t>費用区分を選択</t>
        </r>
      </text>
    </comment>
    <comment ref="D71" authorId="0" shapeId="0">
      <text>
        <r>
          <rPr>
            <sz val="9"/>
            <color indexed="81"/>
            <rFont val="MS P ゴシック"/>
            <family val="3"/>
            <charset val="128"/>
          </rPr>
          <t>契約区分を選択</t>
        </r>
      </text>
    </comment>
    <comment ref="E71" authorId="0" shapeId="0">
      <text>
        <r>
          <rPr>
            <sz val="9"/>
            <color indexed="81"/>
            <rFont val="MS P ゴシック"/>
            <family val="3"/>
            <charset val="128"/>
          </rPr>
          <t>円単位で入力</t>
        </r>
      </text>
    </comment>
    <comment ref="F71" authorId="0" shapeId="0">
      <text>
        <r>
          <rPr>
            <sz val="9"/>
            <color indexed="81"/>
            <rFont val="MS P ゴシック"/>
            <family val="3"/>
            <charset val="128"/>
          </rPr>
          <t>円単位で入力</t>
        </r>
      </text>
    </comment>
    <comment ref="G71" authorId="0" shapeId="0">
      <text>
        <r>
          <rPr>
            <sz val="9"/>
            <color indexed="81"/>
            <rFont val="MS P ゴシック"/>
            <family val="3"/>
            <charset val="128"/>
          </rPr>
          <t>円単位で入力</t>
        </r>
      </text>
    </comment>
    <comment ref="H71" authorId="0" shapeId="0">
      <text>
        <r>
          <rPr>
            <sz val="9"/>
            <color indexed="81"/>
            <rFont val="MS P ゴシック"/>
            <family val="3"/>
            <charset val="128"/>
          </rPr>
          <t>円単位で入力</t>
        </r>
      </text>
    </comment>
    <comment ref="O71" authorId="0" shapeId="0">
      <text>
        <r>
          <rPr>
            <sz val="9"/>
            <color indexed="81"/>
            <rFont val="MS P ゴシック"/>
            <family val="3"/>
            <charset val="128"/>
          </rPr>
          <t>該当する場合入力（円単位）</t>
        </r>
      </text>
    </comment>
    <comment ref="Q71" authorId="0" shapeId="0">
      <text>
        <r>
          <rPr>
            <sz val="9"/>
            <color indexed="81"/>
            <rFont val="MS P ゴシック"/>
            <family val="3"/>
            <charset val="128"/>
          </rPr>
          <t>油種区分を選択</t>
        </r>
      </text>
    </comment>
    <comment ref="R71" authorId="0" shapeId="0">
      <text>
        <r>
          <rPr>
            <sz val="9"/>
            <color indexed="81"/>
            <rFont val="MS P ゴシック"/>
            <family val="3"/>
            <charset val="128"/>
          </rPr>
          <t>円単位で入力</t>
        </r>
      </text>
    </comment>
    <comment ref="B72" authorId="0" shapeId="0">
      <text>
        <r>
          <rPr>
            <sz val="9"/>
            <color indexed="81"/>
            <rFont val="MS P ゴシック"/>
            <family val="3"/>
            <charset val="128"/>
          </rPr>
          <t>施設名を入力</t>
        </r>
      </text>
    </comment>
    <comment ref="C72" authorId="0" shapeId="0">
      <text>
        <r>
          <rPr>
            <sz val="9"/>
            <color indexed="81"/>
            <rFont val="MS P ゴシック"/>
            <family val="3"/>
            <charset val="128"/>
          </rPr>
          <t>費用区分を選択</t>
        </r>
      </text>
    </comment>
    <comment ref="D72" authorId="0" shapeId="0">
      <text>
        <r>
          <rPr>
            <sz val="9"/>
            <color indexed="81"/>
            <rFont val="MS P ゴシック"/>
            <family val="3"/>
            <charset val="128"/>
          </rPr>
          <t>契約区分を選択</t>
        </r>
      </text>
    </comment>
    <comment ref="E72" authorId="0" shapeId="0">
      <text>
        <r>
          <rPr>
            <sz val="9"/>
            <color indexed="81"/>
            <rFont val="MS P ゴシック"/>
            <family val="3"/>
            <charset val="128"/>
          </rPr>
          <t>円単位で入力</t>
        </r>
      </text>
    </comment>
    <comment ref="F72" authorId="0" shapeId="0">
      <text>
        <r>
          <rPr>
            <sz val="9"/>
            <color indexed="81"/>
            <rFont val="MS P ゴシック"/>
            <family val="3"/>
            <charset val="128"/>
          </rPr>
          <t>円単位で入力</t>
        </r>
      </text>
    </comment>
    <comment ref="G72" authorId="0" shapeId="0">
      <text>
        <r>
          <rPr>
            <sz val="9"/>
            <color indexed="81"/>
            <rFont val="MS P ゴシック"/>
            <family val="3"/>
            <charset val="128"/>
          </rPr>
          <t>円単位で入力</t>
        </r>
      </text>
    </comment>
    <comment ref="H72" authorId="0" shapeId="0">
      <text>
        <r>
          <rPr>
            <sz val="9"/>
            <color indexed="81"/>
            <rFont val="MS P ゴシック"/>
            <family val="3"/>
            <charset val="128"/>
          </rPr>
          <t>円単位で入力</t>
        </r>
      </text>
    </comment>
    <comment ref="O72" authorId="0" shapeId="0">
      <text>
        <r>
          <rPr>
            <sz val="9"/>
            <color indexed="81"/>
            <rFont val="MS P ゴシック"/>
            <family val="3"/>
            <charset val="128"/>
          </rPr>
          <t>該当する場合入力（円単位）</t>
        </r>
      </text>
    </comment>
    <comment ref="Q72" authorId="0" shapeId="0">
      <text>
        <r>
          <rPr>
            <sz val="9"/>
            <color indexed="81"/>
            <rFont val="MS P ゴシック"/>
            <family val="3"/>
            <charset val="128"/>
          </rPr>
          <t>油種区分を選択</t>
        </r>
      </text>
    </comment>
    <comment ref="R72" authorId="0" shapeId="0">
      <text>
        <r>
          <rPr>
            <sz val="9"/>
            <color indexed="81"/>
            <rFont val="MS P ゴシック"/>
            <family val="3"/>
            <charset val="128"/>
          </rPr>
          <t>円単位で入力</t>
        </r>
      </text>
    </comment>
    <comment ref="B73" authorId="0" shapeId="0">
      <text>
        <r>
          <rPr>
            <sz val="9"/>
            <color indexed="81"/>
            <rFont val="MS P ゴシック"/>
            <family val="3"/>
            <charset val="128"/>
          </rPr>
          <t>施設名を入力</t>
        </r>
      </text>
    </comment>
    <comment ref="C73" authorId="0" shapeId="0">
      <text>
        <r>
          <rPr>
            <sz val="9"/>
            <color indexed="81"/>
            <rFont val="MS P ゴシック"/>
            <family val="3"/>
            <charset val="128"/>
          </rPr>
          <t>費用区分を選択</t>
        </r>
      </text>
    </comment>
    <comment ref="D73" authorId="0" shapeId="0">
      <text>
        <r>
          <rPr>
            <sz val="9"/>
            <color indexed="81"/>
            <rFont val="MS P ゴシック"/>
            <family val="3"/>
            <charset val="128"/>
          </rPr>
          <t>契約区分を選択</t>
        </r>
      </text>
    </comment>
    <comment ref="E73" authorId="0" shapeId="0">
      <text>
        <r>
          <rPr>
            <sz val="9"/>
            <color indexed="81"/>
            <rFont val="MS P ゴシック"/>
            <family val="3"/>
            <charset val="128"/>
          </rPr>
          <t>円単位で入力</t>
        </r>
      </text>
    </comment>
    <comment ref="F73" authorId="0" shapeId="0">
      <text>
        <r>
          <rPr>
            <sz val="9"/>
            <color indexed="81"/>
            <rFont val="MS P ゴシック"/>
            <family val="3"/>
            <charset val="128"/>
          </rPr>
          <t>円単位で入力</t>
        </r>
      </text>
    </comment>
    <comment ref="G73" authorId="0" shapeId="0">
      <text>
        <r>
          <rPr>
            <sz val="9"/>
            <color indexed="81"/>
            <rFont val="MS P ゴシック"/>
            <family val="3"/>
            <charset val="128"/>
          </rPr>
          <t>円単位で入力</t>
        </r>
      </text>
    </comment>
    <comment ref="H73" authorId="0" shapeId="0">
      <text>
        <r>
          <rPr>
            <sz val="9"/>
            <color indexed="81"/>
            <rFont val="MS P ゴシック"/>
            <family val="3"/>
            <charset val="128"/>
          </rPr>
          <t>円単位で入力</t>
        </r>
      </text>
    </comment>
    <comment ref="O73" authorId="0" shapeId="0">
      <text>
        <r>
          <rPr>
            <sz val="9"/>
            <color indexed="81"/>
            <rFont val="MS P ゴシック"/>
            <family val="3"/>
            <charset val="128"/>
          </rPr>
          <t>該当する場合入力（円単位）</t>
        </r>
      </text>
    </comment>
    <comment ref="Q73" authorId="0" shapeId="0">
      <text>
        <r>
          <rPr>
            <sz val="9"/>
            <color indexed="81"/>
            <rFont val="MS P ゴシック"/>
            <family val="3"/>
            <charset val="128"/>
          </rPr>
          <t>油種区分を選択</t>
        </r>
      </text>
    </comment>
    <comment ref="R73" authorId="0" shapeId="0">
      <text>
        <r>
          <rPr>
            <sz val="9"/>
            <color indexed="81"/>
            <rFont val="MS P ゴシック"/>
            <family val="3"/>
            <charset val="128"/>
          </rPr>
          <t>円単位で入力</t>
        </r>
      </text>
    </comment>
    <comment ref="B74" authorId="0" shapeId="0">
      <text>
        <r>
          <rPr>
            <sz val="9"/>
            <color indexed="81"/>
            <rFont val="MS P ゴシック"/>
            <family val="3"/>
            <charset val="128"/>
          </rPr>
          <t>施設名を入力</t>
        </r>
      </text>
    </comment>
    <comment ref="C74" authorId="0" shapeId="0">
      <text>
        <r>
          <rPr>
            <sz val="9"/>
            <color indexed="81"/>
            <rFont val="MS P ゴシック"/>
            <family val="3"/>
            <charset val="128"/>
          </rPr>
          <t>費用区分を選択</t>
        </r>
      </text>
    </comment>
    <comment ref="D74" authorId="0" shapeId="0">
      <text>
        <r>
          <rPr>
            <sz val="9"/>
            <color indexed="81"/>
            <rFont val="MS P ゴシック"/>
            <family val="3"/>
            <charset val="128"/>
          </rPr>
          <t>契約区分を選択</t>
        </r>
      </text>
    </comment>
    <comment ref="E74" authorId="0" shapeId="0">
      <text>
        <r>
          <rPr>
            <sz val="9"/>
            <color indexed="81"/>
            <rFont val="MS P ゴシック"/>
            <family val="3"/>
            <charset val="128"/>
          </rPr>
          <t>円単位で入力</t>
        </r>
      </text>
    </comment>
    <comment ref="F74" authorId="0" shapeId="0">
      <text>
        <r>
          <rPr>
            <sz val="9"/>
            <color indexed="81"/>
            <rFont val="MS P ゴシック"/>
            <family val="3"/>
            <charset val="128"/>
          </rPr>
          <t>円単位で入力</t>
        </r>
      </text>
    </comment>
    <comment ref="G74" authorId="0" shapeId="0">
      <text>
        <r>
          <rPr>
            <sz val="9"/>
            <color indexed="81"/>
            <rFont val="MS P ゴシック"/>
            <family val="3"/>
            <charset val="128"/>
          </rPr>
          <t>円単位で入力</t>
        </r>
      </text>
    </comment>
    <comment ref="H74" authorId="0" shapeId="0">
      <text>
        <r>
          <rPr>
            <sz val="9"/>
            <color indexed="81"/>
            <rFont val="MS P ゴシック"/>
            <family val="3"/>
            <charset val="128"/>
          </rPr>
          <t>円単位で入力</t>
        </r>
      </text>
    </comment>
    <comment ref="O74" authorId="0" shapeId="0">
      <text>
        <r>
          <rPr>
            <sz val="9"/>
            <color indexed="81"/>
            <rFont val="MS P ゴシック"/>
            <family val="3"/>
            <charset val="128"/>
          </rPr>
          <t>該当する場合入力（円単位）</t>
        </r>
      </text>
    </comment>
    <comment ref="Q74" authorId="0" shapeId="0">
      <text>
        <r>
          <rPr>
            <sz val="9"/>
            <color indexed="81"/>
            <rFont val="MS P ゴシック"/>
            <family val="3"/>
            <charset val="128"/>
          </rPr>
          <t>油種区分を選択</t>
        </r>
      </text>
    </comment>
    <comment ref="R74" authorId="0" shapeId="0">
      <text>
        <r>
          <rPr>
            <sz val="9"/>
            <color indexed="81"/>
            <rFont val="MS P ゴシック"/>
            <family val="3"/>
            <charset val="128"/>
          </rPr>
          <t>円単位で入力</t>
        </r>
      </text>
    </comment>
    <comment ref="B75" authorId="0" shapeId="0">
      <text>
        <r>
          <rPr>
            <sz val="9"/>
            <color indexed="81"/>
            <rFont val="MS P ゴシック"/>
            <family val="3"/>
            <charset val="128"/>
          </rPr>
          <t>施設名を入力</t>
        </r>
      </text>
    </comment>
    <comment ref="C75" authorId="0" shapeId="0">
      <text>
        <r>
          <rPr>
            <sz val="9"/>
            <color indexed="81"/>
            <rFont val="MS P ゴシック"/>
            <family val="3"/>
            <charset val="128"/>
          </rPr>
          <t>費用区分を選択</t>
        </r>
      </text>
    </comment>
    <comment ref="D75" authorId="0" shapeId="0">
      <text>
        <r>
          <rPr>
            <sz val="9"/>
            <color indexed="81"/>
            <rFont val="MS P ゴシック"/>
            <family val="3"/>
            <charset val="128"/>
          </rPr>
          <t>契約区分を選択</t>
        </r>
      </text>
    </comment>
    <comment ref="E75" authorId="0" shapeId="0">
      <text>
        <r>
          <rPr>
            <sz val="9"/>
            <color indexed="81"/>
            <rFont val="MS P ゴシック"/>
            <family val="3"/>
            <charset val="128"/>
          </rPr>
          <t>円単位で入力</t>
        </r>
      </text>
    </comment>
    <comment ref="F75" authorId="0" shapeId="0">
      <text>
        <r>
          <rPr>
            <sz val="9"/>
            <color indexed="81"/>
            <rFont val="MS P ゴシック"/>
            <family val="3"/>
            <charset val="128"/>
          </rPr>
          <t>円単位で入力</t>
        </r>
      </text>
    </comment>
    <comment ref="G75" authorId="0" shapeId="0">
      <text>
        <r>
          <rPr>
            <sz val="9"/>
            <color indexed="81"/>
            <rFont val="MS P ゴシック"/>
            <family val="3"/>
            <charset val="128"/>
          </rPr>
          <t>円単位で入力</t>
        </r>
      </text>
    </comment>
    <comment ref="H75" authorId="0" shapeId="0">
      <text>
        <r>
          <rPr>
            <sz val="9"/>
            <color indexed="81"/>
            <rFont val="MS P ゴシック"/>
            <family val="3"/>
            <charset val="128"/>
          </rPr>
          <t>円単位で入力</t>
        </r>
      </text>
    </comment>
    <comment ref="O75" authorId="0" shapeId="0">
      <text>
        <r>
          <rPr>
            <sz val="9"/>
            <color indexed="81"/>
            <rFont val="MS P ゴシック"/>
            <family val="3"/>
            <charset val="128"/>
          </rPr>
          <t>該当する場合入力（円単位）</t>
        </r>
      </text>
    </comment>
    <comment ref="Q75" authorId="0" shapeId="0">
      <text>
        <r>
          <rPr>
            <sz val="9"/>
            <color indexed="81"/>
            <rFont val="MS P ゴシック"/>
            <family val="3"/>
            <charset val="128"/>
          </rPr>
          <t>油種区分を選択</t>
        </r>
      </text>
    </comment>
    <comment ref="R75" authorId="0" shapeId="0">
      <text>
        <r>
          <rPr>
            <sz val="9"/>
            <color indexed="81"/>
            <rFont val="MS P ゴシック"/>
            <family val="3"/>
            <charset val="128"/>
          </rPr>
          <t>円単位で入力</t>
        </r>
      </text>
    </comment>
    <comment ref="B76" authorId="0" shapeId="0">
      <text>
        <r>
          <rPr>
            <sz val="9"/>
            <color indexed="81"/>
            <rFont val="MS P ゴシック"/>
            <family val="3"/>
            <charset val="128"/>
          </rPr>
          <t>施設名を入力</t>
        </r>
      </text>
    </comment>
    <comment ref="C76" authorId="0" shapeId="0">
      <text>
        <r>
          <rPr>
            <sz val="9"/>
            <color indexed="81"/>
            <rFont val="MS P ゴシック"/>
            <family val="3"/>
            <charset val="128"/>
          </rPr>
          <t>費用区分を選択</t>
        </r>
      </text>
    </comment>
    <comment ref="D76" authorId="0" shapeId="0">
      <text>
        <r>
          <rPr>
            <sz val="9"/>
            <color indexed="81"/>
            <rFont val="MS P ゴシック"/>
            <family val="3"/>
            <charset val="128"/>
          </rPr>
          <t>契約区分を選択</t>
        </r>
      </text>
    </comment>
    <comment ref="E76" authorId="0" shapeId="0">
      <text>
        <r>
          <rPr>
            <sz val="9"/>
            <color indexed="81"/>
            <rFont val="MS P ゴシック"/>
            <family val="3"/>
            <charset val="128"/>
          </rPr>
          <t>円単位で入力</t>
        </r>
      </text>
    </comment>
    <comment ref="F76" authorId="0" shapeId="0">
      <text>
        <r>
          <rPr>
            <sz val="9"/>
            <color indexed="81"/>
            <rFont val="MS P ゴシック"/>
            <family val="3"/>
            <charset val="128"/>
          </rPr>
          <t>円単位で入力</t>
        </r>
      </text>
    </comment>
    <comment ref="G76" authorId="0" shapeId="0">
      <text>
        <r>
          <rPr>
            <sz val="9"/>
            <color indexed="81"/>
            <rFont val="MS P ゴシック"/>
            <family val="3"/>
            <charset val="128"/>
          </rPr>
          <t>円単位で入力</t>
        </r>
      </text>
    </comment>
    <comment ref="H76" authorId="0" shapeId="0">
      <text>
        <r>
          <rPr>
            <sz val="9"/>
            <color indexed="81"/>
            <rFont val="MS P ゴシック"/>
            <family val="3"/>
            <charset val="128"/>
          </rPr>
          <t>円単位で入力</t>
        </r>
      </text>
    </comment>
    <comment ref="O76" authorId="0" shapeId="0">
      <text>
        <r>
          <rPr>
            <sz val="9"/>
            <color indexed="81"/>
            <rFont val="MS P ゴシック"/>
            <family val="3"/>
            <charset val="128"/>
          </rPr>
          <t>該当する場合入力（円単位）</t>
        </r>
      </text>
    </comment>
    <comment ref="Q76" authorId="0" shapeId="0">
      <text>
        <r>
          <rPr>
            <sz val="9"/>
            <color indexed="81"/>
            <rFont val="MS P ゴシック"/>
            <family val="3"/>
            <charset val="128"/>
          </rPr>
          <t>油種区分を選択</t>
        </r>
      </text>
    </comment>
    <comment ref="R76" authorId="0" shapeId="0">
      <text>
        <r>
          <rPr>
            <sz val="9"/>
            <color indexed="81"/>
            <rFont val="MS P ゴシック"/>
            <family val="3"/>
            <charset val="128"/>
          </rPr>
          <t>円単位で入力</t>
        </r>
      </text>
    </comment>
    <comment ref="B77" authorId="0" shapeId="0">
      <text>
        <r>
          <rPr>
            <sz val="9"/>
            <color indexed="81"/>
            <rFont val="MS P ゴシック"/>
            <family val="3"/>
            <charset val="128"/>
          </rPr>
          <t>施設名を入力</t>
        </r>
      </text>
    </comment>
    <comment ref="C77" authorId="0" shapeId="0">
      <text>
        <r>
          <rPr>
            <sz val="9"/>
            <color indexed="81"/>
            <rFont val="MS P ゴシック"/>
            <family val="3"/>
            <charset val="128"/>
          </rPr>
          <t>費用区分を選択</t>
        </r>
      </text>
    </comment>
    <comment ref="D77" authorId="0" shapeId="0">
      <text>
        <r>
          <rPr>
            <sz val="9"/>
            <color indexed="81"/>
            <rFont val="MS P ゴシック"/>
            <family val="3"/>
            <charset val="128"/>
          </rPr>
          <t>契約区分を選択</t>
        </r>
      </text>
    </comment>
    <comment ref="E77" authorId="0" shapeId="0">
      <text>
        <r>
          <rPr>
            <sz val="9"/>
            <color indexed="81"/>
            <rFont val="MS P ゴシック"/>
            <family val="3"/>
            <charset val="128"/>
          </rPr>
          <t>円単位で入力</t>
        </r>
      </text>
    </comment>
    <comment ref="F77" authorId="0" shapeId="0">
      <text>
        <r>
          <rPr>
            <sz val="9"/>
            <color indexed="81"/>
            <rFont val="MS P ゴシック"/>
            <family val="3"/>
            <charset val="128"/>
          </rPr>
          <t>円単位で入力</t>
        </r>
      </text>
    </comment>
    <comment ref="G77" authorId="0" shapeId="0">
      <text>
        <r>
          <rPr>
            <sz val="9"/>
            <color indexed="81"/>
            <rFont val="MS P ゴシック"/>
            <family val="3"/>
            <charset val="128"/>
          </rPr>
          <t>円単位で入力</t>
        </r>
      </text>
    </comment>
    <comment ref="H77" authorId="0" shapeId="0">
      <text>
        <r>
          <rPr>
            <sz val="9"/>
            <color indexed="81"/>
            <rFont val="MS P ゴシック"/>
            <family val="3"/>
            <charset val="128"/>
          </rPr>
          <t>円単位で入力</t>
        </r>
      </text>
    </comment>
    <comment ref="O77" authorId="0" shapeId="0">
      <text>
        <r>
          <rPr>
            <sz val="9"/>
            <color indexed="81"/>
            <rFont val="MS P ゴシック"/>
            <family val="3"/>
            <charset val="128"/>
          </rPr>
          <t>該当する場合入力（円単位）</t>
        </r>
      </text>
    </comment>
    <comment ref="Q77" authorId="0" shapeId="0">
      <text>
        <r>
          <rPr>
            <sz val="9"/>
            <color indexed="81"/>
            <rFont val="MS P ゴシック"/>
            <family val="3"/>
            <charset val="128"/>
          </rPr>
          <t>油種区分を選択</t>
        </r>
      </text>
    </comment>
    <comment ref="R77" authorId="0" shapeId="0">
      <text>
        <r>
          <rPr>
            <sz val="9"/>
            <color indexed="81"/>
            <rFont val="MS P ゴシック"/>
            <family val="3"/>
            <charset val="128"/>
          </rPr>
          <t>円単位で入力</t>
        </r>
      </text>
    </comment>
    <comment ref="B78" authorId="0" shapeId="0">
      <text>
        <r>
          <rPr>
            <sz val="9"/>
            <color indexed="81"/>
            <rFont val="MS P ゴシック"/>
            <family val="3"/>
            <charset val="128"/>
          </rPr>
          <t>施設名を入力</t>
        </r>
      </text>
    </comment>
    <comment ref="C78" authorId="0" shapeId="0">
      <text>
        <r>
          <rPr>
            <sz val="9"/>
            <color indexed="81"/>
            <rFont val="MS P ゴシック"/>
            <family val="3"/>
            <charset val="128"/>
          </rPr>
          <t>費用区分を選択</t>
        </r>
      </text>
    </comment>
    <comment ref="D78" authorId="0" shapeId="0">
      <text>
        <r>
          <rPr>
            <sz val="9"/>
            <color indexed="81"/>
            <rFont val="MS P ゴシック"/>
            <family val="3"/>
            <charset val="128"/>
          </rPr>
          <t>契約区分を選択</t>
        </r>
      </text>
    </comment>
    <comment ref="E78" authorId="0" shapeId="0">
      <text>
        <r>
          <rPr>
            <sz val="9"/>
            <color indexed="81"/>
            <rFont val="MS P ゴシック"/>
            <family val="3"/>
            <charset val="128"/>
          </rPr>
          <t>円単位で入力</t>
        </r>
      </text>
    </comment>
    <comment ref="F78" authorId="0" shapeId="0">
      <text>
        <r>
          <rPr>
            <sz val="9"/>
            <color indexed="81"/>
            <rFont val="MS P ゴシック"/>
            <family val="3"/>
            <charset val="128"/>
          </rPr>
          <t>円単位で入力</t>
        </r>
      </text>
    </comment>
    <comment ref="G78" authorId="0" shapeId="0">
      <text>
        <r>
          <rPr>
            <sz val="9"/>
            <color indexed="81"/>
            <rFont val="MS P ゴシック"/>
            <family val="3"/>
            <charset val="128"/>
          </rPr>
          <t>円単位で入力</t>
        </r>
      </text>
    </comment>
    <comment ref="H78" authorId="0" shapeId="0">
      <text>
        <r>
          <rPr>
            <sz val="9"/>
            <color indexed="81"/>
            <rFont val="MS P ゴシック"/>
            <family val="3"/>
            <charset val="128"/>
          </rPr>
          <t>円単位で入力</t>
        </r>
      </text>
    </comment>
    <comment ref="O78" authorId="0" shapeId="0">
      <text>
        <r>
          <rPr>
            <sz val="9"/>
            <color indexed="81"/>
            <rFont val="MS P ゴシック"/>
            <family val="3"/>
            <charset val="128"/>
          </rPr>
          <t>該当する場合入力（円単位）</t>
        </r>
      </text>
    </comment>
    <comment ref="Q78" authorId="0" shapeId="0">
      <text>
        <r>
          <rPr>
            <sz val="9"/>
            <color indexed="81"/>
            <rFont val="MS P ゴシック"/>
            <family val="3"/>
            <charset val="128"/>
          </rPr>
          <t>油種区分を選択</t>
        </r>
      </text>
    </comment>
    <comment ref="R78" authorId="0" shapeId="0">
      <text>
        <r>
          <rPr>
            <sz val="9"/>
            <color indexed="81"/>
            <rFont val="MS P ゴシック"/>
            <family val="3"/>
            <charset val="128"/>
          </rPr>
          <t>円単位で入力</t>
        </r>
      </text>
    </comment>
    <comment ref="B79" authorId="0" shapeId="0">
      <text>
        <r>
          <rPr>
            <sz val="9"/>
            <color indexed="81"/>
            <rFont val="MS P ゴシック"/>
            <family val="3"/>
            <charset val="128"/>
          </rPr>
          <t>施設名を入力</t>
        </r>
      </text>
    </comment>
    <comment ref="C79" authorId="0" shapeId="0">
      <text>
        <r>
          <rPr>
            <sz val="9"/>
            <color indexed="81"/>
            <rFont val="MS P ゴシック"/>
            <family val="3"/>
            <charset val="128"/>
          </rPr>
          <t>費用区分を選択</t>
        </r>
      </text>
    </comment>
    <comment ref="D79" authorId="0" shapeId="0">
      <text>
        <r>
          <rPr>
            <sz val="9"/>
            <color indexed="81"/>
            <rFont val="MS P ゴシック"/>
            <family val="3"/>
            <charset val="128"/>
          </rPr>
          <t>契約区分を選択</t>
        </r>
      </text>
    </comment>
    <comment ref="E79" authorId="0" shapeId="0">
      <text>
        <r>
          <rPr>
            <sz val="9"/>
            <color indexed="81"/>
            <rFont val="MS P ゴシック"/>
            <family val="3"/>
            <charset val="128"/>
          </rPr>
          <t>円単位で入力</t>
        </r>
      </text>
    </comment>
    <comment ref="F79" authorId="0" shapeId="0">
      <text>
        <r>
          <rPr>
            <sz val="9"/>
            <color indexed="81"/>
            <rFont val="MS P ゴシック"/>
            <family val="3"/>
            <charset val="128"/>
          </rPr>
          <t>円単位で入力</t>
        </r>
      </text>
    </comment>
    <comment ref="G79" authorId="0" shapeId="0">
      <text>
        <r>
          <rPr>
            <sz val="9"/>
            <color indexed="81"/>
            <rFont val="MS P ゴシック"/>
            <family val="3"/>
            <charset val="128"/>
          </rPr>
          <t>円単位で入力</t>
        </r>
      </text>
    </comment>
    <comment ref="H79" authorId="0" shapeId="0">
      <text>
        <r>
          <rPr>
            <sz val="9"/>
            <color indexed="81"/>
            <rFont val="MS P ゴシック"/>
            <family val="3"/>
            <charset val="128"/>
          </rPr>
          <t>円単位で入力</t>
        </r>
      </text>
    </comment>
    <comment ref="O79" authorId="0" shapeId="0">
      <text>
        <r>
          <rPr>
            <sz val="9"/>
            <color indexed="81"/>
            <rFont val="MS P ゴシック"/>
            <family val="3"/>
            <charset val="128"/>
          </rPr>
          <t>該当する場合入力（円単位）</t>
        </r>
      </text>
    </comment>
    <comment ref="Q79" authorId="0" shapeId="0">
      <text>
        <r>
          <rPr>
            <sz val="9"/>
            <color indexed="81"/>
            <rFont val="MS P ゴシック"/>
            <family val="3"/>
            <charset val="128"/>
          </rPr>
          <t>油種区分を選択</t>
        </r>
      </text>
    </comment>
    <comment ref="R79" authorId="0" shapeId="0">
      <text>
        <r>
          <rPr>
            <sz val="9"/>
            <color indexed="81"/>
            <rFont val="MS P ゴシック"/>
            <family val="3"/>
            <charset val="128"/>
          </rPr>
          <t>円単位で入力</t>
        </r>
      </text>
    </comment>
    <comment ref="B80" authorId="0" shapeId="0">
      <text>
        <r>
          <rPr>
            <sz val="9"/>
            <color indexed="81"/>
            <rFont val="MS P ゴシック"/>
            <family val="3"/>
            <charset val="128"/>
          </rPr>
          <t>施設名を入力</t>
        </r>
      </text>
    </comment>
    <comment ref="C80" authorId="0" shapeId="0">
      <text>
        <r>
          <rPr>
            <sz val="9"/>
            <color indexed="81"/>
            <rFont val="MS P ゴシック"/>
            <family val="3"/>
            <charset val="128"/>
          </rPr>
          <t>費用区分を選択</t>
        </r>
      </text>
    </comment>
    <comment ref="D80" authorId="0" shapeId="0">
      <text>
        <r>
          <rPr>
            <sz val="9"/>
            <color indexed="81"/>
            <rFont val="MS P ゴシック"/>
            <family val="3"/>
            <charset val="128"/>
          </rPr>
          <t>契約区分を選択</t>
        </r>
      </text>
    </comment>
    <comment ref="E80" authorId="0" shapeId="0">
      <text>
        <r>
          <rPr>
            <sz val="9"/>
            <color indexed="81"/>
            <rFont val="MS P ゴシック"/>
            <family val="3"/>
            <charset val="128"/>
          </rPr>
          <t>円単位で入力</t>
        </r>
      </text>
    </comment>
    <comment ref="F80" authorId="0" shapeId="0">
      <text>
        <r>
          <rPr>
            <sz val="9"/>
            <color indexed="81"/>
            <rFont val="MS P ゴシック"/>
            <family val="3"/>
            <charset val="128"/>
          </rPr>
          <t>円単位で入力</t>
        </r>
      </text>
    </comment>
    <comment ref="G80" authorId="0" shapeId="0">
      <text>
        <r>
          <rPr>
            <sz val="9"/>
            <color indexed="81"/>
            <rFont val="MS P ゴシック"/>
            <family val="3"/>
            <charset val="128"/>
          </rPr>
          <t>円単位で入力</t>
        </r>
      </text>
    </comment>
    <comment ref="H80" authorId="0" shapeId="0">
      <text>
        <r>
          <rPr>
            <sz val="9"/>
            <color indexed="81"/>
            <rFont val="MS P ゴシック"/>
            <family val="3"/>
            <charset val="128"/>
          </rPr>
          <t>円単位で入力</t>
        </r>
      </text>
    </comment>
    <comment ref="O80" authorId="0" shapeId="0">
      <text>
        <r>
          <rPr>
            <sz val="9"/>
            <color indexed="81"/>
            <rFont val="MS P ゴシック"/>
            <family val="3"/>
            <charset val="128"/>
          </rPr>
          <t>該当する場合入力（円単位）</t>
        </r>
      </text>
    </comment>
    <comment ref="Q80" authorId="0" shapeId="0">
      <text>
        <r>
          <rPr>
            <sz val="9"/>
            <color indexed="81"/>
            <rFont val="MS P ゴシック"/>
            <family val="3"/>
            <charset val="128"/>
          </rPr>
          <t>油種区分を選択</t>
        </r>
      </text>
    </comment>
    <comment ref="R80" authorId="0" shapeId="0">
      <text>
        <r>
          <rPr>
            <sz val="9"/>
            <color indexed="81"/>
            <rFont val="MS P ゴシック"/>
            <family val="3"/>
            <charset val="128"/>
          </rPr>
          <t>円単位で入力</t>
        </r>
      </text>
    </comment>
    <comment ref="B81" authorId="0" shapeId="0">
      <text>
        <r>
          <rPr>
            <sz val="9"/>
            <color indexed="81"/>
            <rFont val="MS P ゴシック"/>
            <family val="3"/>
            <charset val="128"/>
          </rPr>
          <t>施設名を入力</t>
        </r>
      </text>
    </comment>
    <comment ref="C81" authorId="0" shapeId="0">
      <text>
        <r>
          <rPr>
            <sz val="9"/>
            <color indexed="81"/>
            <rFont val="MS P ゴシック"/>
            <family val="3"/>
            <charset val="128"/>
          </rPr>
          <t>費用区分を選択</t>
        </r>
      </text>
    </comment>
    <comment ref="D81" authorId="0" shapeId="0">
      <text>
        <r>
          <rPr>
            <sz val="9"/>
            <color indexed="81"/>
            <rFont val="MS P ゴシック"/>
            <family val="3"/>
            <charset val="128"/>
          </rPr>
          <t>契約区分を選択</t>
        </r>
      </text>
    </comment>
    <comment ref="E81" authorId="0" shapeId="0">
      <text>
        <r>
          <rPr>
            <sz val="9"/>
            <color indexed="81"/>
            <rFont val="MS P ゴシック"/>
            <family val="3"/>
            <charset val="128"/>
          </rPr>
          <t>円単位で入力</t>
        </r>
      </text>
    </comment>
    <comment ref="F81" authorId="0" shapeId="0">
      <text>
        <r>
          <rPr>
            <sz val="9"/>
            <color indexed="81"/>
            <rFont val="MS P ゴシック"/>
            <family val="3"/>
            <charset val="128"/>
          </rPr>
          <t>円単位で入力</t>
        </r>
      </text>
    </comment>
    <comment ref="G81" authorId="0" shapeId="0">
      <text>
        <r>
          <rPr>
            <sz val="9"/>
            <color indexed="81"/>
            <rFont val="MS P ゴシック"/>
            <family val="3"/>
            <charset val="128"/>
          </rPr>
          <t>円単位で入力</t>
        </r>
      </text>
    </comment>
    <comment ref="H81" authorId="0" shapeId="0">
      <text>
        <r>
          <rPr>
            <sz val="9"/>
            <color indexed="81"/>
            <rFont val="MS P ゴシック"/>
            <family val="3"/>
            <charset val="128"/>
          </rPr>
          <t>円単位で入力</t>
        </r>
      </text>
    </comment>
    <comment ref="O81" authorId="0" shapeId="0">
      <text>
        <r>
          <rPr>
            <sz val="9"/>
            <color indexed="81"/>
            <rFont val="MS P ゴシック"/>
            <family val="3"/>
            <charset val="128"/>
          </rPr>
          <t>該当する場合入力（円単位）</t>
        </r>
      </text>
    </comment>
    <comment ref="Q81" authorId="0" shapeId="0">
      <text>
        <r>
          <rPr>
            <sz val="9"/>
            <color indexed="81"/>
            <rFont val="MS P ゴシック"/>
            <family val="3"/>
            <charset val="128"/>
          </rPr>
          <t>油種区分を選択</t>
        </r>
      </text>
    </comment>
    <comment ref="R81" authorId="0" shapeId="0">
      <text>
        <r>
          <rPr>
            <sz val="9"/>
            <color indexed="81"/>
            <rFont val="MS P ゴシック"/>
            <family val="3"/>
            <charset val="128"/>
          </rPr>
          <t>円単位で入力</t>
        </r>
      </text>
    </comment>
    <comment ref="B82" authorId="0" shapeId="0">
      <text>
        <r>
          <rPr>
            <sz val="9"/>
            <color indexed="81"/>
            <rFont val="MS P ゴシック"/>
            <family val="3"/>
            <charset val="128"/>
          </rPr>
          <t>施設名を入力</t>
        </r>
      </text>
    </comment>
    <comment ref="C82" authorId="0" shapeId="0">
      <text>
        <r>
          <rPr>
            <sz val="9"/>
            <color indexed="81"/>
            <rFont val="MS P ゴシック"/>
            <family val="3"/>
            <charset val="128"/>
          </rPr>
          <t>費用区分を選択</t>
        </r>
      </text>
    </comment>
    <comment ref="D82" authorId="0" shapeId="0">
      <text>
        <r>
          <rPr>
            <sz val="9"/>
            <color indexed="81"/>
            <rFont val="MS P ゴシック"/>
            <family val="3"/>
            <charset val="128"/>
          </rPr>
          <t>契約区分を選択</t>
        </r>
      </text>
    </comment>
    <comment ref="E82" authorId="0" shapeId="0">
      <text>
        <r>
          <rPr>
            <sz val="9"/>
            <color indexed="81"/>
            <rFont val="MS P ゴシック"/>
            <family val="3"/>
            <charset val="128"/>
          </rPr>
          <t>円単位で入力</t>
        </r>
      </text>
    </comment>
    <comment ref="F82" authorId="0" shapeId="0">
      <text>
        <r>
          <rPr>
            <sz val="9"/>
            <color indexed="81"/>
            <rFont val="MS P ゴシック"/>
            <family val="3"/>
            <charset val="128"/>
          </rPr>
          <t>円単位で入力</t>
        </r>
      </text>
    </comment>
    <comment ref="G82" authorId="0" shapeId="0">
      <text>
        <r>
          <rPr>
            <sz val="9"/>
            <color indexed="81"/>
            <rFont val="MS P ゴシック"/>
            <family val="3"/>
            <charset val="128"/>
          </rPr>
          <t>円単位で入力</t>
        </r>
      </text>
    </comment>
    <comment ref="H82" authorId="0" shapeId="0">
      <text>
        <r>
          <rPr>
            <sz val="9"/>
            <color indexed="81"/>
            <rFont val="MS P ゴシック"/>
            <family val="3"/>
            <charset val="128"/>
          </rPr>
          <t>円単位で入力</t>
        </r>
      </text>
    </comment>
    <comment ref="O82" authorId="0" shapeId="0">
      <text>
        <r>
          <rPr>
            <sz val="9"/>
            <color indexed="81"/>
            <rFont val="MS P ゴシック"/>
            <family val="3"/>
            <charset val="128"/>
          </rPr>
          <t>該当する場合入力（円単位）</t>
        </r>
      </text>
    </comment>
    <comment ref="Q82" authorId="0" shapeId="0">
      <text>
        <r>
          <rPr>
            <sz val="9"/>
            <color indexed="81"/>
            <rFont val="MS P ゴシック"/>
            <family val="3"/>
            <charset val="128"/>
          </rPr>
          <t>油種区分を選択</t>
        </r>
      </text>
    </comment>
    <comment ref="R82" authorId="0" shapeId="0">
      <text>
        <r>
          <rPr>
            <sz val="9"/>
            <color indexed="81"/>
            <rFont val="MS P ゴシック"/>
            <family val="3"/>
            <charset val="128"/>
          </rPr>
          <t>円単位で入力</t>
        </r>
      </text>
    </comment>
    <comment ref="B83" authorId="0" shapeId="0">
      <text>
        <r>
          <rPr>
            <sz val="9"/>
            <color indexed="81"/>
            <rFont val="MS P ゴシック"/>
            <family val="3"/>
            <charset val="128"/>
          </rPr>
          <t>施設名を入力</t>
        </r>
      </text>
    </comment>
    <comment ref="C83" authorId="0" shapeId="0">
      <text>
        <r>
          <rPr>
            <sz val="9"/>
            <color indexed="81"/>
            <rFont val="MS P ゴシック"/>
            <family val="3"/>
            <charset val="128"/>
          </rPr>
          <t>費用区分を選択</t>
        </r>
      </text>
    </comment>
    <comment ref="D83" authorId="0" shapeId="0">
      <text>
        <r>
          <rPr>
            <sz val="9"/>
            <color indexed="81"/>
            <rFont val="MS P ゴシック"/>
            <family val="3"/>
            <charset val="128"/>
          </rPr>
          <t>契約区分を選択</t>
        </r>
      </text>
    </comment>
    <comment ref="E83" authorId="0" shapeId="0">
      <text>
        <r>
          <rPr>
            <sz val="9"/>
            <color indexed="81"/>
            <rFont val="MS P ゴシック"/>
            <family val="3"/>
            <charset val="128"/>
          </rPr>
          <t>円単位で入力</t>
        </r>
      </text>
    </comment>
    <comment ref="F83" authorId="0" shapeId="0">
      <text>
        <r>
          <rPr>
            <sz val="9"/>
            <color indexed="81"/>
            <rFont val="MS P ゴシック"/>
            <family val="3"/>
            <charset val="128"/>
          </rPr>
          <t>円単位で入力</t>
        </r>
      </text>
    </comment>
    <comment ref="G83" authorId="0" shapeId="0">
      <text>
        <r>
          <rPr>
            <sz val="9"/>
            <color indexed="81"/>
            <rFont val="MS P ゴシック"/>
            <family val="3"/>
            <charset val="128"/>
          </rPr>
          <t>円単位で入力</t>
        </r>
      </text>
    </comment>
    <comment ref="H83" authorId="0" shapeId="0">
      <text>
        <r>
          <rPr>
            <sz val="9"/>
            <color indexed="81"/>
            <rFont val="MS P ゴシック"/>
            <family val="3"/>
            <charset val="128"/>
          </rPr>
          <t>円単位で入力</t>
        </r>
      </text>
    </comment>
    <comment ref="O83" authorId="0" shapeId="0">
      <text>
        <r>
          <rPr>
            <sz val="9"/>
            <color indexed="81"/>
            <rFont val="MS P ゴシック"/>
            <family val="3"/>
            <charset val="128"/>
          </rPr>
          <t>該当する場合入力（円単位）</t>
        </r>
      </text>
    </comment>
    <comment ref="Q83" authorId="0" shapeId="0">
      <text>
        <r>
          <rPr>
            <sz val="9"/>
            <color indexed="81"/>
            <rFont val="MS P ゴシック"/>
            <family val="3"/>
            <charset val="128"/>
          </rPr>
          <t>油種区分を選択</t>
        </r>
      </text>
    </comment>
    <comment ref="R83" authorId="0" shapeId="0">
      <text>
        <r>
          <rPr>
            <sz val="9"/>
            <color indexed="81"/>
            <rFont val="MS P ゴシック"/>
            <family val="3"/>
            <charset val="128"/>
          </rPr>
          <t>円単位で入力</t>
        </r>
      </text>
    </comment>
    <comment ref="B84" authorId="0" shapeId="0">
      <text>
        <r>
          <rPr>
            <sz val="9"/>
            <color indexed="81"/>
            <rFont val="MS P ゴシック"/>
            <family val="3"/>
            <charset val="128"/>
          </rPr>
          <t>施設名を入力</t>
        </r>
      </text>
    </comment>
    <comment ref="C84" authorId="0" shapeId="0">
      <text>
        <r>
          <rPr>
            <sz val="9"/>
            <color indexed="81"/>
            <rFont val="MS P ゴシック"/>
            <family val="3"/>
            <charset val="128"/>
          </rPr>
          <t>費用区分を選択</t>
        </r>
      </text>
    </comment>
    <comment ref="D84" authorId="0" shapeId="0">
      <text>
        <r>
          <rPr>
            <sz val="9"/>
            <color indexed="81"/>
            <rFont val="MS P ゴシック"/>
            <family val="3"/>
            <charset val="128"/>
          </rPr>
          <t>契約区分を選択</t>
        </r>
      </text>
    </comment>
    <comment ref="E84" authorId="0" shapeId="0">
      <text>
        <r>
          <rPr>
            <sz val="9"/>
            <color indexed="81"/>
            <rFont val="MS P ゴシック"/>
            <family val="3"/>
            <charset val="128"/>
          </rPr>
          <t>円単位で入力</t>
        </r>
      </text>
    </comment>
    <comment ref="F84" authorId="0" shapeId="0">
      <text>
        <r>
          <rPr>
            <sz val="9"/>
            <color indexed="81"/>
            <rFont val="MS P ゴシック"/>
            <family val="3"/>
            <charset val="128"/>
          </rPr>
          <t>円単位で入力</t>
        </r>
      </text>
    </comment>
    <comment ref="G84" authorId="0" shapeId="0">
      <text>
        <r>
          <rPr>
            <sz val="9"/>
            <color indexed="81"/>
            <rFont val="MS P ゴシック"/>
            <family val="3"/>
            <charset val="128"/>
          </rPr>
          <t>円単位で入力</t>
        </r>
      </text>
    </comment>
    <comment ref="H84" authorId="0" shapeId="0">
      <text>
        <r>
          <rPr>
            <sz val="9"/>
            <color indexed="81"/>
            <rFont val="MS P ゴシック"/>
            <family val="3"/>
            <charset val="128"/>
          </rPr>
          <t>円単位で入力</t>
        </r>
      </text>
    </comment>
    <comment ref="O84" authorId="0" shapeId="0">
      <text>
        <r>
          <rPr>
            <sz val="9"/>
            <color indexed="81"/>
            <rFont val="MS P ゴシック"/>
            <family val="3"/>
            <charset val="128"/>
          </rPr>
          <t>該当する場合入力（円単位）</t>
        </r>
      </text>
    </comment>
    <comment ref="Q84" authorId="0" shapeId="0">
      <text>
        <r>
          <rPr>
            <sz val="9"/>
            <color indexed="81"/>
            <rFont val="MS P ゴシック"/>
            <family val="3"/>
            <charset val="128"/>
          </rPr>
          <t>油種区分を選択</t>
        </r>
      </text>
    </comment>
    <comment ref="R84" authorId="0" shapeId="0">
      <text>
        <r>
          <rPr>
            <sz val="9"/>
            <color indexed="81"/>
            <rFont val="MS P ゴシック"/>
            <family val="3"/>
            <charset val="128"/>
          </rPr>
          <t>円単位で入力</t>
        </r>
      </text>
    </comment>
    <comment ref="B85" authorId="0" shapeId="0">
      <text>
        <r>
          <rPr>
            <sz val="9"/>
            <color indexed="81"/>
            <rFont val="MS P ゴシック"/>
            <family val="3"/>
            <charset val="128"/>
          </rPr>
          <t>施設名を入力</t>
        </r>
      </text>
    </comment>
    <comment ref="C85" authorId="0" shapeId="0">
      <text>
        <r>
          <rPr>
            <sz val="9"/>
            <color indexed="81"/>
            <rFont val="MS P ゴシック"/>
            <family val="3"/>
            <charset val="128"/>
          </rPr>
          <t>費用区分を選択</t>
        </r>
      </text>
    </comment>
    <comment ref="D85" authorId="0" shapeId="0">
      <text>
        <r>
          <rPr>
            <sz val="9"/>
            <color indexed="81"/>
            <rFont val="MS P ゴシック"/>
            <family val="3"/>
            <charset val="128"/>
          </rPr>
          <t>契約区分を選択</t>
        </r>
      </text>
    </comment>
    <comment ref="E85" authorId="0" shapeId="0">
      <text>
        <r>
          <rPr>
            <sz val="9"/>
            <color indexed="81"/>
            <rFont val="MS P ゴシック"/>
            <family val="3"/>
            <charset val="128"/>
          </rPr>
          <t>円単位で入力</t>
        </r>
      </text>
    </comment>
    <comment ref="F85" authorId="0" shapeId="0">
      <text>
        <r>
          <rPr>
            <sz val="9"/>
            <color indexed="81"/>
            <rFont val="MS P ゴシック"/>
            <family val="3"/>
            <charset val="128"/>
          </rPr>
          <t>円単位で入力</t>
        </r>
      </text>
    </comment>
    <comment ref="G85" authorId="0" shapeId="0">
      <text>
        <r>
          <rPr>
            <sz val="9"/>
            <color indexed="81"/>
            <rFont val="MS P ゴシック"/>
            <family val="3"/>
            <charset val="128"/>
          </rPr>
          <t>円単位で入力</t>
        </r>
      </text>
    </comment>
    <comment ref="H85" authorId="0" shapeId="0">
      <text>
        <r>
          <rPr>
            <sz val="9"/>
            <color indexed="81"/>
            <rFont val="MS P ゴシック"/>
            <family val="3"/>
            <charset val="128"/>
          </rPr>
          <t>円単位で入力</t>
        </r>
      </text>
    </comment>
    <comment ref="O85" authorId="0" shapeId="0">
      <text>
        <r>
          <rPr>
            <sz val="9"/>
            <color indexed="81"/>
            <rFont val="MS P ゴシック"/>
            <family val="3"/>
            <charset val="128"/>
          </rPr>
          <t>該当する場合入力（円単位）</t>
        </r>
      </text>
    </comment>
    <comment ref="Q85" authorId="0" shapeId="0">
      <text>
        <r>
          <rPr>
            <sz val="9"/>
            <color indexed="81"/>
            <rFont val="MS P ゴシック"/>
            <family val="3"/>
            <charset val="128"/>
          </rPr>
          <t>油種区分を選択</t>
        </r>
      </text>
    </comment>
    <comment ref="R85" authorId="0" shapeId="0">
      <text>
        <r>
          <rPr>
            <sz val="9"/>
            <color indexed="81"/>
            <rFont val="MS P ゴシック"/>
            <family val="3"/>
            <charset val="128"/>
          </rPr>
          <t>円単位で入力</t>
        </r>
      </text>
    </comment>
    <comment ref="B86" authorId="0" shapeId="0">
      <text>
        <r>
          <rPr>
            <sz val="9"/>
            <color indexed="81"/>
            <rFont val="MS P ゴシック"/>
            <family val="3"/>
            <charset val="128"/>
          </rPr>
          <t>施設名を入力</t>
        </r>
      </text>
    </comment>
    <comment ref="C86" authorId="0" shapeId="0">
      <text>
        <r>
          <rPr>
            <sz val="9"/>
            <color indexed="81"/>
            <rFont val="MS P ゴシック"/>
            <family val="3"/>
            <charset val="128"/>
          </rPr>
          <t>費用区分を選択</t>
        </r>
      </text>
    </comment>
    <comment ref="D86" authorId="0" shapeId="0">
      <text>
        <r>
          <rPr>
            <sz val="9"/>
            <color indexed="81"/>
            <rFont val="MS P ゴシック"/>
            <family val="3"/>
            <charset val="128"/>
          </rPr>
          <t>契約区分を選択</t>
        </r>
      </text>
    </comment>
    <comment ref="E86" authorId="0" shapeId="0">
      <text>
        <r>
          <rPr>
            <sz val="9"/>
            <color indexed="81"/>
            <rFont val="MS P ゴシック"/>
            <family val="3"/>
            <charset val="128"/>
          </rPr>
          <t>円単位で入力</t>
        </r>
      </text>
    </comment>
    <comment ref="F86" authorId="0" shapeId="0">
      <text>
        <r>
          <rPr>
            <sz val="9"/>
            <color indexed="81"/>
            <rFont val="MS P ゴシック"/>
            <family val="3"/>
            <charset val="128"/>
          </rPr>
          <t>円単位で入力</t>
        </r>
      </text>
    </comment>
    <comment ref="G86" authorId="0" shapeId="0">
      <text>
        <r>
          <rPr>
            <sz val="9"/>
            <color indexed="81"/>
            <rFont val="MS P ゴシック"/>
            <family val="3"/>
            <charset val="128"/>
          </rPr>
          <t>円単位で入力</t>
        </r>
      </text>
    </comment>
    <comment ref="H86" authorId="0" shapeId="0">
      <text>
        <r>
          <rPr>
            <sz val="9"/>
            <color indexed="81"/>
            <rFont val="MS P ゴシック"/>
            <family val="3"/>
            <charset val="128"/>
          </rPr>
          <t>円単位で入力</t>
        </r>
      </text>
    </comment>
    <comment ref="O86" authorId="0" shapeId="0">
      <text>
        <r>
          <rPr>
            <sz val="9"/>
            <color indexed="81"/>
            <rFont val="MS P ゴシック"/>
            <family val="3"/>
            <charset val="128"/>
          </rPr>
          <t>該当する場合入力（円単位）</t>
        </r>
      </text>
    </comment>
    <comment ref="Q86" authorId="0" shapeId="0">
      <text>
        <r>
          <rPr>
            <sz val="9"/>
            <color indexed="81"/>
            <rFont val="MS P ゴシック"/>
            <family val="3"/>
            <charset val="128"/>
          </rPr>
          <t>油種区分を選択</t>
        </r>
      </text>
    </comment>
    <comment ref="R86" authorId="0" shapeId="0">
      <text>
        <r>
          <rPr>
            <sz val="9"/>
            <color indexed="81"/>
            <rFont val="MS P ゴシック"/>
            <family val="3"/>
            <charset val="128"/>
          </rPr>
          <t>円単位で入力</t>
        </r>
      </text>
    </comment>
    <comment ref="B87" authorId="0" shapeId="0">
      <text>
        <r>
          <rPr>
            <sz val="9"/>
            <color indexed="81"/>
            <rFont val="MS P ゴシック"/>
            <family val="3"/>
            <charset val="128"/>
          </rPr>
          <t>施設名を入力</t>
        </r>
      </text>
    </comment>
    <comment ref="C87" authorId="0" shapeId="0">
      <text>
        <r>
          <rPr>
            <sz val="9"/>
            <color indexed="81"/>
            <rFont val="MS P ゴシック"/>
            <family val="3"/>
            <charset val="128"/>
          </rPr>
          <t>費用区分を選択</t>
        </r>
      </text>
    </comment>
    <comment ref="D87" authorId="0" shapeId="0">
      <text>
        <r>
          <rPr>
            <sz val="9"/>
            <color indexed="81"/>
            <rFont val="MS P ゴシック"/>
            <family val="3"/>
            <charset val="128"/>
          </rPr>
          <t>契約区分を選択</t>
        </r>
      </text>
    </comment>
    <comment ref="E87" authorId="0" shapeId="0">
      <text>
        <r>
          <rPr>
            <sz val="9"/>
            <color indexed="81"/>
            <rFont val="MS P ゴシック"/>
            <family val="3"/>
            <charset val="128"/>
          </rPr>
          <t>円単位で入力</t>
        </r>
      </text>
    </comment>
    <comment ref="F87" authorId="0" shapeId="0">
      <text>
        <r>
          <rPr>
            <sz val="9"/>
            <color indexed="81"/>
            <rFont val="MS P ゴシック"/>
            <family val="3"/>
            <charset val="128"/>
          </rPr>
          <t>円単位で入力</t>
        </r>
      </text>
    </comment>
    <comment ref="G87" authorId="0" shapeId="0">
      <text>
        <r>
          <rPr>
            <sz val="9"/>
            <color indexed="81"/>
            <rFont val="MS P ゴシック"/>
            <family val="3"/>
            <charset val="128"/>
          </rPr>
          <t>円単位で入力</t>
        </r>
      </text>
    </comment>
    <comment ref="H87" authorId="0" shapeId="0">
      <text>
        <r>
          <rPr>
            <sz val="9"/>
            <color indexed="81"/>
            <rFont val="MS P ゴシック"/>
            <family val="3"/>
            <charset val="128"/>
          </rPr>
          <t>円単位で入力</t>
        </r>
      </text>
    </comment>
    <comment ref="O87" authorId="0" shapeId="0">
      <text>
        <r>
          <rPr>
            <sz val="9"/>
            <color indexed="81"/>
            <rFont val="MS P ゴシック"/>
            <family val="3"/>
            <charset val="128"/>
          </rPr>
          <t>該当する場合入力（円単位）</t>
        </r>
      </text>
    </comment>
    <comment ref="Q87" authorId="0" shapeId="0">
      <text>
        <r>
          <rPr>
            <sz val="9"/>
            <color indexed="81"/>
            <rFont val="MS P ゴシック"/>
            <family val="3"/>
            <charset val="128"/>
          </rPr>
          <t>油種区分を選択</t>
        </r>
      </text>
    </comment>
    <comment ref="R87" authorId="0" shapeId="0">
      <text>
        <r>
          <rPr>
            <sz val="9"/>
            <color indexed="81"/>
            <rFont val="MS P ゴシック"/>
            <family val="3"/>
            <charset val="128"/>
          </rPr>
          <t>円単位で入力</t>
        </r>
      </text>
    </comment>
    <comment ref="B88" authorId="0" shapeId="0">
      <text>
        <r>
          <rPr>
            <sz val="9"/>
            <color indexed="81"/>
            <rFont val="MS P ゴシック"/>
            <family val="3"/>
            <charset val="128"/>
          </rPr>
          <t>施設名を入力</t>
        </r>
      </text>
    </comment>
    <comment ref="C88" authorId="0" shapeId="0">
      <text>
        <r>
          <rPr>
            <sz val="9"/>
            <color indexed="81"/>
            <rFont val="MS P ゴシック"/>
            <family val="3"/>
            <charset val="128"/>
          </rPr>
          <t>費用区分を選択</t>
        </r>
      </text>
    </comment>
    <comment ref="D88" authorId="0" shapeId="0">
      <text>
        <r>
          <rPr>
            <sz val="9"/>
            <color indexed="81"/>
            <rFont val="MS P ゴシック"/>
            <family val="3"/>
            <charset val="128"/>
          </rPr>
          <t>契約区分を選択</t>
        </r>
      </text>
    </comment>
    <comment ref="E88" authorId="0" shapeId="0">
      <text>
        <r>
          <rPr>
            <sz val="9"/>
            <color indexed="81"/>
            <rFont val="MS P ゴシック"/>
            <family val="3"/>
            <charset val="128"/>
          </rPr>
          <t>円単位で入力</t>
        </r>
      </text>
    </comment>
    <comment ref="F88" authorId="0" shapeId="0">
      <text>
        <r>
          <rPr>
            <sz val="9"/>
            <color indexed="81"/>
            <rFont val="MS P ゴシック"/>
            <family val="3"/>
            <charset val="128"/>
          </rPr>
          <t>円単位で入力</t>
        </r>
      </text>
    </comment>
    <comment ref="G88" authorId="0" shapeId="0">
      <text>
        <r>
          <rPr>
            <sz val="9"/>
            <color indexed="81"/>
            <rFont val="MS P ゴシック"/>
            <family val="3"/>
            <charset val="128"/>
          </rPr>
          <t>円単位で入力</t>
        </r>
      </text>
    </comment>
    <comment ref="H88" authorId="0" shapeId="0">
      <text>
        <r>
          <rPr>
            <sz val="9"/>
            <color indexed="81"/>
            <rFont val="MS P ゴシック"/>
            <family val="3"/>
            <charset val="128"/>
          </rPr>
          <t>円単位で入力</t>
        </r>
      </text>
    </comment>
    <comment ref="O88" authorId="0" shapeId="0">
      <text>
        <r>
          <rPr>
            <sz val="9"/>
            <color indexed="81"/>
            <rFont val="MS P ゴシック"/>
            <family val="3"/>
            <charset val="128"/>
          </rPr>
          <t>該当する場合入力（円単位）</t>
        </r>
      </text>
    </comment>
    <comment ref="Q88" authorId="0" shapeId="0">
      <text>
        <r>
          <rPr>
            <sz val="9"/>
            <color indexed="81"/>
            <rFont val="MS P ゴシック"/>
            <family val="3"/>
            <charset val="128"/>
          </rPr>
          <t>油種区分を選択</t>
        </r>
      </text>
    </comment>
    <comment ref="R88" authorId="0" shapeId="0">
      <text>
        <r>
          <rPr>
            <sz val="9"/>
            <color indexed="81"/>
            <rFont val="MS P ゴシック"/>
            <family val="3"/>
            <charset val="128"/>
          </rPr>
          <t>円単位で入力</t>
        </r>
      </text>
    </comment>
    <comment ref="B89" authorId="0" shapeId="0">
      <text>
        <r>
          <rPr>
            <sz val="9"/>
            <color indexed="81"/>
            <rFont val="MS P ゴシック"/>
            <family val="3"/>
            <charset val="128"/>
          </rPr>
          <t>施設名を入力</t>
        </r>
      </text>
    </comment>
    <comment ref="C89" authorId="0" shapeId="0">
      <text>
        <r>
          <rPr>
            <sz val="9"/>
            <color indexed="81"/>
            <rFont val="MS P ゴシック"/>
            <family val="3"/>
            <charset val="128"/>
          </rPr>
          <t>費用区分を選択</t>
        </r>
      </text>
    </comment>
    <comment ref="D89" authorId="0" shapeId="0">
      <text>
        <r>
          <rPr>
            <sz val="9"/>
            <color indexed="81"/>
            <rFont val="MS P ゴシック"/>
            <family val="3"/>
            <charset val="128"/>
          </rPr>
          <t>契約区分を選択</t>
        </r>
      </text>
    </comment>
    <comment ref="E89" authorId="0" shapeId="0">
      <text>
        <r>
          <rPr>
            <sz val="9"/>
            <color indexed="81"/>
            <rFont val="MS P ゴシック"/>
            <family val="3"/>
            <charset val="128"/>
          </rPr>
          <t>円単位で入力</t>
        </r>
      </text>
    </comment>
    <comment ref="F89" authorId="0" shapeId="0">
      <text>
        <r>
          <rPr>
            <sz val="9"/>
            <color indexed="81"/>
            <rFont val="MS P ゴシック"/>
            <family val="3"/>
            <charset val="128"/>
          </rPr>
          <t>円単位で入力</t>
        </r>
      </text>
    </comment>
    <comment ref="G89" authorId="0" shapeId="0">
      <text>
        <r>
          <rPr>
            <sz val="9"/>
            <color indexed="81"/>
            <rFont val="MS P ゴシック"/>
            <family val="3"/>
            <charset val="128"/>
          </rPr>
          <t>円単位で入力</t>
        </r>
      </text>
    </comment>
    <comment ref="H89" authorId="0" shapeId="0">
      <text>
        <r>
          <rPr>
            <sz val="9"/>
            <color indexed="81"/>
            <rFont val="MS P ゴシック"/>
            <family val="3"/>
            <charset val="128"/>
          </rPr>
          <t>円単位で入力</t>
        </r>
      </text>
    </comment>
    <comment ref="O89" authorId="0" shapeId="0">
      <text>
        <r>
          <rPr>
            <sz val="9"/>
            <color indexed="81"/>
            <rFont val="MS P ゴシック"/>
            <family val="3"/>
            <charset val="128"/>
          </rPr>
          <t>該当する場合入力（円単位）</t>
        </r>
      </text>
    </comment>
    <comment ref="Q89" authorId="0" shapeId="0">
      <text>
        <r>
          <rPr>
            <sz val="9"/>
            <color indexed="81"/>
            <rFont val="MS P ゴシック"/>
            <family val="3"/>
            <charset val="128"/>
          </rPr>
          <t>油種区分を選択</t>
        </r>
      </text>
    </comment>
    <comment ref="R89" authorId="0" shapeId="0">
      <text>
        <r>
          <rPr>
            <sz val="9"/>
            <color indexed="81"/>
            <rFont val="MS P ゴシック"/>
            <family val="3"/>
            <charset val="128"/>
          </rPr>
          <t>円単位で入力</t>
        </r>
      </text>
    </comment>
    <comment ref="B90" authorId="0" shapeId="0">
      <text>
        <r>
          <rPr>
            <sz val="9"/>
            <color indexed="81"/>
            <rFont val="MS P ゴシック"/>
            <family val="3"/>
            <charset val="128"/>
          </rPr>
          <t>施設名を入力</t>
        </r>
      </text>
    </comment>
    <comment ref="C90" authorId="0" shapeId="0">
      <text>
        <r>
          <rPr>
            <sz val="9"/>
            <color indexed="81"/>
            <rFont val="MS P ゴシック"/>
            <family val="3"/>
            <charset val="128"/>
          </rPr>
          <t>費用区分を選択</t>
        </r>
      </text>
    </comment>
    <comment ref="D90" authorId="0" shapeId="0">
      <text>
        <r>
          <rPr>
            <sz val="9"/>
            <color indexed="81"/>
            <rFont val="MS P ゴシック"/>
            <family val="3"/>
            <charset val="128"/>
          </rPr>
          <t>契約区分を選択</t>
        </r>
      </text>
    </comment>
    <comment ref="E90" authorId="0" shapeId="0">
      <text>
        <r>
          <rPr>
            <sz val="9"/>
            <color indexed="81"/>
            <rFont val="MS P ゴシック"/>
            <family val="3"/>
            <charset val="128"/>
          </rPr>
          <t>円単位で入力</t>
        </r>
      </text>
    </comment>
    <comment ref="F90" authorId="0" shapeId="0">
      <text>
        <r>
          <rPr>
            <sz val="9"/>
            <color indexed="81"/>
            <rFont val="MS P ゴシック"/>
            <family val="3"/>
            <charset val="128"/>
          </rPr>
          <t>円単位で入力</t>
        </r>
      </text>
    </comment>
    <comment ref="G90" authorId="0" shapeId="0">
      <text>
        <r>
          <rPr>
            <sz val="9"/>
            <color indexed="81"/>
            <rFont val="MS P ゴシック"/>
            <family val="3"/>
            <charset val="128"/>
          </rPr>
          <t>円単位で入力</t>
        </r>
      </text>
    </comment>
    <comment ref="H90" authorId="0" shapeId="0">
      <text>
        <r>
          <rPr>
            <sz val="9"/>
            <color indexed="81"/>
            <rFont val="MS P ゴシック"/>
            <family val="3"/>
            <charset val="128"/>
          </rPr>
          <t>円単位で入力</t>
        </r>
      </text>
    </comment>
    <comment ref="O90" authorId="0" shapeId="0">
      <text>
        <r>
          <rPr>
            <sz val="9"/>
            <color indexed="81"/>
            <rFont val="MS P ゴシック"/>
            <family val="3"/>
            <charset val="128"/>
          </rPr>
          <t>該当する場合入力（円単位）</t>
        </r>
      </text>
    </comment>
    <comment ref="Q90" authorId="0" shapeId="0">
      <text>
        <r>
          <rPr>
            <sz val="9"/>
            <color indexed="81"/>
            <rFont val="MS P ゴシック"/>
            <family val="3"/>
            <charset val="128"/>
          </rPr>
          <t>油種区分を選択</t>
        </r>
      </text>
    </comment>
    <comment ref="R90" authorId="0" shapeId="0">
      <text>
        <r>
          <rPr>
            <sz val="9"/>
            <color indexed="81"/>
            <rFont val="MS P ゴシック"/>
            <family val="3"/>
            <charset val="128"/>
          </rPr>
          <t>円単位で入力</t>
        </r>
      </text>
    </comment>
    <comment ref="B91" authorId="0" shapeId="0">
      <text>
        <r>
          <rPr>
            <sz val="9"/>
            <color indexed="81"/>
            <rFont val="MS P ゴシック"/>
            <family val="3"/>
            <charset val="128"/>
          </rPr>
          <t>施設名を入力</t>
        </r>
      </text>
    </comment>
    <comment ref="C91" authorId="0" shapeId="0">
      <text>
        <r>
          <rPr>
            <sz val="9"/>
            <color indexed="81"/>
            <rFont val="MS P ゴシック"/>
            <family val="3"/>
            <charset val="128"/>
          </rPr>
          <t>費用区分を選択</t>
        </r>
      </text>
    </comment>
    <comment ref="D91" authorId="0" shapeId="0">
      <text>
        <r>
          <rPr>
            <sz val="9"/>
            <color indexed="81"/>
            <rFont val="MS P ゴシック"/>
            <family val="3"/>
            <charset val="128"/>
          </rPr>
          <t>契約区分を選択</t>
        </r>
      </text>
    </comment>
    <comment ref="E91" authorId="0" shapeId="0">
      <text>
        <r>
          <rPr>
            <sz val="9"/>
            <color indexed="81"/>
            <rFont val="MS P ゴシック"/>
            <family val="3"/>
            <charset val="128"/>
          </rPr>
          <t>円単位で入力</t>
        </r>
      </text>
    </comment>
    <comment ref="F91" authorId="0" shapeId="0">
      <text>
        <r>
          <rPr>
            <sz val="9"/>
            <color indexed="81"/>
            <rFont val="MS P ゴシック"/>
            <family val="3"/>
            <charset val="128"/>
          </rPr>
          <t>円単位で入力</t>
        </r>
      </text>
    </comment>
    <comment ref="G91" authorId="0" shapeId="0">
      <text>
        <r>
          <rPr>
            <sz val="9"/>
            <color indexed="81"/>
            <rFont val="MS P ゴシック"/>
            <family val="3"/>
            <charset val="128"/>
          </rPr>
          <t>円単位で入力</t>
        </r>
      </text>
    </comment>
    <comment ref="H91" authorId="0" shapeId="0">
      <text>
        <r>
          <rPr>
            <sz val="9"/>
            <color indexed="81"/>
            <rFont val="MS P ゴシック"/>
            <family val="3"/>
            <charset val="128"/>
          </rPr>
          <t>円単位で入力</t>
        </r>
      </text>
    </comment>
    <comment ref="O91" authorId="0" shapeId="0">
      <text>
        <r>
          <rPr>
            <sz val="9"/>
            <color indexed="81"/>
            <rFont val="MS P ゴシック"/>
            <family val="3"/>
            <charset val="128"/>
          </rPr>
          <t>該当する場合入力（円単位）</t>
        </r>
      </text>
    </comment>
    <comment ref="Q91" authorId="0" shapeId="0">
      <text>
        <r>
          <rPr>
            <sz val="9"/>
            <color indexed="81"/>
            <rFont val="MS P ゴシック"/>
            <family val="3"/>
            <charset val="128"/>
          </rPr>
          <t>油種区分を選択</t>
        </r>
      </text>
    </comment>
    <comment ref="R91" authorId="0" shapeId="0">
      <text>
        <r>
          <rPr>
            <sz val="9"/>
            <color indexed="81"/>
            <rFont val="MS P ゴシック"/>
            <family val="3"/>
            <charset val="128"/>
          </rPr>
          <t>円単位で入力</t>
        </r>
      </text>
    </comment>
    <comment ref="B92" authorId="0" shapeId="0">
      <text>
        <r>
          <rPr>
            <sz val="9"/>
            <color indexed="81"/>
            <rFont val="MS P ゴシック"/>
            <family val="3"/>
            <charset val="128"/>
          </rPr>
          <t>施設名を入力</t>
        </r>
      </text>
    </comment>
    <comment ref="C92" authorId="0" shapeId="0">
      <text>
        <r>
          <rPr>
            <sz val="9"/>
            <color indexed="81"/>
            <rFont val="MS P ゴシック"/>
            <family val="3"/>
            <charset val="128"/>
          </rPr>
          <t>費用区分を選択</t>
        </r>
      </text>
    </comment>
    <comment ref="D92" authorId="0" shapeId="0">
      <text>
        <r>
          <rPr>
            <sz val="9"/>
            <color indexed="81"/>
            <rFont val="MS P ゴシック"/>
            <family val="3"/>
            <charset val="128"/>
          </rPr>
          <t>契約区分を選択</t>
        </r>
      </text>
    </comment>
    <comment ref="E92" authorId="0" shapeId="0">
      <text>
        <r>
          <rPr>
            <sz val="9"/>
            <color indexed="81"/>
            <rFont val="MS P ゴシック"/>
            <family val="3"/>
            <charset val="128"/>
          </rPr>
          <t>円単位で入力</t>
        </r>
      </text>
    </comment>
    <comment ref="F92" authorId="0" shapeId="0">
      <text>
        <r>
          <rPr>
            <sz val="9"/>
            <color indexed="81"/>
            <rFont val="MS P ゴシック"/>
            <family val="3"/>
            <charset val="128"/>
          </rPr>
          <t>円単位で入力</t>
        </r>
      </text>
    </comment>
    <comment ref="G92" authorId="0" shapeId="0">
      <text>
        <r>
          <rPr>
            <sz val="9"/>
            <color indexed="81"/>
            <rFont val="MS P ゴシック"/>
            <family val="3"/>
            <charset val="128"/>
          </rPr>
          <t>円単位で入力</t>
        </r>
      </text>
    </comment>
    <comment ref="H92" authorId="0" shapeId="0">
      <text>
        <r>
          <rPr>
            <sz val="9"/>
            <color indexed="81"/>
            <rFont val="MS P ゴシック"/>
            <family val="3"/>
            <charset val="128"/>
          </rPr>
          <t>円単位で入力</t>
        </r>
      </text>
    </comment>
    <comment ref="O92" authorId="0" shapeId="0">
      <text>
        <r>
          <rPr>
            <sz val="9"/>
            <color indexed="81"/>
            <rFont val="MS P ゴシック"/>
            <family val="3"/>
            <charset val="128"/>
          </rPr>
          <t>該当する場合入力（円単位）</t>
        </r>
      </text>
    </comment>
    <comment ref="Q92" authorId="0" shapeId="0">
      <text>
        <r>
          <rPr>
            <sz val="9"/>
            <color indexed="81"/>
            <rFont val="MS P ゴシック"/>
            <family val="3"/>
            <charset val="128"/>
          </rPr>
          <t>油種区分を選択</t>
        </r>
      </text>
    </comment>
    <comment ref="R92" authorId="0" shapeId="0">
      <text>
        <r>
          <rPr>
            <sz val="9"/>
            <color indexed="81"/>
            <rFont val="MS P ゴシック"/>
            <family val="3"/>
            <charset val="128"/>
          </rPr>
          <t>円単位で入力</t>
        </r>
      </text>
    </comment>
    <comment ref="B93" authorId="0" shapeId="0">
      <text>
        <r>
          <rPr>
            <sz val="9"/>
            <color indexed="81"/>
            <rFont val="MS P ゴシック"/>
            <family val="3"/>
            <charset val="128"/>
          </rPr>
          <t>施設名を入力</t>
        </r>
      </text>
    </comment>
    <comment ref="C93" authorId="0" shapeId="0">
      <text>
        <r>
          <rPr>
            <sz val="9"/>
            <color indexed="81"/>
            <rFont val="MS P ゴシック"/>
            <family val="3"/>
            <charset val="128"/>
          </rPr>
          <t>費用区分を選択</t>
        </r>
      </text>
    </comment>
    <comment ref="D93" authorId="0" shapeId="0">
      <text>
        <r>
          <rPr>
            <sz val="9"/>
            <color indexed="81"/>
            <rFont val="MS P ゴシック"/>
            <family val="3"/>
            <charset val="128"/>
          </rPr>
          <t>契約区分を選択</t>
        </r>
      </text>
    </comment>
    <comment ref="E93" authorId="0" shapeId="0">
      <text>
        <r>
          <rPr>
            <sz val="9"/>
            <color indexed="81"/>
            <rFont val="MS P ゴシック"/>
            <family val="3"/>
            <charset val="128"/>
          </rPr>
          <t>円単位で入力</t>
        </r>
      </text>
    </comment>
    <comment ref="F93" authorId="0" shapeId="0">
      <text>
        <r>
          <rPr>
            <sz val="9"/>
            <color indexed="81"/>
            <rFont val="MS P ゴシック"/>
            <family val="3"/>
            <charset val="128"/>
          </rPr>
          <t>円単位で入力</t>
        </r>
      </text>
    </comment>
    <comment ref="G93" authorId="0" shapeId="0">
      <text>
        <r>
          <rPr>
            <sz val="9"/>
            <color indexed="81"/>
            <rFont val="MS P ゴシック"/>
            <family val="3"/>
            <charset val="128"/>
          </rPr>
          <t>円単位で入力</t>
        </r>
      </text>
    </comment>
    <comment ref="H93" authorId="0" shapeId="0">
      <text>
        <r>
          <rPr>
            <sz val="9"/>
            <color indexed="81"/>
            <rFont val="MS P ゴシック"/>
            <family val="3"/>
            <charset val="128"/>
          </rPr>
          <t>円単位で入力</t>
        </r>
      </text>
    </comment>
    <comment ref="O93" authorId="0" shapeId="0">
      <text>
        <r>
          <rPr>
            <sz val="9"/>
            <color indexed="81"/>
            <rFont val="MS P ゴシック"/>
            <family val="3"/>
            <charset val="128"/>
          </rPr>
          <t>該当する場合入力（円単位）</t>
        </r>
      </text>
    </comment>
    <comment ref="Q93" authorId="0" shapeId="0">
      <text>
        <r>
          <rPr>
            <sz val="9"/>
            <color indexed="81"/>
            <rFont val="MS P ゴシック"/>
            <family val="3"/>
            <charset val="128"/>
          </rPr>
          <t>油種区分を選択</t>
        </r>
      </text>
    </comment>
    <comment ref="R93" authorId="0" shapeId="0">
      <text>
        <r>
          <rPr>
            <sz val="9"/>
            <color indexed="81"/>
            <rFont val="MS P ゴシック"/>
            <family val="3"/>
            <charset val="128"/>
          </rPr>
          <t>円単位で入力</t>
        </r>
      </text>
    </comment>
    <comment ref="B94" authorId="0" shapeId="0">
      <text>
        <r>
          <rPr>
            <sz val="9"/>
            <color indexed="81"/>
            <rFont val="MS P ゴシック"/>
            <family val="3"/>
            <charset val="128"/>
          </rPr>
          <t>施設名を入力</t>
        </r>
      </text>
    </comment>
    <comment ref="C94" authorId="0" shapeId="0">
      <text>
        <r>
          <rPr>
            <sz val="9"/>
            <color indexed="81"/>
            <rFont val="MS P ゴシック"/>
            <family val="3"/>
            <charset val="128"/>
          </rPr>
          <t>費用区分を選択</t>
        </r>
      </text>
    </comment>
    <comment ref="D94" authorId="0" shapeId="0">
      <text>
        <r>
          <rPr>
            <sz val="9"/>
            <color indexed="81"/>
            <rFont val="MS P ゴシック"/>
            <family val="3"/>
            <charset val="128"/>
          </rPr>
          <t>契約区分を選択</t>
        </r>
      </text>
    </comment>
    <comment ref="E94" authorId="0" shapeId="0">
      <text>
        <r>
          <rPr>
            <sz val="9"/>
            <color indexed="81"/>
            <rFont val="MS P ゴシック"/>
            <family val="3"/>
            <charset val="128"/>
          </rPr>
          <t>円単位で入力</t>
        </r>
      </text>
    </comment>
    <comment ref="F94" authorId="0" shapeId="0">
      <text>
        <r>
          <rPr>
            <sz val="9"/>
            <color indexed="81"/>
            <rFont val="MS P ゴシック"/>
            <family val="3"/>
            <charset val="128"/>
          </rPr>
          <t>円単位で入力</t>
        </r>
      </text>
    </comment>
    <comment ref="G94" authorId="0" shapeId="0">
      <text>
        <r>
          <rPr>
            <sz val="9"/>
            <color indexed="81"/>
            <rFont val="MS P ゴシック"/>
            <family val="3"/>
            <charset val="128"/>
          </rPr>
          <t>円単位で入力</t>
        </r>
      </text>
    </comment>
    <comment ref="H94" authorId="0" shapeId="0">
      <text>
        <r>
          <rPr>
            <sz val="9"/>
            <color indexed="81"/>
            <rFont val="MS P ゴシック"/>
            <family val="3"/>
            <charset val="128"/>
          </rPr>
          <t>円単位で入力</t>
        </r>
      </text>
    </comment>
    <comment ref="O94" authorId="0" shapeId="0">
      <text>
        <r>
          <rPr>
            <sz val="9"/>
            <color indexed="81"/>
            <rFont val="MS P ゴシック"/>
            <family val="3"/>
            <charset val="128"/>
          </rPr>
          <t>該当する場合入力（円単位）</t>
        </r>
      </text>
    </comment>
    <comment ref="Q94" authorId="0" shapeId="0">
      <text>
        <r>
          <rPr>
            <sz val="9"/>
            <color indexed="81"/>
            <rFont val="MS P ゴシック"/>
            <family val="3"/>
            <charset val="128"/>
          </rPr>
          <t>油種区分を選択</t>
        </r>
      </text>
    </comment>
    <comment ref="R94" authorId="0" shapeId="0">
      <text>
        <r>
          <rPr>
            <sz val="9"/>
            <color indexed="81"/>
            <rFont val="MS P ゴシック"/>
            <family val="3"/>
            <charset val="128"/>
          </rPr>
          <t>円単位で入力</t>
        </r>
      </text>
    </comment>
    <comment ref="B95" authorId="0" shapeId="0">
      <text>
        <r>
          <rPr>
            <sz val="9"/>
            <color indexed="81"/>
            <rFont val="MS P ゴシック"/>
            <family val="3"/>
            <charset val="128"/>
          </rPr>
          <t>施設名を入力</t>
        </r>
      </text>
    </comment>
    <comment ref="C95" authorId="0" shapeId="0">
      <text>
        <r>
          <rPr>
            <sz val="9"/>
            <color indexed="81"/>
            <rFont val="MS P ゴシック"/>
            <family val="3"/>
            <charset val="128"/>
          </rPr>
          <t>費用区分を選択</t>
        </r>
      </text>
    </comment>
    <comment ref="D95" authorId="0" shapeId="0">
      <text>
        <r>
          <rPr>
            <sz val="9"/>
            <color indexed="81"/>
            <rFont val="MS P ゴシック"/>
            <family val="3"/>
            <charset val="128"/>
          </rPr>
          <t>契約区分を選択</t>
        </r>
      </text>
    </comment>
    <comment ref="E95" authorId="0" shapeId="0">
      <text>
        <r>
          <rPr>
            <sz val="9"/>
            <color indexed="81"/>
            <rFont val="MS P ゴシック"/>
            <family val="3"/>
            <charset val="128"/>
          </rPr>
          <t>円単位で入力</t>
        </r>
      </text>
    </comment>
    <comment ref="F95" authorId="0" shapeId="0">
      <text>
        <r>
          <rPr>
            <sz val="9"/>
            <color indexed="81"/>
            <rFont val="MS P ゴシック"/>
            <family val="3"/>
            <charset val="128"/>
          </rPr>
          <t>円単位で入力</t>
        </r>
      </text>
    </comment>
    <comment ref="G95" authorId="0" shapeId="0">
      <text>
        <r>
          <rPr>
            <sz val="9"/>
            <color indexed="81"/>
            <rFont val="MS P ゴシック"/>
            <family val="3"/>
            <charset val="128"/>
          </rPr>
          <t>円単位で入力</t>
        </r>
      </text>
    </comment>
    <comment ref="H95" authorId="0" shapeId="0">
      <text>
        <r>
          <rPr>
            <sz val="9"/>
            <color indexed="81"/>
            <rFont val="MS P ゴシック"/>
            <family val="3"/>
            <charset val="128"/>
          </rPr>
          <t>円単位で入力</t>
        </r>
      </text>
    </comment>
    <comment ref="O95" authorId="0" shapeId="0">
      <text>
        <r>
          <rPr>
            <sz val="9"/>
            <color indexed="81"/>
            <rFont val="MS P ゴシック"/>
            <family val="3"/>
            <charset val="128"/>
          </rPr>
          <t>該当する場合入力（円単位）</t>
        </r>
      </text>
    </comment>
    <comment ref="Q95" authorId="0" shapeId="0">
      <text>
        <r>
          <rPr>
            <sz val="9"/>
            <color indexed="81"/>
            <rFont val="MS P ゴシック"/>
            <family val="3"/>
            <charset val="128"/>
          </rPr>
          <t>油種区分を選択</t>
        </r>
      </text>
    </comment>
    <comment ref="R95" authorId="0" shapeId="0">
      <text>
        <r>
          <rPr>
            <sz val="9"/>
            <color indexed="81"/>
            <rFont val="MS P ゴシック"/>
            <family val="3"/>
            <charset val="128"/>
          </rPr>
          <t>円単位で入力</t>
        </r>
      </text>
    </comment>
    <comment ref="B96" authorId="0" shapeId="0">
      <text>
        <r>
          <rPr>
            <sz val="9"/>
            <color indexed="81"/>
            <rFont val="MS P ゴシック"/>
            <family val="3"/>
            <charset val="128"/>
          </rPr>
          <t>施設名を入力</t>
        </r>
      </text>
    </comment>
    <comment ref="C96" authorId="0" shapeId="0">
      <text>
        <r>
          <rPr>
            <sz val="9"/>
            <color indexed="81"/>
            <rFont val="MS P ゴシック"/>
            <family val="3"/>
            <charset val="128"/>
          </rPr>
          <t>費用区分を選択</t>
        </r>
      </text>
    </comment>
    <comment ref="D96" authorId="0" shapeId="0">
      <text>
        <r>
          <rPr>
            <sz val="9"/>
            <color indexed="81"/>
            <rFont val="MS P ゴシック"/>
            <family val="3"/>
            <charset val="128"/>
          </rPr>
          <t>契約区分を選択</t>
        </r>
      </text>
    </comment>
    <comment ref="E96" authorId="0" shapeId="0">
      <text>
        <r>
          <rPr>
            <sz val="9"/>
            <color indexed="81"/>
            <rFont val="MS P ゴシック"/>
            <family val="3"/>
            <charset val="128"/>
          </rPr>
          <t>円単位で入力</t>
        </r>
      </text>
    </comment>
    <comment ref="F96" authorId="0" shapeId="0">
      <text>
        <r>
          <rPr>
            <sz val="9"/>
            <color indexed="81"/>
            <rFont val="MS P ゴシック"/>
            <family val="3"/>
            <charset val="128"/>
          </rPr>
          <t>円単位で入力</t>
        </r>
      </text>
    </comment>
    <comment ref="G96" authorId="0" shapeId="0">
      <text>
        <r>
          <rPr>
            <sz val="9"/>
            <color indexed="81"/>
            <rFont val="MS P ゴシック"/>
            <family val="3"/>
            <charset val="128"/>
          </rPr>
          <t>円単位で入力</t>
        </r>
      </text>
    </comment>
    <comment ref="H96" authorId="0" shapeId="0">
      <text>
        <r>
          <rPr>
            <sz val="9"/>
            <color indexed="81"/>
            <rFont val="MS P ゴシック"/>
            <family val="3"/>
            <charset val="128"/>
          </rPr>
          <t>円単位で入力</t>
        </r>
      </text>
    </comment>
    <comment ref="O96" authorId="0" shapeId="0">
      <text>
        <r>
          <rPr>
            <sz val="9"/>
            <color indexed="81"/>
            <rFont val="MS P ゴシック"/>
            <family val="3"/>
            <charset val="128"/>
          </rPr>
          <t>該当する場合入力（円単位）</t>
        </r>
      </text>
    </comment>
    <comment ref="Q96" authorId="0" shapeId="0">
      <text>
        <r>
          <rPr>
            <sz val="9"/>
            <color indexed="81"/>
            <rFont val="MS P ゴシック"/>
            <family val="3"/>
            <charset val="128"/>
          </rPr>
          <t>油種区分を選択</t>
        </r>
      </text>
    </comment>
    <comment ref="R96" authorId="0" shapeId="0">
      <text>
        <r>
          <rPr>
            <sz val="9"/>
            <color indexed="81"/>
            <rFont val="MS P ゴシック"/>
            <family val="3"/>
            <charset val="128"/>
          </rPr>
          <t>円単位で入力</t>
        </r>
      </text>
    </comment>
    <comment ref="B97" authorId="0" shapeId="0">
      <text>
        <r>
          <rPr>
            <sz val="9"/>
            <color indexed="81"/>
            <rFont val="MS P ゴシック"/>
            <family val="3"/>
            <charset val="128"/>
          </rPr>
          <t>施設名を入力</t>
        </r>
      </text>
    </comment>
    <comment ref="C97" authorId="0" shapeId="0">
      <text>
        <r>
          <rPr>
            <sz val="9"/>
            <color indexed="81"/>
            <rFont val="MS P ゴシック"/>
            <family val="3"/>
            <charset val="128"/>
          </rPr>
          <t>費用区分を選択</t>
        </r>
      </text>
    </comment>
    <comment ref="D97" authorId="0" shapeId="0">
      <text>
        <r>
          <rPr>
            <sz val="9"/>
            <color indexed="81"/>
            <rFont val="MS P ゴシック"/>
            <family val="3"/>
            <charset val="128"/>
          </rPr>
          <t>契約区分を選択</t>
        </r>
      </text>
    </comment>
    <comment ref="E97" authorId="0" shapeId="0">
      <text>
        <r>
          <rPr>
            <sz val="9"/>
            <color indexed="81"/>
            <rFont val="MS P ゴシック"/>
            <family val="3"/>
            <charset val="128"/>
          </rPr>
          <t>円単位で入力</t>
        </r>
      </text>
    </comment>
    <comment ref="F97" authorId="0" shapeId="0">
      <text>
        <r>
          <rPr>
            <sz val="9"/>
            <color indexed="81"/>
            <rFont val="MS P ゴシック"/>
            <family val="3"/>
            <charset val="128"/>
          </rPr>
          <t>円単位で入力</t>
        </r>
      </text>
    </comment>
    <comment ref="G97" authorId="0" shapeId="0">
      <text>
        <r>
          <rPr>
            <sz val="9"/>
            <color indexed="81"/>
            <rFont val="MS P ゴシック"/>
            <family val="3"/>
            <charset val="128"/>
          </rPr>
          <t>円単位で入力</t>
        </r>
      </text>
    </comment>
    <comment ref="H97" authorId="0" shapeId="0">
      <text>
        <r>
          <rPr>
            <sz val="9"/>
            <color indexed="81"/>
            <rFont val="MS P ゴシック"/>
            <family val="3"/>
            <charset val="128"/>
          </rPr>
          <t>円単位で入力</t>
        </r>
      </text>
    </comment>
    <comment ref="O97" authorId="0" shapeId="0">
      <text>
        <r>
          <rPr>
            <sz val="9"/>
            <color indexed="81"/>
            <rFont val="MS P ゴシック"/>
            <family val="3"/>
            <charset val="128"/>
          </rPr>
          <t>該当する場合入力（円単位）</t>
        </r>
      </text>
    </comment>
    <comment ref="Q97" authorId="0" shapeId="0">
      <text>
        <r>
          <rPr>
            <sz val="9"/>
            <color indexed="81"/>
            <rFont val="MS P ゴシック"/>
            <family val="3"/>
            <charset val="128"/>
          </rPr>
          <t>油種区分を選択</t>
        </r>
      </text>
    </comment>
    <comment ref="R97" authorId="0" shapeId="0">
      <text>
        <r>
          <rPr>
            <sz val="9"/>
            <color indexed="81"/>
            <rFont val="MS P ゴシック"/>
            <family val="3"/>
            <charset val="128"/>
          </rPr>
          <t>円単位で入力</t>
        </r>
      </text>
    </comment>
    <comment ref="B98" authorId="0" shapeId="0">
      <text>
        <r>
          <rPr>
            <sz val="9"/>
            <color indexed="81"/>
            <rFont val="MS P ゴシック"/>
            <family val="3"/>
            <charset val="128"/>
          </rPr>
          <t>施設名を入力</t>
        </r>
      </text>
    </comment>
    <comment ref="C98" authorId="0" shapeId="0">
      <text>
        <r>
          <rPr>
            <sz val="9"/>
            <color indexed="81"/>
            <rFont val="MS P ゴシック"/>
            <family val="3"/>
            <charset val="128"/>
          </rPr>
          <t>費用区分を選択</t>
        </r>
      </text>
    </comment>
    <comment ref="D98" authorId="0" shapeId="0">
      <text>
        <r>
          <rPr>
            <sz val="9"/>
            <color indexed="81"/>
            <rFont val="MS P ゴシック"/>
            <family val="3"/>
            <charset val="128"/>
          </rPr>
          <t>契約区分を選択</t>
        </r>
      </text>
    </comment>
    <comment ref="E98" authorId="0" shapeId="0">
      <text>
        <r>
          <rPr>
            <sz val="9"/>
            <color indexed="81"/>
            <rFont val="MS P ゴシック"/>
            <family val="3"/>
            <charset val="128"/>
          </rPr>
          <t>円単位で入力</t>
        </r>
      </text>
    </comment>
    <comment ref="F98" authorId="0" shapeId="0">
      <text>
        <r>
          <rPr>
            <sz val="9"/>
            <color indexed="81"/>
            <rFont val="MS P ゴシック"/>
            <family val="3"/>
            <charset val="128"/>
          </rPr>
          <t>円単位で入力</t>
        </r>
      </text>
    </comment>
    <comment ref="G98" authorId="0" shapeId="0">
      <text>
        <r>
          <rPr>
            <sz val="9"/>
            <color indexed="81"/>
            <rFont val="MS P ゴシック"/>
            <family val="3"/>
            <charset val="128"/>
          </rPr>
          <t>円単位で入力</t>
        </r>
      </text>
    </comment>
    <comment ref="H98" authorId="0" shapeId="0">
      <text>
        <r>
          <rPr>
            <sz val="9"/>
            <color indexed="81"/>
            <rFont val="MS P ゴシック"/>
            <family val="3"/>
            <charset val="128"/>
          </rPr>
          <t>円単位で入力</t>
        </r>
      </text>
    </comment>
    <comment ref="O98" authorId="0" shapeId="0">
      <text>
        <r>
          <rPr>
            <sz val="9"/>
            <color indexed="81"/>
            <rFont val="MS P ゴシック"/>
            <family val="3"/>
            <charset val="128"/>
          </rPr>
          <t>該当する場合入力（円単位）</t>
        </r>
      </text>
    </comment>
    <comment ref="Q98" authorId="0" shapeId="0">
      <text>
        <r>
          <rPr>
            <sz val="9"/>
            <color indexed="81"/>
            <rFont val="MS P ゴシック"/>
            <family val="3"/>
            <charset val="128"/>
          </rPr>
          <t>油種区分を選択</t>
        </r>
      </text>
    </comment>
    <comment ref="R98" authorId="0" shapeId="0">
      <text>
        <r>
          <rPr>
            <sz val="9"/>
            <color indexed="81"/>
            <rFont val="MS P ゴシック"/>
            <family val="3"/>
            <charset val="128"/>
          </rPr>
          <t>円単位で入力</t>
        </r>
      </text>
    </comment>
    <comment ref="B99" authorId="0" shapeId="0">
      <text>
        <r>
          <rPr>
            <sz val="9"/>
            <color indexed="81"/>
            <rFont val="MS P ゴシック"/>
            <family val="3"/>
            <charset val="128"/>
          </rPr>
          <t>施設名を入力</t>
        </r>
      </text>
    </comment>
    <comment ref="C99" authorId="0" shapeId="0">
      <text>
        <r>
          <rPr>
            <sz val="9"/>
            <color indexed="81"/>
            <rFont val="MS P ゴシック"/>
            <family val="3"/>
            <charset val="128"/>
          </rPr>
          <t>費用区分を選択</t>
        </r>
      </text>
    </comment>
    <comment ref="D99" authorId="0" shapeId="0">
      <text>
        <r>
          <rPr>
            <sz val="9"/>
            <color indexed="81"/>
            <rFont val="MS P ゴシック"/>
            <family val="3"/>
            <charset val="128"/>
          </rPr>
          <t>契約区分を選択</t>
        </r>
      </text>
    </comment>
    <comment ref="E99" authorId="0" shapeId="0">
      <text>
        <r>
          <rPr>
            <sz val="9"/>
            <color indexed="81"/>
            <rFont val="MS P ゴシック"/>
            <family val="3"/>
            <charset val="128"/>
          </rPr>
          <t>円単位で入力</t>
        </r>
      </text>
    </comment>
    <comment ref="F99" authorId="0" shapeId="0">
      <text>
        <r>
          <rPr>
            <sz val="9"/>
            <color indexed="81"/>
            <rFont val="MS P ゴシック"/>
            <family val="3"/>
            <charset val="128"/>
          </rPr>
          <t>円単位で入力</t>
        </r>
      </text>
    </comment>
    <comment ref="G99" authorId="0" shapeId="0">
      <text>
        <r>
          <rPr>
            <sz val="9"/>
            <color indexed="81"/>
            <rFont val="MS P ゴシック"/>
            <family val="3"/>
            <charset val="128"/>
          </rPr>
          <t>円単位で入力</t>
        </r>
      </text>
    </comment>
    <comment ref="H99" authorId="0" shapeId="0">
      <text>
        <r>
          <rPr>
            <sz val="9"/>
            <color indexed="81"/>
            <rFont val="MS P ゴシック"/>
            <family val="3"/>
            <charset val="128"/>
          </rPr>
          <t>円単位で入力</t>
        </r>
      </text>
    </comment>
    <comment ref="O99" authorId="0" shapeId="0">
      <text>
        <r>
          <rPr>
            <sz val="9"/>
            <color indexed="81"/>
            <rFont val="MS P ゴシック"/>
            <family val="3"/>
            <charset val="128"/>
          </rPr>
          <t>該当する場合入力（円単位）</t>
        </r>
      </text>
    </comment>
    <comment ref="Q99" authorId="0" shapeId="0">
      <text>
        <r>
          <rPr>
            <sz val="9"/>
            <color indexed="81"/>
            <rFont val="MS P ゴシック"/>
            <family val="3"/>
            <charset val="128"/>
          </rPr>
          <t>油種区分を選択</t>
        </r>
      </text>
    </comment>
    <comment ref="R99" authorId="0" shapeId="0">
      <text>
        <r>
          <rPr>
            <sz val="9"/>
            <color indexed="81"/>
            <rFont val="MS P ゴシック"/>
            <family val="3"/>
            <charset val="128"/>
          </rPr>
          <t>円単位で入力</t>
        </r>
      </text>
    </comment>
    <comment ref="B100" authorId="0" shapeId="0">
      <text>
        <r>
          <rPr>
            <sz val="9"/>
            <color indexed="81"/>
            <rFont val="MS P ゴシック"/>
            <family val="3"/>
            <charset val="128"/>
          </rPr>
          <t>施設名を入力</t>
        </r>
      </text>
    </comment>
    <comment ref="C100" authorId="0" shapeId="0">
      <text>
        <r>
          <rPr>
            <sz val="9"/>
            <color indexed="81"/>
            <rFont val="MS P ゴシック"/>
            <family val="3"/>
            <charset val="128"/>
          </rPr>
          <t>費用区分を選択</t>
        </r>
      </text>
    </comment>
    <comment ref="D100" authorId="0" shapeId="0">
      <text>
        <r>
          <rPr>
            <sz val="9"/>
            <color indexed="81"/>
            <rFont val="MS P ゴシック"/>
            <family val="3"/>
            <charset val="128"/>
          </rPr>
          <t>契約区分を選択</t>
        </r>
      </text>
    </comment>
    <comment ref="E100" authorId="0" shapeId="0">
      <text>
        <r>
          <rPr>
            <sz val="9"/>
            <color indexed="81"/>
            <rFont val="MS P ゴシック"/>
            <family val="3"/>
            <charset val="128"/>
          </rPr>
          <t>円単位で入力</t>
        </r>
      </text>
    </comment>
    <comment ref="F100" authorId="0" shapeId="0">
      <text>
        <r>
          <rPr>
            <sz val="9"/>
            <color indexed="81"/>
            <rFont val="MS P ゴシック"/>
            <family val="3"/>
            <charset val="128"/>
          </rPr>
          <t>円単位で入力</t>
        </r>
      </text>
    </comment>
    <comment ref="G100" authorId="0" shapeId="0">
      <text>
        <r>
          <rPr>
            <sz val="9"/>
            <color indexed="81"/>
            <rFont val="MS P ゴシック"/>
            <family val="3"/>
            <charset val="128"/>
          </rPr>
          <t>円単位で入力</t>
        </r>
      </text>
    </comment>
    <comment ref="H100" authorId="0" shapeId="0">
      <text>
        <r>
          <rPr>
            <sz val="9"/>
            <color indexed="81"/>
            <rFont val="MS P ゴシック"/>
            <family val="3"/>
            <charset val="128"/>
          </rPr>
          <t>円単位で入力</t>
        </r>
      </text>
    </comment>
    <comment ref="O100" authorId="0" shapeId="0">
      <text>
        <r>
          <rPr>
            <sz val="9"/>
            <color indexed="81"/>
            <rFont val="MS P ゴシック"/>
            <family val="3"/>
            <charset val="128"/>
          </rPr>
          <t>該当する場合入力（円単位）</t>
        </r>
      </text>
    </comment>
    <comment ref="Q100" authorId="0" shapeId="0">
      <text>
        <r>
          <rPr>
            <sz val="9"/>
            <color indexed="81"/>
            <rFont val="MS P ゴシック"/>
            <family val="3"/>
            <charset val="128"/>
          </rPr>
          <t>油種区分を選択</t>
        </r>
      </text>
    </comment>
    <comment ref="R100" authorId="0" shapeId="0">
      <text>
        <r>
          <rPr>
            <sz val="9"/>
            <color indexed="81"/>
            <rFont val="MS P ゴシック"/>
            <family val="3"/>
            <charset val="128"/>
          </rPr>
          <t>円単位で入力</t>
        </r>
      </text>
    </comment>
    <comment ref="B101" authorId="0" shapeId="0">
      <text>
        <r>
          <rPr>
            <sz val="9"/>
            <color indexed="81"/>
            <rFont val="MS P ゴシック"/>
            <family val="3"/>
            <charset val="128"/>
          </rPr>
          <t>施設名を入力</t>
        </r>
      </text>
    </comment>
    <comment ref="C101" authorId="0" shapeId="0">
      <text>
        <r>
          <rPr>
            <sz val="9"/>
            <color indexed="81"/>
            <rFont val="MS P ゴシック"/>
            <family val="3"/>
            <charset val="128"/>
          </rPr>
          <t>費用区分を選択</t>
        </r>
      </text>
    </comment>
    <comment ref="D101" authorId="0" shapeId="0">
      <text>
        <r>
          <rPr>
            <sz val="9"/>
            <color indexed="81"/>
            <rFont val="MS P ゴシック"/>
            <family val="3"/>
            <charset val="128"/>
          </rPr>
          <t>契約区分を選択</t>
        </r>
      </text>
    </comment>
    <comment ref="E101" authorId="0" shapeId="0">
      <text>
        <r>
          <rPr>
            <sz val="9"/>
            <color indexed="81"/>
            <rFont val="MS P ゴシック"/>
            <family val="3"/>
            <charset val="128"/>
          </rPr>
          <t>円単位で入力</t>
        </r>
      </text>
    </comment>
    <comment ref="F101" authorId="0" shapeId="0">
      <text>
        <r>
          <rPr>
            <sz val="9"/>
            <color indexed="81"/>
            <rFont val="MS P ゴシック"/>
            <family val="3"/>
            <charset val="128"/>
          </rPr>
          <t>円単位で入力</t>
        </r>
      </text>
    </comment>
    <comment ref="G101" authorId="0" shapeId="0">
      <text>
        <r>
          <rPr>
            <sz val="9"/>
            <color indexed="81"/>
            <rFont val="MS P ゴシック"/>
            <family val="3"/>
            <charset val="128"/>
          </rPr>
          <t>円単位で入力</t>
        </r>
      </text>
    </comment>
    <comment ref="H101" authorId="0" shapeId="0">
      <text>
        <r>
          <rPr>
            <sz val="9"/>
            <color indexed="81"/>
            <rFont val="MS P ゴシック"/>
            <family val="3"/>
            <charset val="128"/>
          </rPr>
          <t>円単位で入力</t>
        </r>
      </text>
    </comment>
    <comment ref="O101" authorId="0" shapeId="0">
      <text>
        <r>
          <rPr>
            <sz val="9"/>
            <color indexed="81"/>
            <rFont val="MS P ゴシック"/>
            <family val="3"/>
            <charset val="128"/>
          </rPr>
          <t>該当する場合入力（円単位）</t>
        </r>
      </text>
    </comment>
    <comment ref="Q101" authorId="0" shapeId="0">
      <text>
        <r>
          <rPr>
            <sz val="9"/>
            <color indexed="81"/>
            <rFont val="MS P ゴシック"/>
            <family val="3"/>
            <charset val="128"/>
          </rPr>
          <t>油種区分を選択</t>
        </r>
      </text>
    </comment>
    <comment ref="R101" authorId="0" shapeId="0">
      <text>
        <r>
          <rPr>
            <sz val="9"/>
            <color indexed="81"/>
            <rFont val="MS P ゴシック"/>
            <family val="3"/>
            <charset val="128"/>
          </rPr>
          <t>円単位で入力</t>
        </r>
      </text>
    </comment>
    <comment ref="B102" authorId="0" shapeId="0">
      <text>
        <r>
          <rPr>
            <sz val="9"/>
            <color indexed="81"/>
            <rFont val="MS P ゴシック"/>
            <family val="3"/>
            <charset val="128"/>
          </rPr>
          <t>施設名を入力</t>
        </r>
      </text>
    </comment>
    <comment ref="C102" authorId="0" shapeId="0">
      <text>
        <r>
          <rPr>
            <sz val="9"/>
            <color indexed="81"/>
            <rFont val="MS P ゴシック"/>
            <family val="3"/>
            <charset val="128"/>
          </rPr>
          <t>費用区分を選択</t>
        </r>
      </text>
    </comment>
    <comment ref="D102" authorId="0" shapeId="0">
      <text>
        <r>
          <rPr>
            <sz val="9"/>
            <color indexed="81"/>
            <rFont val="MS P ゴシック"/>
            <family val="3"/>
            <charset val="128"/>
          </rPr>
          <t>契約区分を選択</t>
        </r>
      </text>
    </comment>
    <comment ref="E102" authorId="0" shapeId="0">
      <text>
        <r>
          <rPr>
            <sz val="9"/>
            <color indexed="81"/>
            <rFont val="MS P ゴシック"/>
            <family val="3"/>
            <charset val="128"/>
          </rPr>
          <t>円単位で入力</t>
        </r>
      </text>
    </comment>
    <comment ref="F102" authorId="0" shapeId="0">
      <text>
        <r>
          <rPr>
            <sz val="9"/>
            <color indexed="81"/>
            <rFont val="MS P ゴシック"/>
            <family val="3"/>
            <charset val="128"/>
          </rPr>
          <t>円単位で入力</t>
        </r>
      </text>
    </comment>
    <comment ref="G102" authorId="0" shapeId="0">
      <text>
        <r>
          <rPr>
            <sz val="9"/>
            <color indexed="81"/>
            <rFont val="MS P ゴシック"/>
            <family val="3"/>
            <charset val="128"/>
          </rPr>
          <t>円単位で入力</t>
        </r>
      </text>
    </comment>
    <comment ref="H102" authorId="0" shapeId="0">
      <text>
        <r>
          <rPr>
            <sz val="9"/>
            <color indexed="81"/>
            <rFont val="MS P ゴシック"/>
            <family val="3"/>
            <charset val="128"/>
          </rPr>
          <t>円単位で入力</t>
        </r>
      </text>
    </comment>
    <comment ref="O102" authorId="0" shapeId="0">
      <text>
        <r>
          <rPr>
            <sz val="9"/>
            <color indexed="81"/>
            <rFont val="MS P ゴシック"/>
            <family val="3"/>
            <charset val="128"/>
          </rPr>
          <t>該当する場合入力（円単位）</t>
        </r>
      </text>
    </comment>
    <comment ref="Q102" authorId="0" shapeId="0">
      <text>
        <r>
          <rPr>
            <sz val="9"/>
            <color indexed="81"/>
            <rFont val="MS P ゴシック"/>
            <family val="3"/>
            <charset val="128"/>
          </rPr>
          <t>油種区分を選択</t>
        </r>
      </text>
    </comment>
    <comment ref="R102" authorId="0" shapeId="0">
      <text>
        <r>
          <rPr>
            <sz val="9"/>
            <color indexed="81"/>
            <rFont val="MS P ゴシック"/>
            <family val="3"/>
            <charset val="128"/>
          </rPr>
          <t>円単位で入力</t>
        </r>
      </text>
    </comment>
    <comment ref="B103" authorId="0" shapeId="0">
      <text>
        <r>
          <rPr>
            <sz val="9"/>
            <color indexed="81"/>
            <rFont val="MS P ゴシック"/>
            <family val="3"/>
            <charset val="128"/>
          </rPr>
          <t>施設名を入力</t>
        </r>
      </text>
    </comment>
    <comment ref="C103" authorId="0" shapeId="0">
      <text>
        <r>
          <rPr>
            <sz val="9"/>
            <color indexed="81"/>
            <rFont val="MS P ゴシック"/>
            <family val="3"/>
            <charset val="128"/>
          </rPr>
          <t>費用区分を選択</t>
        </r>
      </text>
    </comment>
    <comment ref="D103" authorId="0" shapeId="0">
      <text>
        <r>
          <rPr>
            <sz val="9"/>
            <color indexed="81"/>
            <rFont val="MS P ゴシック"/>
            <family val="3"/>
            <charset val="128"/>
          </rPr>
          <t>契約区分を選択</t>
        </r>
      </text>
    </comment>
    <comment ref="E103" authorId="0" shapeId="0">
      <text>
        <r>
          <rPr>
            <sz val="9"/>
            <color indexed="81"/>
            <rFont val="MS P ゴシック"/>
            <family val="3"/>
            <charset val="128"/>
          </rPr>
          <t>円単位で入力</t>
        </r>
      </text>
    </comment>
    <comment ref="F103" authorId="0" shapeId="0">
      <text>
        <r>
          <rPr>
            <sz val="9"/>
            <color indexed="81"/>
            <rFont val="MS P ゴシック"/>
            <family val="3"/>
            <charset val="128"/>
          </rPr>
          <t>円単位で入力</t>
        </r>
      </text>
    </comment>
    <comment ref="G103" authorId="0" shapeId="0">
      <text>
        <r>
          <rPr>
            <sz val="9"/>
            <color indexed="81"/>
            <rFont val="MS P ゴシック"/>
            <family val="3"/>
            <charset val="128"/>
          </rPr>
          <t>円単位で入力</t>
        </r>
      </text>
    </comment>
    <comment ref="H103" authorId="0" shapeId="0">
      <text>
        <r>
          <rPr>
            <sz val="9"/>
            <color indexed="81"/>
            <rFont val="MS P ゴシック"/>
            <family val="3"/>
            <charset val="128"/>
          </rPr>
          <t>円単位で入力</t>
        </r>
      </text>
    </comment>
    <comment ref="O103" authorId="0" shapeId="0">
      <text>
        <r>
          <rPr>
            <sz val="9"/>
            <color indexed="81"/>
            <rFont val="MS P ゴシック"/>
            <family val="3"/>
            <charset val="128"/>
          </rPr>
          <t>該当する場合入力（円単位）</t>
        </r>
      </text>
    </comment>
    <comment ref="Q103" authorId="0" shapeId="0">
      <text>
        <r>
          <rPr>
            <sz val="9"/>
            <color indexed="81"/>
            <rFont val="MS P ゴシック"/>
            <family val="3"/>
            <charset val="128"/>
          </rPr>
          <t>油種区分を選択</t>
        </r>
      </text>
    </comment>
    <comment ref="R103" authorId="0" shapeId="0">
      <text>
        <r>
          <rPr>
            <sz val="9"/>
            <color indexed="81"/>
            <rFont val="MS P ゴシック"/>
            <family val="3"/>
            <charset val="128"/>
          </rPr>
          <t>円単位で入力</t>
        </r>
      </text>
    </comment>
    <comment ref="B104" authorId="0" shapeId="0">
      <text>
        <r>
          <rPr>
            <sz val="9"/>
            <color indexed="81"/>
            <rFont val="MS P ゴシック"/>
            <family val="3"/>
            <charset val="128"/>
          </rPr>
          <t>施設名を入力</t>
        </r>
      </text>
    </comment>
    <comment ref="C104" authorId="0" shapeId="0">
      <text>
        <r>
          <rPr>
            <sz val="9"/>
            <color indexed="81"/>
            <rFont val="MS P ゴシック"/>
            <family val="3"/>
            <charset val="128"/>
          </rPr>
          <t>費用区分を選択</t>
        </r>
      </text>
    </comment>
    <comment ref="D104" authorId="0" shapeId="0">
      <text>
        <r>
          <rPr>
            <sz val="9"/>
            <color indexed="81"/>
            <rFont val="MS P ゴシック"/>
            <family val="3"/>
            <charset val="128"/>
          </rPr>
          <t>契約区分を選択</t>
        </r>
      </text>
    </comment>
    <comment ref="E104" authorId="0" shapeId="0">
      <text>
        <r>
          <rPr>
            <sz val="9"/>
            <color indexed="81"/>
            <rFont val="MS P ゴシック"/>
            <family val="3"/>
            <charset val="128"/>
          </rPr>
          <t>円単位で入力</t>
        </r>
      </text>
    </comment>
    <comment ref="F104" authorId="0" shapeId="0">
      <text>
        <r>
          <rPr>
            <sz val="9"/>
            <color indexed="81"/>
            <rFont val="MS P ゴシック"/>
            <family val="3"/>
            <charset val="128"/>
          </rPr>
          <t>円単位で入力</t>
        </r>
      </text>
    </comment>
    <comment ref="G104" authorId="0" shapeId="0">
      <text>
        <r>
          <rPr>
            <sz val="9"/>
            <color indexed="81"/>
            <rFont val="MS P ゴシック"/>
            <family val="3"/>
            <charset val="128"/>
          </rPr>
          <t>円単位で入力</t>
        </r>
      </text>
    </comment>
    <comment ref="H104" authorId="0" shapeId="0">
      <text>
        <r>
          <rPr>
            <sz val="9"/>
            <color indexed="81"/>
            <rFont val="MS P ゴシック"/>
            <family val="3"/>
            <charset val="128"/>
          </rPr>
          <t>円単位で入力</t>
        </r>
      </text>
    </comment>
    <comment ref="O104" authorId="0" shapeId="0">
      <text>
        <r>
          <rPr>
            <sz val="9"/>
            <color indexed="81"/>
            <rFont val="MS P ゴシック"/>
            <family val="3"/>
            <charset val="128"/>
          </rPr>
          <t>該当する場合入力（円単位）</t>
        </r>
      </text>
    </comment>
    <comment ref="Q104" authorId="0" shapeId="0">
      <text>
        <r>
          <rPr>
            <sz val="9"/>
            <color indexed="81"/>
            <rFont val="MS P ゴシック"/>
            <family val="3"/>
            <charset val="128"/>
          </rPr>
          <t>油種区分を選択</t>
        </r>
      </text>
    </comment>
    <comment ref="R104" authorId="0" shapeId="0">
      <text>
        <r>
          <rPr>
            <sz val="9"/>
            <color indexed="81"/>
            <rFont val="MS P ゴシック"/>
            <family val="3"/>
            <charset val="128"/>
          </rPr>
          <t>円単位で入力</t>
        </r>
      </text>
    </comment>
    <comment ref="B105" authorId="0" shapeId="0">
      <text>
        <r>
          <rPr>
            <sz val="9"/>
            <color indexed="81"/>
            <rFont val="MS P ゴシック"/>
            <family val="3"/>
            <charset val="128"/>
          </rPr>
          <t>施設名を入力</t>
        </r>
      </text>
    </comment>
    <comment ref="C105" authorId="0" shapeId="0">
      <text>
        <r>
          <rPr>
            <sz val="9"/>
            <color indexed="81"/>
            <rFont val="MS P ゴシック"/>
            <family val="3"/>
            <charset val="128"/>
          </rPr>
          <t>費用区分を選択</t>
        </r>
      </text>
    </comment>
    <comment ref="D105" authorId="0" shapeId="0">
      <text>
        <r>
          <rPr>
            <sz val="9"/>
            <color indexed="81"/>
            <rFont val="MS P ゴシック"/>
            <family val="3"/>
            <charset val="128"/>
          </rPr>
          <t>契約区分を選択</t>
        </r>
      </text>
    </comment>
    <comment ref="E105" authorId="0" shapeId="0">
      <text>
        <r>
          <rPr>
            <sz val="9"/>
            <color indexed="81"/>
            <rFont val="MS P ゴシック"/>
            <family val="3"/>
            <charset val="128"/>
          </rPr>
          <t>円単位で入力</t>
        </r>
      </text>
    </comment>
    <comment ref="F105" authorId="0" shapeId="0">
      <text>
        <r>
          <rPr>
            <sz val="9"/>
            <color indexed="81"/>
            <rFont val="MS P ゴシック"/>
            <family val="3"/>
            <charset val="128"/>
          </rPr>
          <t>円単位で入力</t>
        </r>
      </text>
    </comment>
    <comment ref="G105" authorId="0" shapeId="0">
      <text>
        <r>
          <rPr>
            <sz val="9"/>
            <color indexed="81"/>
            <rFont val="MS P ゴシック"/>
            <family val="3"/>
            <charset val="128"/>
          </rPr>
          <t>円単位で入力</t>
        </r>
      </text>
    </comment>
    <comment ref="H105" authorId="0" shapeId="0">
      <text>
        <r>
          <rPr>
            <sz val="9"/>
            <color indexed="81"/>
            <rFont val="MS P ゴシック"/>
            <family val="3"/>
            <charset val="128"/>
          </rPr>
          <t>円単位で入力</t>
        </r>
      </text>
    </comment>
    <comment ref="O105" authorId="0" shapeId="0">
      <text>
        <r>
          <rPr>
            <sz val="9"/>
            <color indexed="81"/>
            <rFont val="MS P ゴシック"/>
            <family val="3"/>
            <charset val="128"/>
          </rPr>
          <t>該当する場合入力（円単位）</t>
        </r>
      </text>
    </comment>
    <comment ref="Q105" authorId="0" shapeId="0">
      <text>
        <r>
          <rPr>
            <sz val="9"/>
            <color indexed="81"/>
            <rFont val="MS P ゴシック"/>
            <family val="3"/>
            <charset val="128"/>
          </rPr>
          <t>油種区分を選択</t>
        </r>
      </text>
    </comment>
    <comment ref="R105" authorId="0" shapeId="0">
      <text>
        <r>
          <rPr>
            <sz val="9"/>
            <color indexed="81"/>
            <rFont val="MS P ゴシック"/>
            <family val="3"/>
            <charset val="128"/>
          </rPr>
          <t>円単位で入力</t>
        </r>
      </text>
    </comment>
    <comment ref="B106" authorId="0" shapeId="0">
      <text>
        <r>
          <rPr>
            <sz val="9"/>
            <color indexed="81"/>
            <rFont val="MS P ゴシック"/>
            <family val="3"/>
            <charset val="128"/>
          </rPr>
          <t>施設名を入力</t>
        </r>
      </text>
    </comment>
    <comment ref="C106" authorId="0" shapeId="0">
      <text>
        <r>
          <rPr>
            <sz val="9"/>
            <color indexed="81"/>
            <rFont val="MS P ゴシック"/>
            <family val="3"/>
            <charset val="128"/>
          </rPr>
          <t>費用区分を選択</t>
        </r>
      </text>
    </comment>
    <comment ref="D106" authorId="0" shapeId="0">
      <text>
        <r>
          <rPr>
            <sz val="9"/>
            <color indexed="81"/>
            <rFont val="MS P ゴシック"/>
            <family val="3"/>
            <charset val="128"/>
          </rPr>
          <t>契約区分を選択</t>
        </r>
      </text>
    </comment>
    <comment ref="E106" authorId="0" shapeId="0">
      <text>
        <r>
          <rPr>
            <sz val="9"/>
            <color indexed="81"/>
            <rFont val="MS P ゴシック"/>
            <family val="3"/>
            <charset val="128"/>
          </rPr>
          <t>円単位で入力</t>
        </r>
      </text>
    </comment>
    <comment ref="F106" authorId="0" shapeId="0">
      <text>
        <r>
          <rPr>
            <sz val="9"/>
            <color indexed="81"/>
            <rFont val="MS P ゴシック"/>
            <family val="3"/>
            <charset val="128"/>
          </rPr>
          <t>円単位で入力</t>
        </r>
      </text>
    </comment>
    <comment ref="G106" authorId="0" shapeId="0">
      <text>
        <r>
          <rPr>
            <sz val="9"/>
            <color indexed="81"/>
            <rFont val="MS P ゴシック"/>
            <family val="3"/>
            <charset val="128"/>
          </rPr>
          <t>円単位で入力</t>
        </r>
      </text>
    </comment>
    <comment ref="H106" authorId="0" shapeId="0">
      <text>
        <r>
          <rPr>
            <sz val="9"/>
            <color indexed="81"/>
            <rFont val="MS P ゴシック"/>
            <family val="3"/>
            <charset val="128"/>
          </rPr>
          <t>円単位で入力</t>
        </r>
      </text>
    </comment>
    <comment ref="O106" authorId="0" shapeId="0">
      <text>
        <r>
          <rPr>
            <sz val="9"/>
            <color indexed="81"/>
            <rFont val="MS P ゴシック"/>
            <family val="3"/>
            <charset val="128"/>
          </rPr>
          <t>該当する場合入力（円単位）</t>
        </r>
      </text>
    </comment>
    <comment ref="Q106" authorId="0" shapeId="0">
      <text>
        <r>
          <rPr>
            <sz val="9"/>
            <color indexed="81"/>
            <rFont val="MS P ゴシック"/>
            <family val="3"/>
            <charset val="128"/>
          </rPr>
          <t>油種区分を選択</t>
        </r>
      </text>
    </comment>
    <comment ref="R106" authorId="0" shapeId="0">
      <text>
        <r>
          <rPr>
            <sz val="9"/>
            <color indexed="81"/>
            <rFont val="MS P ゴシック"/>
            <family val="3"/>
            <charset val="128"/>
          </rPr>
          <t>円単位で入力</t>
        </r>
      </text>
    </comment>
    <comment ref="B107" authorId="0" shapeId="0">
      <text>
        <r>
          <rPr>
            <sz val="9"/>
            <color indexed="81"/>
            <rFont val="MS P ゴシック"/>
            <family val="3"/>
            <charset val="128"/>
          </rPr>
          <t>施設名を入力</t>
        </r>
      </text>
    </comment>
    <comment ref="C107" authorId="0" shapeId="0">
      <text>
        <r>
          <rPr>
            <sz val="9"/>
            <color indexed="81"/>
            <rFont val="MS P ゴシック"/>
            <family val="3"/>
            <charset val="128"/>
          </rPr>
          <t>費用区分を選択</t>
        </r>
      </text>
    </comment>
    <comment ref="D107" authorId="0" shapeId="0">
      <text>
        <r>
          <rPr>
            <sz val="9"/>
            <color indexed="81"/>
            <rFont val="MS P ゴシック"/>
            <family val="3"/>
            <charset val="128"/>
          </rPr>
          <t>契約区分を選択</t>
        </r>
      </text>
    </comment>
    <comment ref="E107" authorId="0" shapeId="0">
      <text>
        <r>
          <rPr>
            <sz val="9"/>
            <color indexed="81"/>
            <rFont val="MS P ゴシック"/>
            <family val="3"/>
            <charset val="128"/>
          </rPr>
          <t>円単位で入力</t>
        </r>
      </text>
    </comment>
    <comment ref="F107" authorId="0" shapeId="0">
      <text>
        <r>
          <rPr>
            <sz val="9"/>
            <color indexed="81"/>
            <rFont val="MS P ゴシック"/>
            <family val="3"/>
            <charset val="128"/>
          </rPr>
          <t>円単位で入力</t>
        </r>
      </text>
    </comment>
    <comment ref="G107" authorId="0" shapeId="0">
      <text>
        <r>
          <rPr>
            <sz val="9"/>
            <color indexed="81"/>
            <rFont val="MS P ゴシック"/>
            <family val="3"/>
            <charset val="128"/>
          </rPr>
          <t>円単位で入力</t>
        </r>
      </text>
    </comment>
    <comment ref="H107" authorId="0" shapeId="0">
      <text>
        <r>
          <rPr>
            <sz val="9"/>
            <color indexed="81"/>
            <rFont val="MS P ゴシック"/>
            <family val="3"/>
            <charset val="128"/>
          </rPr>
          <t>円単位で入力</t>
        </r>
      </text>
    </comment>
    <comment ref="O107" authorId="0" shapeId="0">
      <text>
        <r>
          <rPr>
            <sz val="9"/>
            <color indexed="81"/>
            <rFont val="MS P ゴシック"/>
            <family val="3"/>
            <charset val="128"/>
          </rPr>
          <t>該当する場合入力（円単位）</t>
        </r>
      </text>
    </comment>
    <comment ref="Q107" authorId="0" shapeId="0">
      <text>
        <r>
          <rPr>
            <sz val="9"/>
            <color indexed="81"/>
            <rFont val="MS P ゴシック"/>
            <family val="3"/>
            <charset val="128"/>
          </rPr>
          <t>油種区分を選択</t>
        </r>
      </text>
    </comment>
    <comment ref="R107" authorId="0" shapeId="0">
      <text>
        <r>
          <rPr>
            <sz val="9"/>
            <color indexed="81"/>
            <rFont val="MS P ゴシック"/>
            <family val="3"/>
            <charset val="128"/>
          </rPr>
          <t>円単位で入力</t>
        </r>
      </text>
    </comment>
    <comment ref="B108" authorId="0" shapeId="0">
      <text>
        <r>
          <rPr>
            <sz val="9"/>
            <color indexed="81"/>
            <rFont val="MS P ゴシック"/>
            <family val="3"/>
            <charset val="128"/>
          </rPr>
          <t>施設名を入力</t>
        </r>
      </text>
    </comment>
    <comment ref="C108" authorId="0" shapeId="0">
      <text>
        <r>
          <rPr>
            <sz val="9"/>
            <color indexed="81"/>
            <rFont val="MS P ゴシック"/>
            <family val="3"/>
            <charset val="128"/>
          </rPr>
          <t>費用区分を選択</t>
        </r>
      </text>
    </comment>
    <comment ref="D108" authorId="0" shapeId="0">
      <text>
        <r>
          <rPr>
            <sz val="9"/>
            <color indexed="81"/>
            <rFont val="MS P ゴシック"/>
            <family val="3"/>
            <charset val="128"/>
          </rPr>
          <t>契約区分を選択</t>
        </r>
      </text>
    </comment>
    <comment ref="E108" authorId="0" shapeId="0">
      <text>
        <r>
          <rPr>
            <sz val="9"/>
            <color indexed="81"/>
            <rFont val="MS P ゴシック"/>
            <family val="3"/>
            <charset val="128"/>
          </rPr>
          <t>円単位で入力</t>
        </r>
      </text>
    </comment>
    <comment ref="F108" authorId="0" shapeId="0">
      <text>
        <r>
          <rPr>
            <sz val="9"/>
            <color indexed="81"/>
            <rFont val="MS P ゴシック"/>
            <family val="3"/>
            <charset val="128"/>
          </rPr>
          <t>円単位で入力</t>
        </r>
      </text>
    </comment>
    <comment ref="G108" authorId="0" shapeId="0">
      <text>
        <r>
          <rPr>
            <sz val="9"/>
            <color indexed="81"/>
            <rFont val="MS P ゴシック"/>
            <family val="3"/>
            <charset val="128"/>
          </rPr>
          <t>円単位で入力</t>
        </r>
      </text>
    </comment>
    <comment ref="H108" authorId="0" shapeId="0">
      <text>
        <r>
          <rPr>
            <sz val="9"/>
            <color indexed="81"/>
            <rFont val="MS P ゴシック"/>
            <family val="3"/>
            <charset val="128"/>
          </rPr>
          <t>円単位で入力</t>
        </r>
      </text>
    </comment>
    <comment ref="O108" authorId="0" shapeId="0">
      <text>
        <r>
          <rPr>
            <sz val="9"/>
            <color indexed="81"/>
            <rFont val="MS P ゴシック"/>
            <family val="3"/>
            <charset val="128"/>
          </rPr>
          <t>該当する場合入力（円単位）</t>
        </r>
      </text>
    </comment>
    <comment ref="Q108" authorId="0" shapeId="0">
      <text>
        <r>
          <rPr>
            <sz val="9"/>
            <color indexed="81"/>
            <rFont val="MS P ゴシック"/>
            <family val="3"/>
            <charset val="128"/>
          </rPr>
          <t>油種区分を選択</t>
        </r>
      </text>
    </comment>
    <comment ref="R108" authorId="0" shapeId="0">
      <text>
        <r>
          <rPr>
            <sz val="9"/>
            <color indexed="81"/>
            <rFont val="MS P ゴシック"/>
            <family val="3"/>
            <charset val="128"/>
          </rPr>
          <t>円単位で入力</t>
        </r>
      </text>
    </comment>
    <comment ref="B109" authorId="0" shapeId="0">
      <text>
        <r>
          <rPr>
            <sz val="9"/>
            <color indexed="81"/>
            <rFont val="MS P ゴシック"/>
            <family val="3"/>
            <charset val="128"/>
          </rPr>
          <t>施設名を入力</t>
        </r>
      </text>
    </comment>
    <comment ref="C109" authorId="0" shapeId="0">
      <text>
        <r>
          <rPr>
            <sz val="9"/>
            <color indexed="81"/>
            <rFont val="MS P ゴシック"/>
            <family val="3"/>
            <charset val="128"/>
          </rPr>
          <t>費用区分を選択</t>
        </r>
      </text>
    </comment>
    <comment ref="D109" authorId="0" shapeId="0">
      <text>
        <r>
          <rPr>
            <sz val="9"/>
            <color indexed="81"/>
            <rFont val="MS P ゴシック"/>
            <family val="3"/>
            <charset val="128"/>
          </rPr>
          <t>契約区分を選択</t>
        </r>
      </text>
    </comment>
    <comment ref="E109" authorId="0" shapeId="0">
      <text>
        <r>
          <rPr>
            <sz val="9"/>
            <color indexed="81"/>
            <rFont val="MS P ゴシック"/>
            <family val="3"/>
            <charset val="128"/>
          </rPr>
          <t>円単位で入力</t>
        </r>
      </text>
    </comment>
    <comment ref="F109" authorId="0" shapeId="0">
      <text>
        <r>
          <rPr>
            <sz val="9"/>
            <color indexed="81"/>
            <rFont val="MS P ゴシック"/>
            <family val="3"/>
            <charset val="128"/>
          </rPr>
          <t>円単位で入力</t>
        </r>
      </text>
    </comment>
    <comment ref="G109" authorId="0" shapeId="0">
      <text>
        <r>
          <rPr>
            <sz val="9"/>
            <color indexed="81"/>
            <rFont val="MS P ゴシック"/>
            <family val="3"/>
            <charset val="128"/>
          </rPr>
          <t>円単位で入力</t>
        </r>
      </text>
    </comment>
    <comment ref="H109" authorId="0" shapeId="0">
      <text>
        <r>
          <rPr>
            <sz val="9"/>
            <color indexed="81"/>
            <rFont val="MS P ゴシック"/>
            <family val="3"/>
            <charset val="128"/>
          </rPr>
          <t>円単位で入力</t>
        </r>
      </text>
    </comment>
    <comment ref="O109" authorId="0" shapeId="0">
      <text>
        <r>
          <rPr>
            <sz val="9"/>
            <color indexed="81"/>
            <rFont val="MS P ゴシック"/>
            <family val="3"/>
            <charset val="128"/>
          </rPr>
          <t>該当する場合入力（円単位）</t>
        </r>
      </text>
    </comment>
    <comment ref="Q109" authorId="0" shapeId="0">
      <text>
        <r>
          <rPr>
            <sz val="9"/>
            <color indexed="81"/>
            <rFont val="MS P ゴシック"/>
            <family val="3"/>
            <charset val="128"/>
          </rPr>
          <t>油種区分を選択</t>
        </r>
      </text>
    </comment>
    <comment ref="R109" authorId="0" shapeId="0">
      <text>
        <r>
          <rPr>
            <sz val="9"/>
            <color indexed="81"/>
            <rFont val="MS P ゴシック"/>
            <family val="3"/>
            <charset val="128"/>
          </rPr>
          <t>円単位で入力</t>
        </r>
      </text>
    </comment>
    <comment ref="B110" authorId="0" shapeId="0">
      <text>
        <r>
          <rPr>
            <sz val="9"/>
            <color indexed="81"/>
            <rFont val="MS P ゴシック"/>
            <family val="3"/>
            <charset val="128"/>
          </rPr>
          <t>施設名を入力</t>
        </r>
      </text>
    </comment>
    <comment ref="C110" authorId="0" shapeId="0">
      <text>
        <r>
          <rPr>
            <sz val="9"/>
            <color indexed="81"/>
            <rFont val="MS P ゴシック"/>
            <family val="3"/>
            <charset val="128"/>
          </rPr>
          <t>費用区分を選択</t>
        </r>
      </text>
    </comment>
    <comment ref="D110" authorId="0" shapeId="0">
      <text>
        <r>
          <rPr>
            <sz val="9"/>
            <color indexed="81"/>
            <rFont val="MS P ゴシック"/>
            <family val="3"/>
            <charset val="128"/>
          </rPr>
          <t>契約区分を選択</t>
        </r>
      </text>
    </comment>
    <comment ref="E110" authorId="0" shapeId="0">
      <text>
        <r>
          <rPr>
            <sz val="9"/>
            <color indexed="81"/>
            <rFont val="MS P ゴシック"/>
            <family val="3"/>
            <charset val="128"/>
          </rPr>
          <t>円単位で入力</t>
        </r>
      </text>
    </comment>
    <comment ref="F110" authorId="0" shapeId="0">
      <text>
        <r>
          <rPr>
            <sz val="9"/>
            <color indexed="81"/>
            <rFont val="MS P ゴシック"/>
            <family val="3"/>
            <charset val="128"/>
          </rPr>
          <t>円単位で入力</t>
        </r>
      </text>
    </comment>
    <comment ref="G110" authorId="0" shapeId="0">
      <text>
        <r>
          <rPr>
            <sz val="9"/>
            <color indexed="81"/>
            <rFont val="MS P ゴシック"/>
            <family val="3"/>
            <charset val="128"/>
          </rPr>
          <t>円単位で入力</t>
        </r>
      </text>
    </comment>
    <comment ref="H110" authorId="0" shapeId="0">
      <text>
        <r>
          <rPr>
            <sz val="9"/>
            <color indexed="81"/>
            <rFont val="MS P ゴシック"/>
            <family val="3"/>
            <charset val="128"/>
          </rPr>
          <t>円単位で入力</t>
        </r>
      </text>
    </comment>
    <comment ref="O110" authorId="0" shapeId="0">
      <text>
        <r>
          <rPr>
            <sz val="9"/>
            <color indexed="81"/>
            <rFont val="MS P ゴシック"/>
            <family val="3"/>
            <charset val="128"/>
          </rPr>
          <t>該当する場合入力（円単位）</t>
        </r>
      </text>
    </comment>
    <comment ref="Q110" authorId="0" shapeId="0">
      <text>
        <r>
          <rPr>
            <sz val="9"/>
            <color indexed="81"/>
            <rFont val="MS P ゴシック"/>
            <family val="3"/>
            <charset val="128"/>
          </rPr>
          <t>油種区分を選択</t>
        </r>
      </text>
    </comment>
    <comment ref="R110" authorId="0" shapeId="0">
      <text>
        <r>
          <rPr>
            <sz val="9"/>
            <color indexed="81"/>
            <rFont val="MS P ゴシック"/>
            <family val="3"/>
            <charset val="128"/>
          </rPr>
          <t>円単位で入力</t>
        </r>
      </text>
    </comment>
    <comment ref="B111" authorId="0" shapeId="0">
      <text>
        <r>
          <rPr>
            <sz val="9"/>
            <color indexed="81"/>
            <rFont val="MS P ゴシック"/>
            <family val="3"/>
            <charset val="128"/>
          </rPr>
          <t>施設名を入力</t>
        </r>
      </text>
    </comment>
    <comment ref="C111" authorId="0" shapeId="0">
      <text>
        <r>
          <rPr>
            <sz val="9"/>
            <color indexed="81"/>
            <rFont val="MS P ゴシック"/>
            <family val="3"/>
            <charset val="128"/>
          </rPr>
          <t>費用区分を選択</t>
        </r>
      </text>
    </comment>
    <comment ref="D111" authorId="0" shapeId="0">
      <text>
        <r>
          <rPr>
            <sz val="9"/>
            <color indexed="81"/>
            <rFont val="MS P ゴシック"/>
            <family val="3"/>
            <charset val="128"/>
          </rPr>
          <t>契約区分を選択</t>
        </r>
      </text>
    </comment>
    <comment ref="E111" authorId="0" shapeId="0">
      <text>
        <r>
          <rPr>
            <sz val="9"/>
            <color indexed="81"/>
            <rFont val="MS P ゴシック"/>
            <family val="3"/>
            <charset val="128"/>
          </rPr>
          <t>円単位で入力</t>
        </r>
      </text>
    </comment>
    <comment ref="F111" authorId="0" shapeId="0">
      <text>
        <r>
          <rPr>
            <sz val="9"/>
            <color indexed="81"/>
            <rFont val="MS P ゴシック"/>
            <family val="3"/>
            <charset val="128"/>
          </rPr>
          <t>円単位で入力</t>
        </r>
      </text>
    </comment>
    <comment ref="G111" authorId="0" shapeId="0">
      <text>
        <r>
          <rPr>
            <sz val="9"/>
            <color indexed="81"/>
            <rFont val="MS P ゴシック"/>
            <family val="3"/>
            <charset val="128"/>
          </rPr>
          <t>円単位で入力</t>
        </r>
      </text>
    </comment>
    <comment ref="H111" authorId="0" shapeId="0">
      <text>
        <r>
          <rPr>
            <sz val="9"/>
            <color indexed="81"/>
            <rFont val="MS P ゴシック"/>
            <family val="3"/>
            <charset val="128"/>
          </rPr>
          <t>円単位で入力</t>
        </r>
      </text>
    </comment>
    <comment ref="O111" authorId="0" shapeId="0">
      <text>
        <r>
          <rPr>
            <sz val="9"/>
            <color indexed="81"/>
            <rFont val="MS P ゴシック"/>
            <family val="3"/>
            <charset val="128"/>
          </rPr>
          <t>該当する場合入力（円単位）</t>
        </r>
      </text>
    </comment>
    <comment ref="Q111" authorId="0" shapeId="0">
      <text>
        <r>
          <rPr>
            <sz val="9"/>
            <color indexed="81"/>
            <rFont val="MS P ゴシック"/>
            <family val="3"/>
            <charset val="128"/>
          </rPr>
          <t>油種区分を選択</t>
        </r>
      </text>
    </comment>
    <comment ref="R111" authorId="0" shapeId="0">
      <text>
        <r>
          <rPr>
            <sz val="9"/>
            <color indexed="81"/>
            <rFont val="MS P ゴシック"/>
            <family val="3"/>
            <charset val="128"/>
          </rPr>
          <t>円単位で入力</t>
        </r>
      </text>
    </comment>
    <comment ref="B112" authorId="0" shapeId="0">
      <text>
        <r>
          <rPr>
            <sz val="9"/>
            <color indexed="81"/>
            <rFont val="MS P ゴシック"/>
            <family val="3"/>
            <charset val="128"/>
          </rPr>
          <t>施設名を入力</t>
        </r>
      </text>
    </comment>
    <comment ref="C112" authorId="0" shapeId="0">
      <text>
        <r>
          <rPr>
            <sz val="9"/>
            <color indexed="81"/>
            <rFont val="MS P ゴシック"/>
            <family val="3"/>
            <charset val="128"/>
          </rPr>
          <t>費用区分を選択</t>
        </r>
      </text>
    </comment>
    <comment ref="D112" authorId="0" shapeId="0">
      <text>
        <r>
          <rPr>
            <sz val="9"/>
            <color indexed="81"/>
            <rFont val="MS P ゴシック"/>
            <family val="3"/>
            <charset val="128"/>
          </rPr>
          <t>契約区分を選択</t>
        </r>
      </text>
    </comment>
    <comment ref="E112" authorId="0" shapeId="0">
      <text>
        <r>
          <rPr>
            <sz val="9"/>
            <color indexed="81"/>
            <rFont val="MS P ゴシック"/>
            <family val="3"/>
            <charset val="128"/>
          </rPr>
          <t>円単位で入力</t>
        </r>
      </text>
    </comment>
    <comment ref="F112" authorId="0" shapeId="0">
      <text>
        <r>
          <rPr>
            <sz val="9"/>
            <color indexed="81"/>
            <rFont val="MS P ゴシック"/>
            <family val="3"/>
            <charset val="128"/>
          </rPr>
          <t>円単位で入力</t>
        </r>
      </text>
    </comment>
    <comment ref="G112" authorId="0" shapeId="0">
      <text>
        <r>
          <rPr>
            <sz val="9"/>
            <color indexed="81"/>
            <rFont val="MS P ゴシック"/>
            <family val="3"/>
            <charset val="128"/>
          </rPr>
          <t>円単位で入力</t>
        </r>
      </text>
    </comment>
    <comment ref="H112" authorId="0" shapeId="0">
      <text>
        <r>
          <rPr>
            <sz val="9"/>
            <color indexed="81"/>
            <rFont val="MS P ゴシック"/>
            <family val="3"/>
            <charset val="128"/>
          </rPr>
          <t>円単位で入力</t>
        </r>
      </text>
    </comment>
    <comment ref="O112" authorId="0" shapeId="0">
      <text>
        <r>
          <rPr>
            <sz val="9"/>
            <color indexed="81"/>
            <rFont val="MS P ゴシック"/>
            <family val="3"/>
            <charset val="128"/>
          </rPr>
          <t>該当する場合入力（円単位）</t>
        </r>
      </text>
    </comment>
    <comment ref="Q112" authorId="0" shapeId="0">
      <text>
        <r>
          <rPr>
            <sz val="9"/>
            <color indexed="81"/>
            <rFont val="MS P ゴシック"/>
            <family val="3"/>
            <charset val="128"/>
          </rPr>
          <t>油種区分を選択</t>
        </r>
      </text>
    </comment>
    <comment ref="R112" authorId="0" shapeId="0">
      <text>
        <r>
          <rPr>
            <sz val="9"/>
            <color indexed="81"/>
            <rFont val="MS P ゴシック"/>
            <family val="3"/>
            <charset val="128"/>
          </rPr>
          <t>円単位で入力</t>
        </r>
      </text>
    </comment>
    <comment ref="B113" authorId="0" shapeId="0">
      <text>
        <r>
          <rPr>
            <sz val="9"/>
            <color indexed="81"/>
            <rFont val="MS P ゴシック"/>
            <family val="3"/>
            <charset val="128"/>
          </rPr>
          <t>施設名を入力</t>
        </r>
      </text>
    </comment>
    <comment ref="C113" authorId="0" shapeId="0">
      <text>
        <r>
          <rPr>
            <sz val="9"/>
            <color indexed="81"/>
            <rFont val="MS P ゴシック"/>
            <family val="3"/>
            <charset val="128"/>
          </rPr>
          <t>費用区分を選択</t>
        </r>
      </text>
    </comment>
    <comment ref="D113" authorId="0" shapeId="0">
      <text>
        <r>
          <rPr>
            <sz val="9"/>
            <color indexed="81"/>
            <rFont val="MS P ゴシック"/>
            <family val="3"/>
            <charset val="128"/>
          </rPr>
          <t>契約区分を選択</t>
        </r>
      </text>
    </comment>
    <comment ref="E113" authorId="0" shapeId="0">
      <text>
        <r>
          <rPr>
            <sz val="9"/>
            <color indexed="81"/>
            <rFont val="MS P ゴシック"/>
            <family val="3"/>
            <charset val="128"/>
          </rPr>
          <t>円単位で入力</t>
        </r>
      </text>
    </comment>
    <comment ref="F113" authorId="0" shapeId="0">
      <text>
        <r>
          <rPr>
            <sz val="9"/>
            <color indexed="81"/>
            <rFont val="MS P ゴシック"/>
            <family val="3"/>
            <charset val="128"/>
          </rPr>
          <t>円単位で入力</t>
        </r>
      </text>
    </comment>
    <comment ref="G113" authorId="0" shapeId="0">
      <text>
        <r>
          <rPr>
            <sz val="9"/>
            <color indexed="81"/>
            <rFont val="MS P ゴシック"/>
            <family val="3"/>
            <charset val="128"/>
          </rPr>
          <t>円単位で入力</t>
        </r>
      </text>
    </comment>
    <comment ref="H113" authorId="0" shapeId="0">
      <text>
        <r>
          <rPr>
            <sz val="9"/>
            <color indexed="81"/>
            <rFont val="MS P ゴシック"/>
            <family val="3"/>
            <charset val="128"/>
          </rPr>
          <t>円単位で入力</t>
        </r>
      </text>
    </comment>
    <comment ref="O113" authorId="0" shapeId="0">
      <text>
        <r>
          <rPr>
            <sz val="9"/>
            <color indexed="81"/>
            <rFont val="MS P ゴシック"/>
            <family val="3"/>
            <charset val="128"/>
          </rPr>
          <t>該当する場合入力（円単位）</t>
        </r>
      </text>
    </comment>
    <comment ref="Q113" authorId="0" shapeId="0">
      <text>
        <r>
          <rPr>
            <sz val="9"/>
            <color indexed="81"/>
            <rFont val="MS P ゴシック"/>
            <family val="3"/>
            <charset val="128"/>
          </rPr>
          <t>油種区分を選択</t>
        </r>
      </text>
    </comment>
    <comment ref="R113" authorId="0" shapeId="0">
      <text>
        <r>
          <rPr>
            <sz val="9"/>
            <color indexed="81"/>
            <rFont val="MS P ゴシック"/>
            <family val="3"/>
            <charset val="128"/>
          </rPr>
          <t>円単位で入力</t>
        </r>
      </text>
    </comment>
    <comment ref="B114" authorId="0" shapeId="0">
      <text>
        <r>
          <rPr>
            <sz val="9"/>
            <color indexed="81"/>
            <rFont val="MS P ゴシック"/>
            <family val="3"/>
            <charset val="128"/>
          </rPr>
          <t>施設名を入力</t>
        </r>
      </text>
    </comment>
    <comment ref="C114" authorId="0" shapeId="0">
      <text>
        <r>
          <rPr>
            <sz val="9"/>
            <color indexed="81"/>
            <rFont val="MS P ゴシック"/>
            <family val="3"/>
            <charset val="128"/>
          </rPr>
          <t>費用区分を選択</t>
        </r>
      </text>
    </comment>
    <comment ref="D114" authorId="0" shapeId="0">
      <text>
        <r>
          <rPr>
            <sz val="9"/>
            <color indexed="81"/>
            <rFont val="MS P ゴシック"/>
            <family val="3"/>
            <charset val="128"/>
          </rPr>
          <t>契約区分を選択</t>
        </r>
      </text>
    </comment>
    <comment ref="E114" authorId="0" shapeId="0">
      <text>
        <r>
          <rPr>
            <sz val="9"/>
            <color indexed="81"/>
            <rFont val="MS P ゴシック"/>
            <family val="3"/>
            <charset val="128"/>
          </rPr>
          <t>円単位で入力</t>
        </r>
      </text>
    </comment>
    <comment ref="F114" authorId="0" shapeId="0">
      <text>
        <r>
          <rPr>
            <sz val="9"/>
            <color indexed="81"/>
            <rFont val="MS P ゴシック"/>
            <family val="3"/>
            <charset val="128"/>
          </rPr>
          <t>円単位で入力</t>
        </r>
      </text>
    </comment>
    <comment ref="G114" authorId="0" shapeId="0">
      <text>
        <r>
          <rPr>
            <sz val="9"/>
            <color indexed="81"/>
            <rFont val="MS P ゴシック"/>
            <family val="3"/>
            <charset val="128"/>
          </rPr>
          <t>円単位で入力</t>
        </r>
      </text>
    </comment>
    <comment ref="H114" authorId="0" shapeId="0">
      <text>
        <r>
          <rPr>
            <sz val="9"/>
            <color indexed="81"/>
            <rFont val="MS P ゴシック"/>
            <family val="3"/>
            <charset val="128"/>
          </rPr>
          <t>円単位で入力</t>
        </r>
      </text>
    </comment>
    <comment ref="O114" authorId="0" shapeId="0">
      <text>
        <r>
          <rPr>
            <sz val="9"/>
            <color indexed="81"/>
            <rFont val="MS P ゴシック"/>
            <family val="3"/>
            <charset val="128"/>
          </rPr>
          <t>該当する場合入力（円単位）</t>
        </r>
      </text>
    </comment>
    <comment ref="Q114" authorId="0" shapeId="0">
      <text>
        <r>
          <rPr>
            <sz val="9"/>
            <color indexed="81"/>
            <rFont val="MS P ゴシック"/>
            <family val="3"/>
            <charset val="128"/>
          </rPr>
          <t>油種区分を選択</t>
        </r>
      </text>
    </comment>
    <comment ref="R114" authorId="0" shapeId="0">
      <text>
        <r>
          <rPr>
            <sz val="9"/>
            <color indexed="81"/>
            <rFont val="MS P ゴシック"/>
            <family val="3"/>
            <charset val="128"/>
          </rPr>
          <t>円単位で入力</t>
        </r>
      </text>
    </comment>
    <comment ref="B115" authorId="0" shapeId="0">
      <text>
        <r>
          <rPr>
            <sz val="9"/>
            <color indexed="81"/>
            <rFont val="MS P ゴシック"/>
            <family val="3"/>
            <charset val="128"/>
          </rPr>
          <t>施設名を入力</t>
        </r>
      </text>
    </comment>
    <comment ref="C115" authorId="0" shapeId="0">
      <text>
        <r>
          <rPr>
            <sz val="9"/>
            <color indexed="81"/>
            <rFont val="MS P ゴシック"/>
            <family val="3"/>
            <charset val="128"/>
          </rPr>
          <t>費用区分を選択</t>
        </r>
      </text>
    </comment>
    <comment ref="D115" authorId="0" shapeId="0">
      <text>
        <r>
          <rPr>
            <sz val="9"/>
            <color indexed="81"/>
            <rFont val="MS P ゴシック"/>
            <family val="3"/>
            <charset val="128"/>
          </rPr>
          <t>契約区分を選択</t>
        </r>
      </text>
    </comment>
    <comment ref="E115" authorId="0" shapeId="0">
      <text>
        <r>
          <rPr>
            <sz val="9"/>
            <color indexed="81"/>
            <rFont val="MS P ゴシック"/>
            <family val="3"/>
            <charset val="128"/>
          </rPr>
          <t>円単位で入力</t>
        </r>
      </text>
    </comment>
    <comment ref="F115" authorId="0" shapeId="0">
      <text>
        <r>
          <rPr>
            <sz val="9"/>
            <color indexed="81"/>
            <rFont val="MS P ゴシック"/>
            <family val="3"/>
            <charset val="128"/>
          </rPr>
          <t>円単位で入力</t>
        </r>
      </text>
    </comment>
    <comment ref="G115" authorId="0" shapeId="0">
      <text>
        <r>
          <rPr>
            <sz val="9"/>
            <color indexed="81"/>
            <rFont val="MS P ゴシック"/>
            <family val="3"/>
            <charset val="128"/>
          </rPr>
          <t>円単位で入力</t>
        </r>
      </text>
    </comment>
    <comment ref="H115" authorId="0" shapeId="0">
      <text>
        <r>
          <rPr>
            <sz val="9"/>
            <color indexed="81"/>
            <rFont val="MS P ゴシック"/>
            <family val="3"/>
            <charset val="128"/>
          </rPr>
          <t>円単位で入力</t>
        </r>
      </text>
    </comment>
    <comment ref="O115" authorId="0" shapeId="0">
      <text>
        <r>
          <rPr>
            <sz val="9"/>
            <color indexed="81"/>
            <rFont val="MS P ゴシック"/>
            <family val="3"/>
            <charset val="128"/>
          </rPr>
          <t>該当する場合入力（円単位）</t>
        </r>
      </text>
    </comment>
    <comment ref="Q115" authorId="0" shapeId="0">
      <text>
        <r>
          <rPr>
            <sz val="9"/>
            <color indexed="81"/>
            <rFont val="MS P ゴシック"/>
            <family val="3"/>
            <charset val="128"/>
          </rPr>
          <t>油種区分を選択</t>
        </r>
      </text>
    </comment>
    <comment ref="R115" authorId="0" shapeId="0">
      <text>
        <r>
          <rPr>
            <sz val="9"/>
            <color indexed="81"/>
            <rFont val="MS P ゴシック"/>
            <family val="3"/>
            <charset val="128"/>
          </rPr>
          <t>円単位で入力</t>
        </r>
      </text>
    </comment>
    <comment ref="B116" authorId="0" shapeId="0">
      <text>
        <r>
          <rPr>
            <sz val="9"/>
            <color indexed="81"/>
            <rFont val="MS P ゴシック"/>
            <family val="3"/>
            <charset val="128"/>
          </rPr>
          <t>施設名を入力</t>
        </r>
      </text>
    </comment>
    <comment ref="C116" authorId="0" shapeId="0">
      <text>
        <r>
          <rPr>
            <sz val="9"/>
            <color indexed="81"/>
            <rFont val="MS P ゴシック"/>
            <family val="3"/>
            <charset val="128"/>
          </rPr>
          <t>費用区分を選択</t>
        </r>
      </text>
    </comment>
    <comment ref="D116" authorId="0" shapeId="0">
      <text>
        <r>
          <rPr>
            <sz val="9"/>
            <color indexed="81"/>
            <rFont val="MS P ゴシック"/>
            <family val="3"/>
            <charset val="128"/>
          </rPr>
          <t>契約区分を選択</t>
        </r>
      </text>
    </comment>
    <comment ref="E116" authorId="0" shapeId="0">
      <text>
        <r>
          <rPr>
            <sz val="9"/>
            <color indexed="81"/>
            <rFont val="MS P ゴシック"/>
            <family val="3"/>
            <charset val="128"/>
          </rPr>
          <t>円単位で入力</t>
        </r>
      </text>
    </comment>
    <comment ref="F116" authorId="0" shapeId="0">
      <text>
        <r>
          <rPr>
            <sz val="9"/>
            <color indexed="81"/>
            <rFont val="MS P ゴシック"/>
            <family val="3"/>
            <charset val="128"/>
          </rPr>
          <t>円単位で入力</t>
        </r>
      </text>
    </comment>
    <comment ref="G116" authorId="0" shapeId="0">
      <text>
        <r>
          <rPr>
            <sz val="9"/>
            <color indexed="81"/>
            <rFont val="MS P ゴシック"/>
            <family val="3"/>
            <charset val="128"/>
          </rPr>
          <t>円単位で入力</t>
        </r>
      </text>
    </comment>
    <comment ref="H116" authorId="0" shapeId="0">
      <text>
        <r>
          <rPr>
            <sz val="9"/>
            <color indexed="81"/>
            <rFont val="MS P ゴシック"/>
            <family val="3"/>
            <charset val="128"/>
          </rPr>
          <t>円単位で入力</t>
        </r>
      </text>
    </comment>
    <comment ref="O116" authorId="0" shapeId="0">
      <text>
        <r>
          <rPr>
            <sz val="9"/>
            <color indexed="81"/>
            <rFont val="MS P ゴシック"/>
            <family val="3"/>
            <charset val="128"/>
          </rPr>
          <t>該当する場合入力（円単位）</t>
        </r>
      </text>
    </comment>
    <comment ref="Q116" authorId="0" shapeId="0">
      <text>
        <r>
          <rPr>
            <sz val="9"/>
            <color indexed="81"/>
            <rFont val="MS P ゴシック"/>
            <family val="3"/>
            <charset val="128"/>
          </rPr>
          <t>油種区分を選択</t>
        </r>
      </text>
    </comment>
    <comment ref="R116" authorId="0" shapeId="0">
      <text>
        <r>
          <rPr>
            <sz val="9"/>
            <color indexed="81"/>
            <rFont val="MS P ゴシック"/>
            <family val="3"/>
            <charset val="128"/>
          </rPr>
          <t>円単位で入力</t>
        </r>
      </text>
    </comment>
    <comment ref="B117" authorId="0" shapeId="0">
      <text>
        <r>
          <rPr>
            <sz val="9"/>
            <color indexed="81"/>
            <rFont val="MS P ゴシック"/>
            <family val="3"/>
            <charset val="128"/>
          </rPr>
          <t>施設名を入力</t>
        </r>
      </text>
    </comment>
    <comment ref="C117" authorId="0" shapeId="0">
      <text>
        <r>
          <rPr>
            <sz val="9"/>
            <color indexed="81"/>
            <rFont val="MS P ゴシック"/>
            <family val="3"/>
            <charset val="128"/>
          </rPr>
          <t>費用区分を選択</t>
        </r>
      </text>
    </comment>
    <comment ref="D117" authorId="0" shapeId="0">
      <text>
        <r>
          <rPr>
            <sz val="9"/>
            <color indexed="81"/>
            <rFont val="MS P ゴシック"/>
            <family val="3"/>
            <charset val="128"/>
          </rPr>
          <t>契約区分を選択</t>
        </r>
      </text>
    </comment>
    <comment ref="E117" authorId="0" shapeId="0">
      <text>
        <r>
          <rPr>
            <sz val="9"/>
            <color indexed="81"/>
            <rFont val="MS P ゴシック"/>
            <family val="3"/>
            <charset val="128"/>
          </rPr>
          <t>円単位で入力</t>
        </r>
      </text>
    </comment>
    <comment ref="F117" authorId="0" shapeId="0">
      <text>
        <r>
          <rPr>
            <sz val="9"/>
            <color indexed="81"/>
            <rFont val="MS P ゴシック"/>
            <family val="3"/>
            <charset val="128"/>
          </rPr>
          <t>円単位で入力</t>
        </r>
      </text>
    </comment>
    <comment ref="G117" authorId="0" shapeId="0">
      <text>
        <r>
          <rPr>
            <sz val="9"/>
            <color indexed="81"/>
            <rFont val="MS P ゴシック"/>
            <family val="3"/>
            <charset val="128"/>
          </rPr>
          <t>円単位で入力</t>
        </r>
      </text>
    </comment>
    <comment ref="H117" authorId="0" shapeId="0">
      <text>
        <r>
          <rPr>
            <sz val="9"/>
            <color indexed="81"/>
            <rFont val="MS P ゴシック"/>
            <family val="3"/>
            <charset val="128"/>
          </rPr>
          <t>円単位で入力</t>
        </r>
      </text>
    </comment>
    <comment ref="O117" authorId="0" shapeId="0">
      <text>
        <r>
          <rPr>
            <sz val="9"/>
            <color indexed="81"/>
            <rFont val="MS P ゴシック"/>
            <family val="3"/>
            <charset val="128"/>
          </rPr>
          <t>該当する場合入力（円単位）</t>
        </r>
      </text>
    </comment>
    <comment ref="Q117" authorId="0" shapeId="0">
      <text>
        <r>
          <rPr>
            <sz val="9"/>
            <color indexed="81"/>
            <rFont val="MS P ゴシック"/>
            <family val="3"/>
            <charset val="128"/>
          </rPr>
          <t>油種区分を選択</t>
        </r>
      </text>
    </comment>
    <comment ref="R117" authorId="0" shapeId="0">
      <text>
        <r>
          <rPr>
            <sz val="9"/>
            <color indexed="81"/>
            <rFont val="MS P ゴシック"/>
            <family val="3"/>
            <charset val="128"/>
          </rPr>
          <t>円単位で入力</t>
        </r>
      </text>
    </comment>
    <comment ref="B118" authorId="0" shapeId="0">
      <text>
        <r>
          <rPr>
            <sz val="9"/>
            <color indexed="81"/>
            <rFont val="MS P ゴシック"/>
            <family val="3"/>
            <charset val="128"/>
          </rPr>
          <t>施設名を入力</t>
        </r>
      </text>
    </comment>
    <comment ref="C118" authorId="0" shapeId="0">
      <text>
        <r>
          <rPr>
            <sz val="9"/>
            <color indexed="81"/>
            <rFont val="MS P ゴシック"/>
            <family val="3"/>
            <charset val="128"/>
          </rPr>
          <t>費用区分を選択</t>
        </r>
      </text>
    </comment>
    <comment ref="D118" authorId="0" shapeId="0">
      <text>
        <r>
          <rPr>
            <sz val="9"/>
            <color indexed="81"/>
            <rFont val="MS P ゴシック"/>
            <family val="3"/>
            <charset val="128"/>
          </rPr>
          <t>契約区分を選択</t>
        </r>
      </text>
    </comment>
    <comment ref="E118" authorId="0" shapeId="0">
      <text>
        <r>
          <rPr>
            <sz val="9"/>
            <color indexed="81"/>
            <rFont val="MS P ゴシック"/>
            <family val="3"/>
            <charset val="128"/>
          </rPr>
          <t>円単位で入力</t>
        </r>
      </text>
    </comment>
    <comment ref="F118" authorId="0" shapeId="0">
      <text>
        <r>
          <rPr>
            <sz val="9"/>
            <color indexed="81"/>
            <rFont val="MS P ゴシック"/>
            <family val="3"/>
            <charset val="128"/>
          </rPr>
          <t>円単位で入力</t>
        </r>
      </text>
    </comment>
    <comment ref="G118" authorId="0" shapeId="0">
      <text>
        <r>
          <rPr>
            <sz val="9"/>
            <color indexed="81"/>
            <rFont val="MS P ゴシック"/>
            <family val="3"/>
            <charset val="128"/>
          </rPr>
          <t>円単位で入力</t>
        </r>
      </text>
    </comment>
    <comment ref="H118" authorId="0" shapeId="0">
      <text>
        <r>
          <rPr>
            <sz val="9"/>
            <color indexed="81"/>
            <rFont val="MS P ゴシック"/>
            <family val="3"/>
            <charset val="128"/>
          </rPr>
          <t>円単位で入力</t>
        </r>
      </text>
    </comment>
    <comment ref="O118" authorId="0" shapeId="0">
      <text>
        <r>
          <rPr>
            <sz val="9"/>
            <color indexed="81"/>
            <rFont val="MS P ゴシック"/>
            <family val="3"/>
            <charset val="128"/>
          </rPr>
          <t>該当する場合入力（円単位）</t>
        </r>
      </text>
    </comment>
    <comment ref="Q118" authorId="0" shapeId="0">
      <text>
        <r>
          <rPr>
            <sz val="9"/>
            <color indexed="81"/>
            <rFont val="MS P ゴシック"/>
            <family val="3"/>
            <charset val="128"/>
          </rPr>
          <t>油種区分を選択</t>
        </r>
      </text>
    </comment>
    <comment ref="R118" authorId="0" shapeId="0">
      <text>
        <r>
          <rPr>
            <sz val="9"/>
            <color indexed="81"/>
            <rFont val="MS P ゴシック"/>
            <family val="3"/>
            <charset val="128"/>
          </rPr>
          <t>円単位で入力</t>
        </r>
      </text>
    </comment>
    <comment ref="B119" authorId="0" shapeId="0">
      <text>
        <r>
          <rPr>
            <sz val="9"/>
            <color indexed="81"/>
            <rFont val="MS P ゴシック"/>
            <family val="3"/>
            <charset val="128"/>
          </rPr>
          <t>施設名を入力</t>
        </r>
      </text>
    </comment>
    <comment ref="C119" authorId="0" shapeId="0">
      <text>
        <r>
          <rPr>
            <sz val="9"/>
            <color indexed="81"/>
            <rFont val="MS P ゴシック"/>
            <family val="3"/>
            <charset val="128"/>
          </rPr>
          <t>費用区分を選択</t>
        </r>
      </text>
    </comment>
    <comment ref="D119" authorId="0" shapeId="0">
      <text>
        <r>
          <rPr>
            <sz val="9"/>
            <color indexed="81"/>
            <rFont val="MS P ゴシック"/>
            <family val="3"/>
            <charset val="128"/>
          </rPr>
          <t>契約区分を選択</t>
        </r>
      </text>
    </comment>
    <comment ref="E119" authorId="0" shapeId="0">
      <text>
        <r>
          <rPr>
            <sz val="9"/>
            <color indexed="81"/>
            <rFont val="MS P ゴシック"/>
            <family val="3"/>
            <charset val="128"/>
          </rPr>
          <t>円単位で入力</t>
        </r>
      </text>
    </comment>
    <comment ref="F119" authorId="0" shapeId="0">
      <text>
        <r>
          <rPr>
            <sz val="9"/>
            <color indexed="81"/>
            <rFont val="MS P ゴシック"/>
            <family val="3"/>
            <charset val="128"/>
          </rPr>
          <t>円単位で入力</t>
        </r>
      </text>
    </comment>
    <comment ref="G119" authorId="0" shapeId="0">
      <text>
        <r>
          <rPr>
            <sz val="9"/>
            <color indexed="81"/>
            <rFont val="MS P ゴシック"/>
            <family val="3"/>
            <charset val="128"/>
          </rPr>
          <t>円単位で入力</t>
        </r>
      </text>
    </comment>
    <comment ref="H119" authorId="0" shapeId="0">
      <text>
        <r>
          <rPr>
            <sz val="9"/>
            <color indexed="81"/>
            <rFont val="MS P ゴシック"/>
            <family val="3"/>
            <charset val="128"/>
          </rPr>
          <t>円単位で入力</t>
        </r>
      </text>
    </comment>
    <comment ref="O119" authorId="0" shapeId="0">
      <text>
        <r>
          <rPr>
            <sz val="9"/>
            <color indexed="81"/>
            <rFont val="MS P ゴシック"/>
            <family val="3"/>
            <charset val="128"/>
          </rPr>
          <t>該当する場合入力（円単位）</t>
        </r>
      </text>
    </comment>
    <comment ref="Q119" authorId="0" shapeId="0">
      <text>
        <r>
          <rPr>
            <sz val="9"/>
            <color indexed="81"/>
            <rFont val="MS P ゴシック"/>
            <family val="3"/>
            <charset val="128"/>
          </rPr>
          <t>油種区分を選択</t>
        </r>
      </text>
    </comment>
    <comment ref="R119" authorId="0" shapeId="0">
      <text>
        <r>
          <rPr>
            <sz val="9"/>
            <color indexed="81"/>
            <rFont val="MS P ゴシック"/>
            <family val="3"/>
            <charset val="128"/>
          </rPr>
          <t>円単位で入力</t>
        </r>
      </text>
    </comment>
    <comment ref="B120" authorId="0" shapeId="0">
      <text>
        <r>
          <rPr>
            <sz val="9"/>
            <color indexed="81"/>
            <rFont val="MS P ゴシック"/>
            <family val="3"/>
            <charset val="128"/>
          </rPr>
          <t>施設名を入力</t>
        </r>
      </text>
    </comment>
    <comment ref="C120" authorId="0" shapeId="0">
      <text>
        <r>
          <rPr>
            <sz val="9"/>
            <color indexed="81"/>
            <rFont val="MS P ゴシック"/>
            <family val="3"/>
            <charset val="128"/>
          </rPr>
          <t>費用区分を選択</t>
        </r>
      </text>
    </comment>
    <comment ref="D120" authorId="0" shapeId="0">
      <text>
        <r>
          <rPr>
            <sz val="9"/>
            <color indexed="81"/>
            <rFont val="MS P ゴシック"/>
            <family val="3"/>
            <charset val="128"/>
          </rPr>
          <t>契約区分を選択</t>
        </r>
      </text>
    </comment>
    <comment ref="E120" authorId="0" shapeId="0">
      <text>
        <r>
          <rPr>
            <sz val="9"/>
            <color indexed="81"/>
            <rFont val="MS P ゴシック"/>
            <family val="3"/>
            <charset val="128"/>
          </rPr>
          <t>円単位で入力</t>
        </r>
      </text>
    </comment>
    <comment ref="F120" authorId="0" shapeId="0">
      <text>
        <r>
          <rPr>
            <sz val="9"/>
            <color indexed="81"/>
            <rFont val="MS P ゴシック"/>
            <family val="3"/>
            <charset val="128"/>
          </rPr>
          <t>円単位で入力</t>
        </r>
      </text>
    </comment>
    <comment ref="G120" authorId="0" shapeId="0">
      <text>
        <r>
          <rPr>
            <sz val="9"/>
            <color indexed="81"/>
            <rFont val="MS P ゴシック"/>
            <family val="3"/>
            <charset val="128"/>
          </rPr>
          <t>円単位で入力</t>
        </r>
      </text>
    </comment>
    <comment ref="H120" authorId="0" shapeId="0">
      <text>
        <r>
          <rPr>
            <sz val="9"/>
            <color indexed="81"/>
            <rFont val="MS P ゴシック"/>
            <family val="3"/>
            <charset val="128"/>
          </rPr>
          <t>円単位で入力</t>
        </r>
      </text>
    </comment>
    <comment ref="O120" authorId="0" shapeId="0">
      <text>
        <r>
          <rPr>
            <sz val="9"/>
            <color indexed="81"/>
            <rFont val="MS P ゴシック"/>
            <family val="3"/>
            <charset val="128"/>
          </rPr>
          <t>該当する場合入力（円単位）</t>
        </r>
      </text>
    </comment>
    <comment ref="Q120" authorId="0" shapeId="0">
      <text>
        <r>
          <rPr>
            <sz val="9"/>
            <color indexed="81"/>
            <rFont val="MS P ゴシック"/>
            <family val="3"/>
            <charset val="128"/>
          </rPr>
          <t>油種区分を選択</t>
        </r>
      </text>
    </comment>
    <comment ref="R120" authorId="0" shapeId="0">
      <text>
        <r>
          <rPr>
            <sz val="9"/>
            <color indexed="81"/>
            <rFont val="MS P ゴシック"/>
            <family val="3"/>
            <charset val="128"/>
          </rPr>
          <t>円単位で入力</t>
        </r>
      </text>
    </comment>
    <comment ref="B121" authorId="0" shapeId="0">
      <text>
        <r>
          <rPr>
            <sz val="9"/>
            <color indexed="81"/>
            <rFont val="MS P ゴシック"/>
            <family val="3"/>
            <charset val="128"/>
          </rPr>
          <t>施設名を入力</t>
        </r>
      </text>
    </comment>
    <comment ref="C121" authorId="0" shapeId="0">
      <text>
        <r>
          <rPr>
            <sz val="9"/>
            <color indexed="81"/>
            <rFont val="MS P ゴシック"/>
            <family val="3"/>
            <charset val="128"/>
          </rPr>
          <t>費用区分を選択</t>
        </r>
      </text>
    </comment>
    <comment ref="D121" authorId="0" shapeId="0">
      <text>
        <r>
          <rPr>
            <sz val="9"/>
            <color indexed="81"/>
            <rFont val="MS P ゴシック"/>
            <family val="3"/>
            <charset val="128"/>
          </rPr>
          <t>契約区分を選択</t>
        </r>
      </text>
    </comment>
    <comment ref="E121" authorId="0" shapeId="0">
      <text>
        <r>
          <rPr>
            <sz val="9"/>
            <color indexed="81"/>
            <rFont val="MS P ゴシック"/>
            <family val="3"/>
            <charset val="128"/>
          </rPr>
          <t>円単位で入力</t>
        </r>
      </text>
    </comment>
    <comment ref="F121" authorId="0" shapeId="0">
      <text>
        <r>
          <rPr>
            <sz val="9"/>
            <color indexed="81"/>
            <rFont val="MS P ゴシック"/>
            <family val="3"/>
            <charset val="128"/>
          </rPr>
          <t>円単位で入力</t>
        </r>
      </text>
    </comment>
    <comment ref="G121" authorId="0" shapeId="0">
      <text>
        <r>
          <rPr>
            <sz val="9"/>
            <color indexed="81"/>
            <rFont val="MS P ゴシック"/>
            <family val="3"/>
            <charset val="128"/>
          </rPr>
          <t>円単位で入力</t>
        </r>
      </text>
    </comment>
    <comment ref="H121" authorId="0" shapeId="0">
      <text>
        <r>
          <rPr>
            <sz val="9"/>
            <color indexed="81"/>
            <rFont val="MS P ゴシック"/>
            <family val="3"/>
            <charset val="128"/>
          </rPr>
          <t>円単位で入力</t>
        </r>
      </text>
    </comment>
    <comment ref="O121" authorId="0" shapeId="0">
      <text>
        <r>
          <rPr>
            <sz val="9"/>
            <color indexed="81"/>
            <rFont val="MS P ゴシック"/>
            <family val="3"/>
            <charset val="128"/>
          </rPr>
          <t>該当する場合入力（円単位）</t>
        </r>
      </text>
    </comment>
    <comment ref="Q121" authorId="0" shapeId="0">
      <text>
        <r>
          <rPr>
            <sz val="9"/>
            <color indexed="81"/>
            <rFont val="MS P ゴシック"/>
            <family val="3"/>
            <charset val="128"/>
          </rPr>
          <t>油種区分を選択</t>
        </r>
      </text>
    </comment>
    <comment ref="R121" authorId="0" shapeId="0">
      <text>
        <r>
          <rPr>
            <sz val="9"/>
            <color indexed="81"/>
            <rFont val="MS P ゴシック"/>
            <family val="3"/>
            <charset val="128"/>
          </rPr>
          <t>円単位で入力</t>
        </r>
      </text>
    </comment>
    <comment ref="B122" authorId="0" shapeId="0">
      <text>
        <r>
          <rPr>
            <sz val="9"/>
            <color indexed="81"/>
            <rFont val="MS P ゴシック"/>
            <family val="3"/>
            <charset val="128"/>
          </rPr>
          <t>施設名を入力</t>
        </r>
      </text>
    </comment>
    <comment ref="C122" authorId="0" shapeId="0">
      <text>
        <r>
          <rPr>
            <sz val="9"/>
            <color indexed="81"/>
            <rFont val="MS P ゴシック"/>
            <family val="3"/>
            <charset val="128"/>
          </rPr>
          <t>費用区分を選択</t>
        </r>
      </text>
    </comment>
    <comment ref="D122" authorId="0" shapeId="0">
      <text>
        <r>
          <rPr>
            <sz val="9"/>
            <color indexed="81"/>
            <rFont val="MS P ゴシック"/>
            <family val="3"/>
            <charset val="128"/>
          </rPr>
          <t>契約区分を選択</t>
        </r>
      </text>
    </comment>
    <comment ref="E122" authorId="0" shapeId="0">
      <text>
        <r>
          <rPr>
            <sz val="9"/>
            <color indexed="81"/>
            <rFont val="MS P ゴシック"/>
            <family val="3"/>
            <charset val="128"/>
          </rPr>
          <t>円単位で入力</t>
        </r>
      </text>
    </comment>
    <comment ref="F122" authorId="0" shapeId="0">
      <text>
        <r>
          <rPr>
            <sz val="9"/>
            <color indexed="81"/>
            <rFont val="MS P ゴシック"/>
            <family val="3"/>
            <charset val="128"/>
          </rPr>
          <t>円単位で入力</t>
        </r>
      </text>
    </comment>
    <comment ref="G122" authorId="0" shapeId="0">
      <text>
        <r>
          <rPr>
            <sz val="9"/>
            <color indexed="81"/>
            <rFont val="MS P ゴシック"/>
            <family val="3"/>
            <charset val="128"/>
          </rPr>
          <t>円単位で入力</t>
        </r>
      </text>
    </comment>
    <comment ref="H122" authorId="0" shapeId="0">
      <text>
        <r>
          <rPr>
            <sz val="9"/>
            <color indexed="81"/>
            <rFont val="MS P ゴシック"/>
            <family val="3"/>
            <charset val="128"/>
          </rPr>
          <t>円単位で入力</t>
        </r>
      </text>
    </comment>
    <comment ref="O122" authorId="0" shapeId="0">
      <text>
        <r>
          <rPr>
            <sz val="9"/>
            <color indexed="81"/>
            <rFont val="MS P ゴシック"/>
            <family val="3"/>
            <charset val="128"/>
          </rPr>
          <t>該当する場合入力（円単位）</t>
        </r>
      </text>
    </comment>
    <comment ref="Q122" authorId="0" shapeId="0">
      <text>
        <r>
          <rPr>
            <sz val="9"/>
            <color indexed="81"/>
            <rFont val="MS P ゴシック"/>
            <family val="3"/>
            <charset val="128"/>
          </rPr>
          <t>油種区分を選択</t>
        </r>
      </text>
    </comment>
    <comment ref="R122" authorId="0" shapeId="0">
      <text>
        <r>
          <rPr>
            <sz val="9"/>
            <color indexed="81"/>
            <rFont val="MS P ゴシック"/>
            <family val="3"/>
            <charset val="128"/>
          </rPr>
          <t>円単位で入力</t>
        </r>
      </text>
    </comment>
    <comment ref="B123" authorId="0" shapeId="0">
      <text>
        <r>
          <rPr>
            <sz val="9"/>
            <color indexed="81"/>
            <rFont val="MS P ゴシック"/>
            <family val="3"/>
            <charset val="128"/>
          </rPr>
          <t>施設名を入力</t>
        </r>
      </text>
    </comment>
    <comment ref="C123" authorId="0" shapeId="0">
      <text>
        <r>
          <rPr>
            <sz val="9"/>
            <color indexed="81"/>
            <rFont val="MS P ゴシック"/>
            <family val="3"/>
            <charset val="128"/>
          </rPr>
          <t>費用区分を選択</t>
        </r>
      </text>
    </comment>
    <comment ref="D123" authorId="0" shapeId="0">
      <text>
        <r>
          <rPr>
            <sz val="9"/>
            <color indexed="81"/>
            <rFont val="MS P ゴシック"/>
            <family val="3"/>
            <charset val="128"/>
          </rPr>
          <t>契約区分を選択</t>
        </r>
      </text>
    </comment>
    <comment ref="E123" authorId="0" shapeId="0">
      <text>
        <r>
          <rPr>
            <sz val="9"/>
            <color indexed="81"/>
            <rFont val="MS P ゴシック"/>
            <family val="3"/>
            <charset val="128"/>
          </rPr>
          <t>円単位で入力</t>
        </r>
      </text>
    </comment>
    <comment ref="F123" authorId="0" shapeId="0">
      <text>
        <r>
          <rPr>
            <sz val="9"/>
            <color indexed="81"/>
            <rFont val="MS P ゴシック"/>
            <family val="3"/>
            <charset val="128"/>
          </rPr>
          <t>円単位で入力</t>
        </r>
      </text>
    </comment>
    <comment ref="G123" authorId="0" shapeId="0">
      <text>
        <r>
          <rPr>
            <sz val="9"/>
            <color indexed="81"/>
            <rFont val="MS P ゴシック"/>
            <family val="3"/>
            <charset val="128"/>
          </rPr>
          <t>円単位で入力</t>
        </r>
      </text>
    </comment>
    <comment ref="H123" authorId="0" shapeId="0">
      <text>
        <r>
          <rPr>
            <sz val="9"/>
            <color indexed="81"/>
            <rFont val="MS P ゴシック"/>
            <family val="3"/>
            <charset val="128"/>
          </rPr>
          <t>円単位で入力</t>
        </r>
      </text>
    </comment>
    <comment ref="O123" authorId="0" shapeId="0">
      <text>
        <r>
          <rPr>
            <sz val="9"/>
            <color indexed="81"/>
            <rFont val="MS P ゴシック"/>
            <family val="3"/>
            <charset val="128"/>
          </rPr>
          <t>該当する場合入力（円単位）</t>
        </r>
      </text>
    </comment>
    <comment ref="Q123" authorId="0" shapeId="0">
      <text>
        <r>
          <rPr>
            <sz val="9"/>
            <color indexed="81"/>
            <rFont val="MS P ゴシック"/>
            <family val="3"/>
            <charset val="128"/>
          </rPr>
          <t>油種区分を選択</t>
        </r>
      </text>
    </comment>
    <comment ref="R123" authorId="0" shapeId="0">
      <text>
        <r>
          <rPr>
            <sz val="9"/>
            <color indexed="81"/>
            <rFont val="MS P ゴシック"/>
            <family val="3"/>
            <charset val="128"/>
          </rPr>
          <t>円単位で入力</t>
        </r>
      </text>
    </comment>
    <comment ref="B124" authorId="0" shapeId="0">
      <text>
        <r>
          <rPr>
            <sz val="9"/>
            <color indexed="81"/>
            <rFont val="MS P ゴシック"/>
            <family val="3"/>
            <charset val="128"/>
          </rPr>
          <t>施設名を入力</t>
        </r>
      </text>
    </comment>
    <comment ref="C124" authorId="0" shapeId="0">
      <text>
        <r>
          <rPr>
            <sz val="9"/>
            <color indexed="81"/>
            <rFont val="MS P ゴシック"/>
            <family val="3"/>
            <charset val="128"/>
          </rPr>
          <t>費用区分を選択</t>
        </r>
      </text>
    </comment>
    <comment ref="D124" authorId="0" shapeId="0">
      <text>
        <r>
          <rPr>
            <sz val="9"/>
            <color indexed="81"/>
            <rFont val="MS P ゴシック"/>
            <family val="3"/>
            <charset val="128"/>
          </rPr>
          <t>契約区分を選択</t>
        </r>
      </text>
    </comment>
    <comment ref="E124" authorId="0" shapeId="0">
      <text>
        <r>
          <rPr>
            <sz val="9"/>
            <color indexed="81"/>
            <rFont val="MS P ゴシック"/>
            <family val="3"/>
            <charset val="128"/>
          </rPr>
          <t>円単位で入力</t>
        </r>
      </text>
    </comment>
    <comment ref="F124" authorId="0" shapeId="0">
      <text>
        <r>
          <rPr>
            <sz val="9"/>
            <color indexed="81"/>
            <rFont val="MS P ゴシック"/>
            <family val="3"/>
            <charset val="128"/>
          </rPr>
          <t>円単位で入力</t>
        </r>
      </text>
    </comment>
    <comment ref="G124" authorId="0" shapeId="0">
      <text>
        <r>
          <rPr>
            <sz val="9"/>
            <color indexed="81"/>
            <rFont val="MS P ゴシック"/>
            <family val="3"/>
            <charset val="128"/>
          </rPr>
          <t>円単位で入力</t>
        </r>
      </text>
    </comment>
    <comment ref="H124" authorId="0" shapeId="0">
      <text>
        <r>
          <rPr>
            <sz val="9"/>
            <color indexed="81"/>
            <rFont val="MS P ゴシック"/>
            <family val="3"/>
            <charset val="128"/>
          </rPr>
          <t>円単位で入力</t>
        </r>
      </text>
    </comment>
    <comment ref="O124" authorId="0" shapeId="0">
      <text>
        <r>
          <rPr>
            <sz val="9"/>
            <color indexed="81"/>
            <rFont val="MS P ゴシック"/>
            <family val="3"/>
            <charset val="128"/>
          </rPr>
          <t>該当する場合入力（円単位）</t>
        </r>
      </text>
    </comment>
    <comment ref="Q124" authorId="0" shapeId="0">
      <text>
        <r>
          <rPr>
            <sz val="9"/>
            <color indexed="81"/>
            <rFont val="MS P ゴシック"/>
            <family val="3"/>
            <charset val="128"/>
          </rPr>
          <t>油種区分を選択</t>
        </r>
      </text>
    </comment>
    <comment ref="R124" authorId="0" shapeId="0">
      <text>
        <r>
          <rPr>
            <sz val="9"/>
            <color indexed="81"/>
            <rFont val="MS P ゴシック"/>
            <family val="3"/>
            <charset val="128"/>
          </rPr>
          <t>円単位で入力</t>
        </r>
      </text>
    </comment>
    <comment ref="B125" authorId="0" shapeId="0">
      <text>
        <r>
          <rPr>
            <sz val="9"/>
            <color indexed="81"/>
            <rFont val="MS P ゴシック"/>
            <family val="3"/>
            <charset val="128"/>
          </rPr>
          <t>施設名を入力</t>
        </r>
      </text>
    </comment>
    <comment ref="C125" authorId="0" shapeId="0">
      <text>
        <r>
          <rPr>
            <sz val="9"/>
            <color indexed="81"/>
            <rFont val="MS P ゴシック"/>
            <family val="3"/>
            <charset val="128"/>
          </rPr>
          <t>費用区分を選択</t>
        </r>
      </text>
    </comment>
    <comment ref="D125" authorId="0" shapeId="0">
      <text>
        <r>
          <rPr>
            <sz val="9"/>
            <color indexed="81"/>
            <rFont val="MS P ゴシック"/>
            <family val="3"/>
            <charset val="128"/>
          </rPr>
          <t>契約区分を選択</t>
        </r>
      </text>
    </comment>
    <comment ref="E125" authorId="0" shapeId="0">
      <text>
        <r>
          <rPr>
            <sz val="9"/>
            <color indexed="81"/>
            <rFont val="MS P ゴシック"/>
            <family val="3"/>
            <charset val="128"/>
          </rPr>
          <t>円単位で入力</t>
        </r>
      </text>
    </comment>
    <comment ref="F125" authorId="0" shapeId="0">
      <text>
        <r>
          <rPr>
            <sz val="9"/>
            <color indexed="81"/>
            <rFont val="MS P ゴシック"/>
            <family val="3"/>
            <charset val="128"/>
          </rPr>
          <t>円単位で入力</t>
        </r>
      </text>
    </comment>
    <comment ref="G125" authorId="0" shapeId="0">
      <text>
        <r>
          <rPr>
            <sz val="9"/>
            <color indexed="81"/>
            <rFont val="MS P ゴシック"/>
            <family val="3"/>
            <charset val="128"/>
          </rPr>
          <t>円単位で入力</t>
        </r>
      </text>
    </comment>
    <comment ref="H125" authorId="0" shapeId="0">
      <text>
        <r>
          <rPr>
            <sz val="9"/>
            <color indexed="81"/>
            <rFont val="MS P ゴシック"/>
            <family val="3"/>
            <charset val="128"/>
          </rPr>
          <t>円単位で入力</t>
        </r>
      </text>
    </comment>
    <comment ref="O125" authorId="0" shapeId="0">
      <text>
        <r>
          <rPr>
            <sz val="9"/>
            <color indexed="81"/>
            <rFont val="MS P ゴシック"/>
            <family val="3"/>
            <charset val="128"/>
          </rPr>
          <t>該当する場合入力（円単位）</t>
        </r>
      </text>
    </comment>
    <comment ref="Q125" authorId="0" shapeId="0">
      <text>
        <r>
          <rPr>
            <sz val="9"/>
            <color indexed="81"/>
            <rFont val="MS P ゴシック"/>
            <family val="3"/>
            <charset val="128"/>
          </rPr>
          <t>油種区分を選択</t>
        </r>
      </text>
    </comment>
    <comment ref="R125" authorId="0" shapeId="0">
      <text>
        <r>
          <rPr>
            <sz val="9"/>
            <color indexed="81"/>
            <rFont val="MS P ゴシック"/>
            <family val="3"/>
            <charset val="128"/>
          </rPr>
          <t>円単位で入力</t>
        </r>
      </text>
    </comment>
    <comment ref="B126" authorId="0" shapeId="0">
      <text>
        <r>
          <rPr>
            <sz val="9"/>
            <color indexed="81"/>
            <rFont val="MS P ゴシック"/>
            <family val="3"/>
            <charset val="128"/>
          </rPr>
          <t>施設名を入力</t>
        </r>
      </text>
    </comment>
    <comment ref="C126" authorId="0" shapeId="0">
      <text>
        <r>
          <rPr>
            <sz val="9"/>
            <color indexed="81"/>
            <rFont val="MS P ゴシック"/>
            <family val="3"/>
            <charset val="128"/>
          </rPr>
          <t>費用区分を選択</t>
        </r>
      </text>
    </comment>
    <comment ref="D126" authorId="0" shapeId="0">
      <text>
        <r>
          <rPr>
            <sz val="9"/>
            <color indexed="81"/>
            <rFont val="MS P ゴシック"/>
            <family val="3"/>
            <charset val="128"/>
          </rPr>
          <t>契約区分を選択</t>
        </r>
      </text>
    </comment>
    <comment ref="E126" authorId="0" shapeId="0">
      <text>
        <r>
          <rPr>
            <sz val="9"/>
            <color indexed="81"/>
            <rFont val="MS P ゴシック"/>
            <family val="3"/>
            <charset val="128"/>
          </rPr>
          <t>円単位で入力</t>
        </r>
      </text>
    </comment>
    <comment ref="F126" authorId="0" shapeId="0">
      <text>
        <r>
          <rPr>
            <sz val="9"/>
            <color indexed="81"/>
            <rFont val="MS P ゴシック"/>
            <family val="3"/>
            <charset val="128"/>
          </rPr>
          <t>円単位で入力</t>
        </r>
      </text>
    </comment>
    <comment ref="G126" authorId="0" shapeId="0">
      <text>
        <r>
          <rPr>
            <sz val="9"/>
            <color indexed="81"/>
            <rFont val="MS P ゴシック"/>
            <family val="3"/>
            <charset val="128"/>
          </rPr>
          <t>円単位で入力</t>
        </r>
      </text>
    </comment>
    <comment ref="H126" authorId="0" shapeId="0">
      <text>
        <r>
          <rPr>
            <sz val="9"/>
            <color indexed="81"/>
            <rFont val="MS P ゴシック"/>
            <family val="3"/>
            <charset val="128"/>
          </rPr>
          <t>円単位で入力</t>
        </r>
      </text>
    </comment>
    <comment ref="O126" authorId="0" shapeId="0">
      <text>
        <r>
          <rPr>
            <sz val="9"/>
            <color indexed="81"/>
            <rFont val="MS P ゴシック"/>
            <family val="3"/>
            <charset val="128"/>
          </rPr>
          <t>該当する場合入力（円単位）</t>
        </r>
      </text>
    </comment>
    <comment ref="Q126" authorId="0" shapeId="0">
      <text>
        <r>
          <rPr>
            <sz val="9"/>
            <color indexed="81"/>
            <rFont val="MS P ゴシック"/>
            <family val="3"/>
            <charset val="128"/>
          </rPr>
          <t>油種区分を選択</t>
        </r>
      </text>
    </comment>
    <comment ref="R126" authorId="0" shapeId="0">
      <text>
        <r>
          <rPr>
            <sz val="9"/>
            <color indexed="81"/>
            <rFont val="MS P ゴシック"/>
            <family val="3"/>
            <charset val="128"/>
          </rPr>
          <t>円単位で入力</t>
        </r>
      </text>
    </comment>
    <comment ref="B127" authorId="0" shapeId="0">
      <text>
        <r>
          <rPr>
            <sz val="9"/>
            <color indexed="81"/>
            <rFont val="MS P ゴシック"/>
            <family val="3"/>
            <charset val="128"/>
          </rPr>
          <t>施設名を入力</t>
        </r>
      </text>
    </comment>
    <comment ref="C127" authorId="0" shapeId="0">
      <text>
        <r>
          <rPr>
            <sz val="9"/>
            <color indexed="81"/>
            <rFont val="MS P ゴシック"/>
            <family val="3"/>
            <charset val="128"/>
          </rPr>
          <t>費用区分を選択</t>
        </r>
      </text>
    </comment>
    <comment ref="D127" authorId="0" shapeId="0">
      <text>
        <r>
          <rPr>
            <sz val="9"/>
            <color indexed="81"/>
            <rFont val="MS P ゴシック"/>
            <family val="3"/>
            <charset val="128"/>
          </rPr>
          <t>契約区分を選択</t>
        </r>
      </text>
    </comment>
    <comment ref="E127" authorId="0" shapeId="0">
      <text>
        <r>
          <rPr>
            <sz val="9"/>
            <color indexed="81"/>
            <rFont val="MS P ゴシック"/>
            <family val="3"/>
            <charset val="128"/>
          </rPr>
          <t>円単位で入力</t>
        </r>
      </text>
    </comment>
    <comment ref="F127" authorId="0" shapeId="0">
      <text>
        <r>
          <rPr>
            <sz val="9"/>
            <color indexed="81"/>
            <rFont val="MS P ゴシック"/>
            <family val="3"/>
            <charset val="128"/>
          </rPr>
          <t>円単位で入力</t>
        </r>
      </text>
    </comment>
    <comment ref="G127" authorId="0" shapeId="0">
      <text>
        <r>
          <rPr>
            <sz val="9"/>
            <color indexed="81"/>
            <rFont val="MS P ゴシック"/>
            <family val="3"/>
            <charset val="128"/>
          </rPr>
          <t>円単位で入力</t>
        </r>
      </text>
    </comment>
    <comment ref="H127" authorId="0" shapeId="0">
      <text>
        <r>
          <rPr>
            <sz val="9"/>
            <color indexed="81"/>
            <rFont val="MS P ゴシック"/>
            <family val="3"/>
            <charset val="128"/>
          </rPr>
          <t>円単位で入力</t>
        </r>
      </text>
    </comment>
    <comment ref="O127" authorId="0" shapeId="0">
      <text>
        <r>
          <rPr>
            <sz val="9"/>
            <color indexed="81"/>
            <rFont val="MS P ゴシック"/>
            <family val="3"/>
            <charset val="128"/>
          </rPr>
          <t>該当する場合入力（円単位）</t>
        </r>
      </text>
    </comment>
    <comment ref="Q127" authorId="0" shapeId="0">
      <text>
        <r>
          <rPr>
            <sz val="9"/>
            <color indexed="81"/>
            <rFont val="MS P ゴシック"/>
            <family val="3"/>
            <charset val="128"/>
          </rPr>
          <t>油種区分を選択</t>
        </r>
      </text>
    </comment>
    <comment ref="R127" authorId="0" shapeId="0">
      <text>
        <r>
          <rPr>
            <sz val="9"/>
            <color indexed="81"/>
            <rFont val="MS P ゴシック"/>
            <family val="3"/>
            <charset val="128"/>
          </rPr>
          <t>円単位で入力</t>
        </r>
      </text>
    </comment>
    <comment ref="B128" authorId="0" shapeId="0">
      <text>
        <r>
          <rPr>
            <sz val="9"/>
            <color indexed="81"/>
            <rFont val="MS P ゴシック"/>
            <family val="3"/>
            <charset val="128"/>
          </rPr>
          <t>施設名を入力</t>
        </r>
      </text>
    </comment>
    <comment ref="C128" authorId="0" shapeId="0">
      <text>
        <r>
          <rPr>
            <sz val="9"/>
            <color indexed="81"/>
            <rFont val="MS P ゴシック"/>
            <family val="3"/>
            <charset val="128"/>
          </rPr>
          <t>費用区分を選択</t>
        </r>
      </text>
    </comment>
    <comment ref="D128" authorId="0" shapeId="0">
      <text>
        <r>
          <rPr>
            <sz val="9"/>
            <color indexed="81"/>
            <rFont val="MS P ゴシック"/>
            <family val="3"/>
            <charset val="128"/>
          </rPr>
          <t>契約区分を選択</t>
        </r>
      </text>
    </comment>
    <comment ref="E128" authorId="0" shapeId="0">
      <text>
        <r>
          <rPr>
            <sz val="9"/>
            <color indexed="81"/>
            <rFont val="MS P ゴシック"/>
            <family val="3"/>
            <charset val="128"/>
          </rPr>
          <t>円単位で入力</t>
        </r>
      </text>
    </comment>
    <comment ref="F128" authorId="0" shapeId="0">
      <text>
        <r>
          <rPr>
            <sz val="9"/>
            <color indexed="81"/>
            <rFont val="MS P ゴシック"/>
            <family val="3"/>
            <charset val="128"/>
          </rPr>
          <t>円単位で入力</t>
        </r>
      </text>
    </comment>
    <comment ref="G128" authorId="0" shapeId="0">
      <text>
        <r>
          <rPr>
            <sz val="9"/>
            <color indexed="81"/>
            <rFont val="MS P ゴシック"/>
            <family val="3"/>
            <charset val="128"/>
          </rPr>
          <t>円単位で入力</t>
        </r>
      </text>
    </comment>
    <comment ref="H128" authorId="0" shapeId="0">
      <text>
        <r>
          <rPr>
            <sz val="9"/>
            <color indexed="81"/>
            <rFont val="MS P ゴシック"/>
            <family val="3"/>
            <charset val="128"/>
          </rPr>
          <t>円単位で入力</t>
        </r>
      </text>
    </comment>
    <comment ref="O128" authorId="0" shapeId="0">
      <text>
        <r>
          <rPr>
            <sz val="9"/>
            <color indexed="81"/>
            <rFont val="MS P ゴシック"/>
            <family val="3"/>
            <charset val="128"/>
          </rPr>
          <t>該当する場合入力（円単位）</t>
        </r>
      </text>
    </comment>
    <comment ref="Q128" authorId="0" shapeId="0">
      <text>
        <r>
          <rPr>
            <sz val="9"/>
            <color indexed="81"/>
            <rFont val="MS P ゴシック"/>
            <family val="3"/>
            <charset val="128"/>
          </rPr>
          <t>油種区分を選択</t>
        </r>
      </text>
    </comment>
    <comment ref="R128" authorId="0" shapeId="0">
      <text>
        <r>
          <rPr>
            <sz val="9"/>
            <color indexed="81"/>
            <rFont val="MS P ゴシック"/>
            <family val="3"/>
            <charset val="128"/>
          </rPr>
          <t>円単位で入力</t>
        </r>
      </text>
    </comment>
    <comment ref="B129" authorId="0" shapeId="0">
      <text>
        <r>
          <rPr>
            <sz val="9"/>
            <color indexed="81"/>
            <rFont val="MS P ゴシック"/>
            <family val="3"/>
            <charset val="128"/>
          </rPr>
          <t>施設名を入力</t>
        </r>
      </text>
    </comment>
    <comment ref="C129" authorId="0" shapeId="0">
      <text>
        <r>
          <rPr>
            <sz val="9"/>
            <color indexed="81"/>
            <rFont val="MS P ゴシック"/>
            <family val="3"/>
            <charset val="128"/>
          </rPr>
          <t>費用区分を選択</t>
        </r>
      </text>
    </comment>
    <comment ref="D129" authorId="0" shapeId="0">
      <text>
        <r>
          <rPr>
            <sz val="9"/>
            <color indexed="81"/>
            <rFont val="MS P ゴシック"/>
            <family val="3"/>
            <charset val="128"/>
          </rPr>
          <t>契約区分を選択</t>
        </r>
      </text>
    </comment>
    <comment ref="E129" authorId="0" shapeId="0">
      <text>
        <r>
          <rPr>
            <sz val="9"/>
            <color indexed="81"/>
            <rFont val="MS P ゴシック"/>
            <family val="3"/>
            <charset val="128"/>
          </rPr>
          <t>円単位で入力</t>
        </r>
      </text>
    </comment>
    <comment ref="F129" authorId="0" shapeId="0">
      <text>
        <r>
          <rPr>
            <sz val="9"/>
            <color indexed="81"/>
            <rFont val="MS P ゴシック"/>
            <family val="3"/>
            <charset val="128"/>
          </rPr>
          <t>円単位で入力</t>
        </r>
      </text>
    </comment>
    <comment ref="G129" authorId="0" shapeId="0">
      <text>
        <r>
          <rPr>
            <sz val="9"/>
            <color indexed="81"/>
            <rFont val="MS P ゴシック"/>
            <family val="3"/>
            <charset val="128"/>
          </rPr>
          <t>円単位で入力</t>
        </r>
      </text>
    </comment>
    <comment ref="H129" authorId="0" shapeId="0">
      <text>
        <r>
          <rPr>
            <sz val="9"/>
            <color indexed="81"/>
            <rFont val="MS P ゴシック"/>
            <family val="3"/>
            <charset val="128"/>
          </rPr>
          <t>円単位で入力</t>
        </r>
      </text>
    </comment>
    <comment ref="O129" authorId="0" shapeId="0">
      <text>
        <r>
          <rPr>
            <sz val="9"/>
            <color indexed="81"/>
            <rFont val="MS P ゴシック"/>
            <family val="3"/>
            <charset val="128"/>
          </rPr>
          <t>該当する場合入力（円単位）</t>
        </r>
      </text>
    </comment>
    <comment ref="Q129" authorId="0" shapeId="0">
      <text>
        <r>
          <rPr>
            <sz val="9"/>
            <color indexed="81"/>
            <rFont val="MS P ゴシック"/>
            <family val="3"/>
            <charset val="128"/>
          </rPr>
          <t>油種区分を選択</t>
        </r>
      </text>
    </comment>
    <comment ref="R129" authorId="0" shapeId="0">
      <text>
        <r>
          <rPr>
            <sz val="9"/>
            <color indexed="81"/>
            <rFont val="MS P ゴシック"/>
            <family val="3"/>
            <charset val="128"/>
          </rPr>
          <t>円単位で入力</t>
        </r>
      </text>
    </comment>
    <comment ref="B130" authorId="0" shapeId="0">
      <text>
        <r>
          <rPr>
            <sz val="9"/>
            <color indexed="81"/>
            <rFont val="MS P ゴシック"/>
            <family val="3"/>
            <charset val="128"/>
          </rPr>
          <t>施設名を入力</t>
        </r>
      </text>
    </comment>
    <comment ref="C130" authorId="0" shapeId="0">
      <text>
        <r>
          <rPr>
            <sz val="9"/>
            <color indexed="81"/>
            <rFont val="MS P ゴシック"/>
            <family val="3"/>
            <charset val="128"/>
          </rPr>
          <t>費用区分を選択</t>
        </r>
      </text>
    </comment>
    <comment ref="D130" authorId="0" shapeId="0">
      <text>
        <r>
          <rPr>
            <sz val="9"/>
            <color indexed="81"/>
            <rFont val="MS P ゴシック"/>
            <family val="3"/>
            <charset val="128"/>
          </rPr>
          <t>契約区分を選択</t>
        </r>
      </text>
    </comment>
    <comment ref="E130" authorId="0" shapeId="0">
      <text>
        <r>
          <rPr>
            <sz val="9"/>
            <color indexed="81"/>
            <rFont val="MS P ゴシック"/>
            <family val="3"/>
            <charset val="128"/>
          </rPr>
          <t>円単位で入力</t>
        </r>
      </text>
    </comment>
    <comment ref="F130" authorId="0" shapeId="0">
      <text>
        <r>
          <rPr>
            <sz val="9"/>
            <color indexed="81"/>
            <rFont val="MS P ゴシック"/>
            <family val="3"/>
            <charset val="128"/>
          </rPr>
          <t>円単位で入力</t>
        </r>
      </text>
    </comment>
    <comment ref="G130" authorId="0" shapeId="0">
      <text>
        <r>
          <rPr>
            <sz val="9"/>
            <color indexed="81"/>
            <rFont val="MS P ゴシック"/>
            <family val="3"/>
            <charset val="128"/>
          </rPr>
          <t>円単位で入力</t>
        </r>
      </text>
    </comment>
    <comment ref="H130" authorId="0" shapeId="0">
      <text>
        <r>
          <rPr>
            <sz val="9"/>
            <color indexed="81"/>
            <rFont val="MS P ゴシック"/>
            <family val="3"/>
            <charset val="128"/>
          </rPr>
          <t>円単位で入力</t>
        </r>
      </text>
    </comment>
    <comment ref="O130" authorId="0" shapeId="0">
      <text>
        <r>
          <rPr>
            <sz val="9"/>
            <color indexed="81"/>
            <rFont val="MS P ゴシック"/>
            <family val="3"/>
            <charset val="128"/>
          </rPr>
          <t>該当する場合入力（円単位）</t>
        </r>
      </text>
    </comment>
    <comment ref="Q130" authorId="0" shapeId="0">
      <text>
        <r>
          <rPr>
            <sz val="9"/>
            <color indexed="81"/>
            <rFont val="MS P ゴシック"/>
            <family val="3"/>
            <charset val="128"/>
          </rPr>
          <t>油種区分を選択</t>
        </r>
      </text>
    </comment>
    <comment ref="R130" authorId="0" shapeId="0">
      <text>
        <r>
          <rPr>
            <sz val="9"/>
            <color indexed="81"/>
            <rFont val="MS P ゴシック"/>
            <family val="3"/>
            <charset val="128"/>
          </rPr>
          <t>円単位で入力</t>
        </r>
      </text>
    </comment>
    <comment ref="B131" authorId="0" shapeId="0">
      <text>
        <r>
          <rPr>
            <sz val="9"/>
            <color indexed="81"/>
            <rFont val="MS P ゴシック"/>
            <family val="3"/>
            <charset val="128"/>
          </rPr>
          <t>施設名を入力</t>
        </r>
      </text>
    </comment>
    <comment ref="C131" authorId="0" shapeId="0">
      <text>
        <r>
          <rPr>
            <sz val="9"/>
            <color indexed="81"/>
            <rFont val="MS P ゴシック"/>
            <family val="3"/>
            <charset val="128"/>
          </rPr>
          <t>費用区分を選択</t>
        </r>
      </text>
    </comment>
    <comment ref="D131" authorId="0" shapeId="0">
      <text>
        <r>
          <rPr>
            <sz val="9"/>
            <color indexed="81"/>
            <rFont val="MS P ゴシック"/>
            <family val="3"/>
            <charset val="128"/>
          </rPr>
          <t>契約区分を選択</t>
        </r>
      </text>
    </comment>
    <comment ref="E131" authorId="0" shapeId="0">
      <text>
        <r>
          <rPr>
            <sz val="9"/>
            <color indexed="81"/>
            <rFont val="MS P ゴシック"/>
            <family val="3"/>
            <charset val="128"/>
          </rPr>
          <t>円単位で入力</t>
        </r>
      </text>
    </comment>
    <comment ref="F131" authorId="0" shapeId="0">
      <text>
        <r>
          <rPr>
            <sz val="9"/>
            <color indexed="81"/>
            <rFont val="MS P ゴシック"/>
            <family val="3"/>
            <charset val="128"/>
          </rPr>
          <t>円単位で入力</t>
        </r>
      </text>
    </comment>
    <comment ref="G131" authorId="0" shapeId="0">
      <text>
        <r>
          <rPr>
            <sz val="9"/>
            <color indexed="81"/>
            <rFont val="MS P ゴシック"/>
            <family val="3"/>
            <charset val="128"/>
          </rPr>
          <t>円単位で入力</t>
        </r>
      </text>
    </comment>
    <comment ref="H131" authorId="0" shapeId="0">
      <text>
        <r>
          <rPr>
            <sz val="9"/>
            <color indexed="81"/>
            <rFont val="MS P ゴシック"/>
            <family val="3"/>
            <charset val="128"/>
          </rPr>
          <t>円単位で入力</t>
        </r>
      </text>
    </comment>
    <comment ref="O131" authorId="0" shapeId="0">
      <text>
        <r>
          <rPr>
            <sz val="9"/>
            <color indexed="81"/>
            <rFont val="MS P ゴシック"/>
            <family val="3"/>
            <charset val="128"/>
          </rPr>
          <t>該当する場合入力（円単位）</t>
        </r>
      </text>
    </comment>
    <comment ref="Q131" authorId="0" shapeId="0">
      <text>
        <r>
          <rPr>
            <sz val="9"/>
            <color indexed="81"/>
            <rFont val="MS P ゴシック"/>
            <family val="3"/>
            <charset val="128"/>
          </rPr>
          <t>油種区分を選択</t>
        </r>
      </text>
    </comment>
    <comment ref="R131" authorId="0" shapeId="0">
      <text>
        <r>
          <rPr>
            <sz val="9"/>
            <color indexed="81"/>
            <rFont val="MS P ゴシック"/>
            <family val="3"/>
            <charset val="128"/>
          </rPr>
          <t>円単位で入力</t>
        </r>
      </text>
    </comment>
    <comment ref="B132" authorId="0" shapeId="0">
      <text>
        <r>
          <rPr>
            <sz val="9"/>
            <color indexed="81"/>
            <rFont val="MS P ゴシック"/>
            <family val="3"/>
            <charset val="128"/>
          </rPr>
          <t>施設名を入力</t>
        </r>
      </text>
    </comment>
    <comment ref="C132" authorId="0" shapeId="0">
      <text>
        <r>
          <rPr>
            <sz val="9"/>
            <color indexed="81"/>
            <rFont val="MS P ゴシック"/>
            <family val="3"/>
            <charset val="128"/>
          </rPr>
          <t>費用区分を選択</t>
        </r>
      </text>
    </comment>
    <comment ref="D132" authorId="0" shapeId="0">
      <text>
        <r>
          <rPr>
            <sz val="9"/>
            <color indexed="81"/>
            <rFont val="MS P ゴシック"/>
            <family val="3"/>
            <charset val="128"/>
          </rPr>
          <t>契約区分を選択</t>
        </r>
      </text>
    </comment>
    <comment ref="E132" authorId="0" shapeId="0">
      <text>
        <r>
          <rPr>
            <sz val="9"/>
            <color indexed="81"/>
            <rFont val="MS P ゴシック"/>
            <family val="3"/>
            <charset val="128"/>
          </rPr>
          <t>円単位で入力</t>
        </r>
      </text>
    </comment>
    <comment ref="F132" authorId="0" shapeId="0">
      <text>
        <r>
          <rPr>
            <sz val="9"/>
            <color indexed="81"/>
            <rFont val="MS P ゴシック"/>
            <family val="3"/>
            <charset val="128"/>
          </rPr>
          <t>円単位で入力</t>
        </r>
      </text>
    </comment>
    <comment ref="G132" authorId="0" shapeId="0">
      <text>
        <r>
          <rPr>
            <sz val="9"/>
            <color indexed="81"/>
            <rFont val="MS P ゴシック"/>
            <family val="3"/>
            <charset val="128"/>
          </rPr>
          <t>円単位で入力</t>
        </r>
      </text>
    </comment>
    <comment ref="H132" authorId="0" shapeId="0">
      <text>
        <r>
          <rPr>
            <sz val="9"/>
            <color indexed="81"/>
            <rFont val="MS P ゴシック"/>
            <family val="3"/>
            <charset val="128"/>
          </rPr>
          <t>円単位で入力</t>
        </r>
      </text>
    </comment>
    <comment ref="O132" authorId="0" shapeId="0">
      <text>
        <r>
          <rPr>
            <sz val="9"/>
            <color indexed="81"/>
            <rFont val="MS P ゴシック"/>
            <family val="3"/>
            <charset val="128"/>
          </rPr>
          <t>該当する場合入力（円単位）</t>
        </r>
      </text>
    </comment>
    <comment ref="Q132" authorId="0" shapeId="0">
      <text>
        <r>
          <rPr>
            <sz val="9"/>
            <color indexed="81"/>
            <rFont val="MS P ゴシック"/>
            <family val="3"/>
            <charset val="128"/>
          </rPr>
          <t>油種区分を選択</t>
        </r>
      </text>
    </comment>
    <comment ref="R132" authorId="0" shapeId="0">
      <text>
        <r>
          <rPr>
            <sz val="9"/>
            <color indexed="81"/>
            <rFont val="MS P ゴシック"/>
            <family val="3"/>
            <charset val="128"/>
          </rPr>
          <t>円単位で入力</t>
        </r>
      </text>
    </comment>
    <comment ref="B133" authorId="0" shapeId="0">
      <text>
        <r>
          <rPr>
            <sz val="9"/>
            <color indexed="81"/>
            <rFont val="MS P ゴシック"/>
            <family val="3"/>
            <charset val="128"/>
          </rPr>
          <t>施設名を入力</t>
        </r>
      </text>
    </comment>
    <comment ref="C133" authorId="0" shapeId="0">
      <text>
        <r>
          <rPr>
            <sz val="9"/>
            <color indexed="81"/>
            <rFont val="MS P ゴシック"/>
            <family val="3"/>
            <charset val="128"/>
          </rPr>
          <t>費用区分を選択</t>
        </r>
      </text>
    </comment>
    <comment ref="D133" authorId="0" shapeId="0">
      <text>
        <r>
          <rPr>
            <sz val="9"/>
            <color indexed="81"/>
            <rFont val="MS P ゴシック"/>
            <family val="3"/>
            <charset val="128"/>
          </rPr>
          <t>契約区分を選択</t>
        </r>
      </text>
    </comment>
    <comment ref="E133" authorId="0" shapeId="0">
      <text>
        <r>
          <rPr>
            <sz val="9"/>
            <color indexed="81"/>
            <rFont val="MS P ゴシック"/>
            <family val="3"/>
            <charset val="128"/>
          </rPr>
          <t>円単位で入力</t>
        </r>
      </text>
    </comment>
    <comment ref="F133" authorId="0" shapeId="0">
      <text>
        <r>
          <rPr>
            <sz val="9"/>
            <color indexed="81"/>
            <rFont val="MS P ゴシック"/>
            <family val="3"/>
            <charset val="128"/>
          </rPr>
          <t>円単位で入力</t>
        </r>
      </text>
    </comment>
    <comment ref="G133" authorId="0" shapeId="0">
      <text>
        <r>
          <rPr>
            <sz val="9"/>
            <color indexed="81"/>
            <rFont val="MS P ゴシック"/>
            <family val="3"/>
            <charset val="128"/>
          </rPr>
          <t>円単位で入力</t>
        </r>
      </text>
    </comment>
    <comment ref="H133" authorId="0" shapeId="0">
      <text>
        <r>
          <rPr>
            <sz val="9"/>
            <color indexed="81"/>
            <rFont val="MS P ゴシック"/>
            <family val="3"/>
            <charset val="128"/>
          </rPr>
          <t>円単位で入力</t>
        </r>
      </text>
    </comment>
    <comment ref="O133" authorId="0" shapeId="0">
      <text>
        <r>
          <rPr>
            <sz val="9"/>
            <color indexed="81"/>
            <rFont val="MS P ゴシック"/>
            <family val="3"/>
            <charset val="128"/>
          </rPr>
          <t>該当する場合入力（円単位）</t>
        </r>
      </text>
    </comment>
    <comment ref="Q133" authorId="0" shapeId="0">
      <text>
        <r>
          <rPr>
            <sz val="9"/>
            <color indexed="81"/>
            <rFont val="MS P ゴシック"/>
            <family val="3"/>
            <charset val="128"/>
          </rPr>
          <t>油種区分を選択</t>
        </r>
      </text>
    </comment>
    <comment ref="R133" authorId="0" shapeId="0">
      <text>
        <r>
          <rPr>
            <sz val="9"/>
            <color indexed="81"/>
            <rFont val="MS P ゴシック"/>
            <family val="3"/>
            <charset val="128"/>
          </rPr>
          <t>円単位で入力</t>
        </r>
      </text>
    </comment>
    <comment ref="B134" authorId="0" shapeId="0">
      <text>
        <r>
          <rPr>
            <sz val="9"/>
            <color indexed="81"/>
            <rFont val="MS P ゴシック"/>
            <family val="3"/>
            <charset val="128"/>
          </rPr>
          <t>施設名を入力</t>
        </r>
      </text>
    </comment>
    <comment ref="C134" authorId="0" shapeId="0">
      <text>
        <r>
          <rPr>
            <sz val="9"/>
            <color indexed="81"/>
            <rFont val="MS P ゴシック"/>
            <family val="3"/>
            <charset val="128"/>
          </rPr>
          <t>費用区分を選択</t>
        </r>
      </text>
    </comment>
    <comment ref="D134" authorId="0" shapeId="0">
      <text>
        <r>
          <rPr>
            <sz val="9"/>
            <color indexed="81"/>
            <rFont val="MS P ゴシック"/>
            <family val="3"/>
            <charset val="128"/>
          </rPr>
          <t>契約区分を選択</t>
        </r>
      </text>
    </comment>
    <comment ref="E134" authorId="0" shapeId="0">
      <text>
        <r>
          <rPr>
            <sz val="9"/>
            <color indexed="81"/>
            <rFont val="MS P ゴシック"/>
            <family val="3"/>
            <charset val="128"/>
          </rPr>
          <t>円単位で入力</t>
        </r>
      </text>
    </comment>
    <comment ref="F134" authorId="0" shapeId="0">
      <text>
        <r>
          <rPr>
            <sz val="9"/>
            <color indexed="81"/>
            <rFont val="MS P ゴシック"/>
            <family val="3"/>
            <charset val="128"/>
          </rPr>
          <t>円単位で入力</t>
        </r>
      </text>
    </comment>
    <comment ref="G134" authorId="0" shapeId="0">
      <text>
        <r>
          <rPr>
            <sz val="9"/>
            <color indexed="81"/>
            <rFont val="MS P ゴシック"/>
            <family val="3"/>
            <charset val="128"/>
          </rPr>
          <t>円単位で入力</t>
        </r>
      </text>
    </comment>
    <comment ref="H134" authorId="0" shapeId="0">
      <text>
        <r>
          <rPr>
            <sz val="9"/>
            <color indexed="81"/>
            <rFont val="MS P ゴシック"/>
            <family val="3"/>
            <charset val="128"/>
          </rPr>
          <t>円単位で入力</t>
        </r>
      </text>
    </comment>
    <comment ref="O134" authorId="0" shapeId="0">
      <text>
        <r>
          <rPr>
            <sz val="9"/>
            <color indexed="81"/>
            <rFont val="MS P ゴシック"/>
            <family val="3"/>
            <charset val="128"/>
          </rPr>
          <t>該当する場合入力（円単位）</t>
        </r>
      </text>
    </comment>
    <comment ref="Q134" authorId="0" shapeId="0">
      <text>
        <r>
          <rPr>
            <sz val="9"/>
            <color indexed="81"/>
            <rFont val="MS P ゴシック"/>
            <family val="3"/>
            <charset val="128"/>
          </rPr>
          <t>油種区分を選択</t>
        </r>
      </text>
    </comment>
    <comment ref="R134" authorId="0" shapeId="0">
      <text>
        <r>
          <rPr>
            <sz val="9"/>
            <color indexed="81"/>
            <rFont val="MS P ゴシック"/>
            <family val="3"/>
            <charset val="128"/>
          </rPr>
          <t>円単位で入力</t>
        </r>
      </text>
    </comment>
    <comment ref="B135" authorId="0" shapeId="0">
      <text>
        <r>
          <rPr>
            <sz val="9"/>
            <color indexed="81"/>
            <rFont val="MS P ゴシック"/>
            <family val="3"/>
            <charset val="128"/>
          </rPr>
          <t>施設名を入力</t>
        </r>
      </text>
    </comment>
    <comment ref="C135" authorId="0" shapeId="0">
      <text>
        <r>
          <rPr>
            <sz val="9"/>
            <color indexed="81"/>
            <rFont val="MS P ゴシック"/>
            <family val="3"/>
            <charset val="128"/>
          </rPr>
          <t>費用区分を選択</t>
        </r>
      </text>
    </comment>
    <comment ref="D135" authorId="0" shapeId="0">
      <text>
        <r>
          <rPr>
            <sz val="9"/>
            <color indexed="81"/>
            <rFont val="MS P ゴシック"/>
            <family val="3"/>
            <charset val="128"/>
          </rPr>
          <t>契約区分を選択</t>
        </r>
      </text>
    </comment>
    <comment ref="E135" authorId="0" shapeId="0">
      <text>
        <r>
          <rPr>
            <sz val="9"/>
            <color indexed="81"/>
            <rFont val="MS P ゴシック"/>
            <family val="3"/>
            <charset val="128"/>
          </rPr>
          <t>円単位で入力</t>
        </r>
      </text>
    </comment>
    <comment ref="F135" authorId="0" shapeId="0">
      <text>
        <r>
          <rPr>
            <sz val="9"/>
            <color indexed="81"/>
            <rFont val="MS P ゴシック"/>
            <family val="3"/>
            <charset val="128"/>
          </rPr>
          <t>円単位で入力</t>
        </r>
      </text>
    </comment>
    <comment ref="G135" authorId="0" shapeId="0">
      <text>
        <r>
          <rPr>
            <sz val="9"/>
            <color indexed="81"/>
            <rFont val="MS P ゴシック"/>
            <family val="3"/>
            <charset val="128"/>
          </rPr>
          <t>円単位で入力</t>
        </r>
      </text>
    </comment>
    <comment ref="H135" authorId="0" shapeId="0">
      <text>
        <r>
          <rPr>
            <sz val="9"/>
            <color indexed="81"/>
            <rFont val="MS P ゴシック"/>
            <family val="3"/>
            <charset val="128"/>
          </rPr>
          <t>円単位で入力</t>
        </r>
      </text>
    </comment>
    <comment ref="O135" authorId="0" shapeId="0">
      <text>
        <r>
          <rPr>
            <sz val="9"/>
            <color indexed="81"/>
            <rFont val="MS P ゴシック"/>
            <family val="3"/>
            <charset val="128"/>
          </rPr>
          <t>該当する場合入力（円単位）</t>
        </r>
      </text>
    </comment>
    <comment ref="Q135" authorId="0" shapeId="0">
      <text>
        <r>
          <rPr>
            <sz val="9"/>
            <color indexed="81"/>
            <rFont val="MS P ゴシック"/>
            <family val="3"/>
            <charset val="128"/>
          </rPr>
          <t>油種区分を選択</t>
        </r>
      </text>
    </comment>
    <comment ref="R135" authorId="0" shapeId="0">
      <text>
        <r>
          <rPr>
            <sz val="9"/>
            <color indexed="81"/>
            <rFont val="MS P ゴシック"/>
            <family val="3"/>
            <charset val="128"/>
          </rPr>
          <t>円単位で入力</t>
        </r>
      </text>
    </comment>
    <comment ref="B136" authorId="0" shapeId="0">
      <text>
        <r>
          <rPr>
            <sz val="9"/>
            <color indexed="81"/>
            <rFont val="MS P ゴシック"/>
            <family val="3"/>
            <charset val="128"/>
          </rPr>
          <t>施設名を入力</t>
        </r>
      </text>
    </comment>
    <comment ref="C136" authorId="0" shapeId="0">
      <text>
        <r>
          <rPr>
            <sz val="9"/>
            <color indexed="81"/>
            <rFont val="MS P ゴシック"/>
            <family val="3"/>
            <charset val="128"/>
          </rPr>
          <t>費用区分を選択</t>
        </r>
      </text>
    </comment>
    <comment ref="D136" authorId="0" shapeId="0">
      <text>
        <r>
          <rPr>
            <sz val="9"/>
            <color indexed="81"/>
            <rFont val="MS P ゴシック"/>
            <family val="3"/>
            <charset val="128"/>
          </rPr>
          <t>契約区分を選択</t>
        </r>
      </text>
    </comment>
    <comment ref="E136" authorId="0" shapeId="0">
      <text>
        <r>
          <rPr>
            <sz val="9"/>
            <color indexed="81"/>
            <rFont val="MS P ゴシック"/>
            <family val="3"/>
            <charset val="128"/>
          </rPr>
          <t>円単位で入力</t>
        </r>
      </text>
    </comment>
    <comment ref="F136" authorId="0" shapeId="0">
      <text>
        <r>
          <rPr>
            <sz val="9"/>
            <color indexed="81"/>
            <rFont val="MS P ゴシック"/>
            <family val="3"/>
            <charset val="128"/>
          </rPr>
          <t>円単位で入力</t>
        </r>
      </text>
    </comment>
    <comment ref="G136" authorId="0" shapeId="0">
      <text>
        <r>
          <rPr>
            <sz val="9"/>
            <color indexed="81"/>
            <rFont val="MS P ゴシック"/>
            <family val="3"/>
            <charset val="128"/>
          </rPr>
          <t>円単位で入力</t>
        </r>
      </text>
    </comment>
    <comment ref="H136" authorId="0" shapeId="0">
      <text>
        <r>
          <rPr>
            <sz val="9"/>
            <color indexed="81"/>
            <rFont val="MS P ゴシック"/>
            <family val="3"/>
            <charset val="128"/>
          </rPr>
          <t>円単位で入力</t>
        </r>
      </text>
    </comment>
    <comment ref="O136" authorId="0" shapeId="0">
      <text>
        <r>
          <rPr>
            <sz val="9"/>
            <color indexed="81"/>
            <rFont val="MS P ゴシック"/>
            <family val="3"/>
            <charset val="128"/>
          </rPr>
          <t>該当する場合入力（円単位）</t>
        </r>
      </text>
    </comment>
    <comment ref="Q136" authorId="0" shapeId="0">
      <text>
        <r>
          <rPr>
            <sz val="9"/>
            <color indexed="81"/>
            <rFont val="MS P ゴシック"/>
            <family val="3"/>
            <charset val="128"/>
          </rPr>
          <t>油種区分を選択</t>
        </r>
      </text>
    </comment>
    <comment ref="R136" authorId="0" shapeId="0">
      <text>
        <r>
          <rPr>
            <sz val="9"/>
            <color indexed="81"/>
            <rFont val="MS P ゴシック"/>
            <family val="3"/>
            <charset val="128"/>
          </rPr>
          <t>円単位で入力</t>
        </r>
      </text>
    </comment>
    <comment ref="B137" authorId="0" shapeId="0">
      <text>
        <r>
          <rPr>
            <sz val="9"/>
            <color indexed="81"/>
            <rFont val="MS P ゴシック"/>
            <family val="3"/>
            <charset val="128"/>
          </rPr>
          <t>施設名を入力</t>
        </r>
      </text>
    </comment>
    <comment ref="C137" authorId="0" shapeId="0">
      <text>
        <r>
          <rPr>
            <sz val="9"/>
            <color indexed="81"/>
            <rFont val="MS P ゴシック"/>
            <family val="3"/>
            <charset val="128"/>
          </rPr>
          <t>費用区分を選択</t>
        </r>
      </text>
    </comment>
    <comment ref="D137" authorId="0" shapeId="0">
      <text>
        <r>
          <rPr>
            <sz val="9"/>
            <color indexed="81"/>
            <rFont val="MS P ゴシック"/>
            <family val="3"/>
            <charset val="128"/>
          </rPr>
          <t>契約区分を選択</t>
        </r>
      </text>
    </comment>
    <comment ref="E137" authorId="0" shapeId="0">
      <text>
        <r>
          <rPr>
            <sz val="9"/>
            <color indexed="81"/>
            <rFont val="MS P ゴシック"/>
            <family val="3"/>
            <charset val="128"/>
          </rPr>
          <t>円単位で入力</t>
        </r>
      </text>
    </comment>
    <comment ref="F137" authorId="0" shapeId="0">
      <text>
        <r>
          <rPr>
            <sz val="9"/>
            <color indexed="81"/>
            <rFont val="MS P ゴシック"/>
            <family val="3"/>
            <charset val="128"/>
          </rPr>
          <t>円単位で入力</t>
        </r>
      </text>
    </comment>
    <comment ref="G137" authorId="0" shapeId="0">
      <text>
        <r>
          <rPr>
            <sz val="9"/>
            <color indexed="81"/>
            <rFont val="MS P ゴシック"/>
            <family val="3"/>
            <charset val="128"/>
          </rPr>
          <t>円単位で入力</t>
        </r>
      </text>
    </comment>
    <comment ref="H137" authorId="0" shapeId="0">
      <text>
        <r>
          <rPr>
            <sz val="9"/>
            <color indexed="81"/>
            <rFont val="MS P ゴシック"/>
            <family val="3"/>
            <charset val="128"/>
          </rPr>
          <t>円単位で入力</t>
        </r>
      </text>
    </comment>
    <comment ref="O137" authorId="0" shapeId="0">
      <text>
        <r>
          <rPr>
            <sz val="9"/>
            <color indexed="81"/>
            <rFont val="MS P ゴシック"/>
            <family val="3"/>
            <charset val="128"/>
          </rPr>
          <t>該当する場合入力（円単位）</t>
        </r>
      </text>
    </comment>
    <comment ref="Q137" authorId="0" shapeId="0">
      <text>
        <r>
          <rPr>
            <sz val="9"/>
            <color indexed="81"/>
            <rFont val="MS P ゴシック"/>
            <family val="3"/>
            <charset val="128"/>
          </rPr>
          <t>油種区分を選択</t>
        </r>
      </text>
    </comment>
    <comment ref="R137" authorId="0" shapeId="0">
      <text>
        <r>
          <rPr>
            <sz val="9"/>
            <color indexed="81"/>
            <rFont val="MS P ゴシック"/>
            <family val="3"/>
            <charset val="128"/>
          </rPr>
          <t>円単位で入力</t>
        </r>
      </text>
    </comment>
    <comment ref="B138" authorId="0" shapeId="0">
      <text>
        <r>
          <rPr>
            <sz val="9"/>
            <color indexed="81"/>
            <rFont val="MS P ゴシック"/>
            <family val="3"/>
            <charset val="128"/>
          </rPr>
          <t>施設名を入力</t>
        </r>
      </text>
    </comment>
    <comment ref="C138" authorId="0" shapeId="0">
      <text>
        <r>
          <rPr>
            <sz val="9"/>
            <color indexed="81"/>
            <rFont val="MS P ゴシック"/>
            <family val="3"/>
            <charset val="128"/>
          </rPr>
          <t>費用区分を選択</t>
        </r>
      </text>
    </comment>
    <comment ref="D138" authorId="0" shapeId="0">
      <text>
        <r>
          <rPr>
            <sz val="9"/>
            <color indexed="81"/>
            <rFont val="MS P ゴシック"/>
            <family val="3"/>
            <charset val="128"/>
          </rPr>
          <t>契約区分を選択</t>
        </r>
      </text>
    </comment>
    <comment ref="E138" authorId="0" shapeId="0">
      <text>
        <r>
          <rPr>
            <sz val="9"/>
            <color indexed="81"/>
            <rFont val="MS P ゴシック"/>
            <family val="3"/>
            <charset val="128"/>
          </rPr>
          <t>円単位で入力</t>
        </r>
      </text>
    </comment>
    <comment ref="F138" authorId="0" shapeId="0">
      <text>
        <r>
          <rPr>
            <sz val="9"/>
            <color indexed="81"/>
            <rFont val="MS P ゴシック"/>
            <family val="3"/>
            <charset val="128"/>
          </rPr>
          <t>円単位で入力</t>
        </r>
      </text>
    </comment>
    <comment ref="G138" authorId="0" shapeId="0">
      <text>
        <r>
          <rPr>
            <sz val="9"/>
            <color indexed="81"/>
            <rFont val="MS P ゴシック"/>
            <family val="3"/>
            <charset val="128"/>
          </rPr>
          <t>円単位で入力</t>
        </r>
      </text>
    </comment>
    <comment ref="H138" authorId="0" shapeId="0">
      <text>
        <r>
          <rPr>
            <sz val="9"/>
            <color indexed="81"/>
            <rFont val="MS P ゴシック"/>
            <family val="3"/>
            <charset val="128"/>
          </rPr>
          <t>円単位で入力</t>
        </r>
      </text>
    </comment>
    <comment ref="O138" authorId="0" shapeId="0">
      <text>
        <r>
          <rPr>
            <sz val="9"/>
            <color indexed="81"/>
            <rFont val="MS P ゴシック"/>
            <family val="3"/>
            <charset val="128"/>
          </rPr>
          <t>該当する場合入力（円単位）</t>
        </r>
      </text>
    </comment>
    <comment ref="Q138" authorId="0" shapeId="0">
      <text>
        <r>
          <rPr>
            <sz val="9"/>
            <color indexed="81"/>
            <rFont val="MS P ゴシック"/>
            <family val="3"/>
            <charset val="128"/>
          </rPr>
          <t>油種区分を選択</t>
        </r>
      </text>
    </comment>
    <comment ref="R138" authorId="0" shapeId="0">
      <text>
        <r>
          <rPr>
            <sz val="9"/>
            <color indexed="81"/>
            <rFont val="MS P ゴシック"/>
            <family val="3"/>
            <charset val="128"/>
          </rPr>
          <t>円単位で入力</t>
        </r>
      </text>
    </comment>
    <comment ref="B139" authorId="0" shapeId="0">
      <text>
        <r>
          <rPr>
            <sz val="9"/>
            <color indexed="81"/>
            <rFont val="MS P ゴシック"/>
            <family val="3"/>
            <charset val="128"/>
          </rPr>
          <t>施設名を入力</t>
        </r>
      </text>
    </comment>
    <comment ref="C139" authorId="0" shapeId="0">
      <text>
        <r>
          <rPr>
            <sz val="9"/>
            <color indexed="81"/>
            <rFont val="MS P ゴシック"/>
            <family val="3"/>
            <charset val="128"/>
          </rPr>
          <t>費用区分を選択</t>
        </r>
      </text>
    </comment>
    <comment ref="D139" authorId="0" shapeId="0">
      <text>
        <r>
          <rPr>
            <sz val="9"/>
            <color indexed="81"/>
            <rFont val="MS P ゴシック"/>
            <family val="3"/>
            <charset val="128"/>
          </rPr>
          <t>契約区分を選択</t>
        </r>
      </text>
    </comment>
    <comment ref="E139" authorId="0" shapeId="0">
      <text>
        <r>
          <rPr>
            <sz val="9"/>
            <color indexed="81"/>
            <rFont val="MS P ゴシック"/>
            <family val="3"/>
            <charset val="128"/>
          </rPr>
          <t>円単位で入力</t>
        </r>
      </text>
    </comment>
    <comment ref="F139" authorId="0" shapeId="0">
      <text>
        <r>
          <rPr>
            <sz val="9"/>
            <color indexed="81"/>
            <rFont val="MS P ゴシック"/>
            <family val="3"/>
            <charset val="128"/>
          </rPr>
          <t>円単位で入力</t>
        </r>
      </text>
    </comment>
    <comment ref="G139" authorId="0" shapeId="0">
      <text>
        <r>
          <rPr>
            <sz val="9"/>
            <color indexed="81"/>
            <rFont val="MS P ゴシック"/>
            <family val="3"/>
            <charset val="128"/>
          </rPr>
          <t>円単位で入力</t>
        </r>
      </text>
    </comment>
    <comment ref="H139" authorId="0" shapeId="0">
      <text>
        <r>
          <rPr>
            <sz val="9"/>
            <color indexed="81"/>
            <rFont val="MS P ゴシック"/>
            <family val="3"/>
            <charset val="128"/>
          </rPr>
          <t>円単位で入力</t>
        </r>
      </text>
    </comment>
    <comment ref="O139" authorId="0" shapeId="0">
      <text>
        <r>
          <rPr>
            <sz val="9"/>
            <color indexed="81"/>
            <rFont val="MS P ゴシック"/>
            <family val="3"/>
            <charset val="128"/>
          </rPr>
          <t>該当する場合入力（円単位）</t>
        </r>
      </text>
    </comment>
    <comment ref="Q139" authorId="0" shapeId="0">
      <text>
        <r>
          <rPr>
            <sz val="9"/>
            <color indexed="81"/>
            <rFont val="MS P ゴシック"/>
            <family val="3"/>
            <charset val="128"/>
          </rPr>
          <t>油種区分を選択</t>
        </r>
      </text>
    </comment>
    <comment ref="R139" authorId="0" shapeId="0">
      <text>
        <r>
          <rPr>
            <sz val="9"/>
            <color indexed="81"/>
            <rFont val="MS P ゴシック"/>
            <family val="3"/>
            <charset val="128"/>
          </rPr>
          <t>円単位で入力</t>
        </r>
      </text>
    </comment>
    <comment ref="B140" authorId="0" shapeId="0">
      <text>
        <r>
          <rPr>
            <sz val="9"/>
            <color indexed="81"/>
            <rFont val="MS P ゴシック"/>
            <family val="3"/>
            <charset val="128"/>
          </rPr>
          <t>施設名を入力</t>
        </r>
      </text>
    </comment>
    <comment ref="C140" authorId="0" shapeId="0">
      <text>
        <r>
          <rPr>
            <sz val="9"/>
            <color indexed="81"/>
            <rFont val="MS P ゴシック"/>
            <family val="3"/>
            <charset val="128"/>
          </rPr>
          <t>費用区分を選択</t>
        </r>
      </text>
    </comment>
    <comment ref="D140" authorId="0" shapeId="0">
      <text>
        <r>
          <rPr>
            <sz val="9"/>
            <color indexed="81"/>
            <rFont val="MS P ゴシック"/>
            <family val="3"/>
            <charset val="128"/>
          </rPr>
          <t>契約区分を選択</t>
        </r>
      </text>
    </comment>
    <comment ref="E140" authorId="0" shapeId="0">
      <text>
        <r>
          <rPr>
            <sz val="9"/>
            <color indexed="81"/>
            <rFont val="MS P ゴシック"/>
            <family val="3"/>
            <charset val="128"/>
          </rPr>
          <t>円単位で入力</t>
        </r>
      </text>
    </comment>
    <comment ref="F140" authorId="0" shapeId="0">
      <text>
        <r>
          <rPr>
            <sz val="9"/>
            <color indexed="81"/>
            <rFont val="MS P ゴシック"/>
            <family val="3"/>
            <charset val="128"/>
          </rPr>
          <t>円単位で入力</t>
        </r>
      </text>
    </comment>
    <comment ref="G140" authorId="0" shapeId="0">
      <text>
        <r>
          <rPr>
            <sz val="9"/>
            <color indexed="81"/>
            <rFont val="MS P ゴシック"/>
            <family val="3"/>
            <charset val="128"/>
          </rPr>
          <t>円単位で入力</t>
        </r>
      </text>
    </comment>
    <comment ref="H140" authorId="0" shapeId="0">
      <text>
        <r>
          <rPr>
            <sz val="9"/>
            <color indexed="81"/>
            <rFont val="MS P ゴシック"/>
            <family val="3"/>
            <charset val="128"/>
          </rPr>
          <t>円単位で入力</t>
        </r>
      </text>
    </comment>
    <comment ref="O140" authorId="0" shapeId="0">
      <text>
        <r>
          <rPr>
            <sz val="9"/>
            <color indexed="81"/>
            <rFont val="MS P ゴシック"/>
            <family val="3"/>
            <charset val="128"/>
          </rPr>
          <t>該当する場合入力（円単位）</t>
        </r>
      </text>
    </comment>
    <comment ref="Q140" authorId="0" shapeId="0">
      <text>
        <r>
          <rPr>
            <sz val="9"/>
            <color indexed="81"/>
            <rFont val="MS P ゴシック"/>
            <family val="3"/>
            <charset val="128"/>
          </rPr>
          <t>油種区分を選択</t>
        </r>
      </text>
    </comment>
    <comment ref="R140" authorId="0" shapeId="0">
      <text>
        <r>
          <rPr>
            <sz val="9"/>
            <color indexed="81"/>
            <rFont val="MS P ゴシック"/>
            <family val="3"/>
            <charset val="128"/>
          </rPr>
          <t>円単位で入力</t>
        </r>
      </text>
    </comment>
    <comment ref="B141" authorId="0" shapeId="0">
      <text>
        <r>
          <rPr>
            <sz val="9"/>
            <color indexed="81"/>
            <rFont val="MS P ゴシック"/>
            <family val="3"/>
            <charset val="128"/>
          </rPr>
          <t>施設名を入力</t>
        </r>
      </text>
    </comment>
    <comment ref="C141" authorId="0" shapeId="0">
      <text>
        <r>
          <rPr>
            <sz val="9"/>
            <color indexed="81"/>
            <rFont val="MS P ゴシック"/>
            <family val="3"/>
            <charset val="128"/>
          </rPr>
          <t>費用区分を選択</t>
        </r>
      </text>
    </comment>
    <comment ref="D141" authorId="0" shapeId="0">
      <text>
        <r>
          <rPr>
            <sz val="9"/>
            <color indexed="81"/>
            <rFont val="MS P ゴシック"/>
            <family val="3"/>
            <charset val="128"/>
          </rPr>
          <t>契約区分を選択</t>
        </r>
      </text>
    </comment>
    <comment ref="E141" authorId="0" shapeId="0">
      <text>
        <r>
          <rPr>
            <sz val="9"/>
            <color indexed="81"/>
            <rFont val="MS P ゴシック"/>
            <family val="3"/>
            <charset val="128"/>
          </rPr>
          <t>円単位で入力</t>
        </r>
      </text>
    </comment>
    <comment ref="F141" authorId="0" shapeId="0">
      <text>
        <r>
          <rPr>
            <sz val="9"/>
            <color indexed="81"/>
            <rFont val="MS P ゴシック"/>
            <family val="3"/>
            <charset val="128"/>
          </rPr>
          <t>円単位で入力</t>
        </r>
      </text>
    </comment>
    <comment ref="G141" authorId="0" shapeId="0">
      <text>
        <r>
          <rPr>
            <sz val="9"/>
            <color indexed="81"/>
            <rFont val="MS P ゴシック"/>
            <family val="3"/>
            <charset val="128"/>
          </rPr>
          <t>円単位で入力</t>
        </r>
      </text>
    </comment>
    <comment ref="H141" authorId="0" shapeId="0">
      <text>
        <r>
          <rPr>
            <sz val="9"/>
            <color indexed="81"/>
            <rFont val="MS P ゴシック"/>
            <family val="3"/>
            <charset val="128"/>
          </rPr>
          <t>円単位で入力</t>
        </r>
      </text>
    </comment>
    <comment ref="O141" authorId="0" shapeId="0">
      <text>
        <r>
          <rPr>
            <sz val="9"/>
            <color indexed="81"/>
            <rFont val="MS P ゴシック"/>
            <family val="3"/>
            <charset val="128"/>
          </rPr>
          <t>該当する場合入力（円単位）</t>
        </r>
      </text>
    </comment>
    <comment ref="Q141" authorId="0" shapeId="0">
      <text>
        <r>
          <rPr>
            <sz val="9"/>
            <color indexed="81"/>
            <rFont val="MS P ゴシック"/>
            <family val="3"/>
            <charset val="128"/>
          </rPr>
          <t>油種区分を選択</t>
        </r>
      </text>
    </comment>
    <comment ref="R141" authorId="0" shapeId="0">
      <text>
        <r>
          <rPr>
            <sz val="9"/>
            <color indexed="81"/>
            <rFont val="MS P ゴシック"/>
            <family val="3"/>
            <charset val="128"/>
          </rPr>
          <t>円単位で入力</t>
        </r>
      </text>
    </comment>
    <comment ref="B142" authorId="0" shapeId="0">
      <text>
        <r>
          <rPr>
            <sz val="9"/>
            <color indexed="81"/>
            <rFont val="MS P ゴシック"/>
            <family val="3"/>
            <charset val="128"/>
          </rPr>
          <t>施設名を入力</t>
        </r>
      </text>
    </comment>
    <comment ref="C142" authorId="0" shapeId="0">
      <text>
        <r>
          <rPr>
            <sz val="9"/>
            <color indexed="81"/>
            <rFont val="MS P ゴシック"/>
            <family val="3"/>
            <charset val="128"/>
          </rPr>
          <t>費用区分を選択</t>
        </r>
      </text>
    </comment>
    <comment ref="D142" authorId="0" shapeId="0">
      <text>
        <r>
          <rPr>
            <sz val="9"/>
            <color indexed="81"/>
            <rFont val="MS P ゴシック"/>
            <family val="3"/>
            <charset val="128"/>
          </rPr>
          <t>契約区分を選択</t>
        </r>
      </text>
    </comment>
    <comment ref="E142" authorId="0" shapeId="0">
      <text>
        <r>
          <rPr>
            <sz val="9"/>
            <color indexed="81"/>
            <rFont val="MS P ゴシック"/>
            <family val="3"/>
            <charset val="128"/>
          </rPr>
          <t>円単位で入力</t>
        </r>
      </text>
    </comment>
    <comment ref="F142" authorId="0" shapeId="0">
      <text>
        <r>
          <rPr>
            <sz val="9"/>
            <color indexed="81"/>
            <rFont val="MS P ゴシック"/>
            <family val="3"/>
            <charset val="128"/>
          </rPr>
          <t>円単位で入力</t>
        </r>
      </text>
    </comment>
    <comment ref="G142" authorId="0" shapeId="0">
      <text>
        <r>
          <rPr>
            <sz val="9"/>
            <color indexed="81"/>
            <rFont val="MS P ゴシック"/>
            <family val="3"/>
            <charset val="128"/>
          </rPr>
          <t>円単位で入力</t>
        </r>
      </text>
    </comment>
    <comment ref="H142" authorId="0" shapeId="0">
      <text>
        <r>
          <rPr>
            <sz val="9"/>
            <color indexed="81"/>
            <rFont val="MS P ゴシック"/>
            <family val="3"/>
            <charset val="128"/>
          </rPr>
          <t>円単位で入力</t>
        </r>
      </text>
    </comment>
    <comment ref="O142" authorId="0" shapeId="0">
      <text>
        <r>
          <rPr>
            <sz val="9"/>
            <color indexed="81"/>
            <rFont val="MS P ゴシック"/>
            <family val="3"/>
            <charset val="128"/>
          </rPr>
          <t>該当する場合入力（円単位）</t>
        </r>
      </text>
    </comment>
    <comment ref="Q142" authorId="0" shapeId="0">
      <text>
        <r>
          <rPr>
            <sz val="9"/>
            <color indexed="81"/>
            <rFont val="MS P ゴシック"/>
            <family val="3"/>
            <charset val="128"/>
          </rPr>
          <t>油種区分を選択</t>
        </r>
      </text>
    </comment>
    <comment ref="R142" authorId="0" shapeId="0">
      <text>
        <r>
          <rPr>
            <sz val="9"/>
            <color indexed="81"/>
            <rFont val="MS P ゴシック"/>
            <family val="3"/>
            <charset val="128"/>
          </rPr>
          <t>円単位で入力</t>
        </r>
      </text>
    </comment>
    <comment ref="B143" authorId="0" shapeId="0">
      <text>
        <r>
          <rPr>
            <sz val="9"/>
            <color indexed="81"/>
            <rFont val="MS P ゴシック"/>
            <family val="3"/>
            <charset val="128"/>
          </rPr>
          <t>施設名を入力</t>
        </r>
      </text>
    </comment>
    <comment ref="C143" authorId="0" shapeId="0">
      <text>
        <r>
          <rPr>
            <sz val="9"/>
            <color indexed="81"/>
            <rFont val="MS P ゴシック"/>
            <family val="3"/>
            <charset val="128"/>
          </rPr>
          <t>費用区分を選択</t>
        </r>
      </text>
    </comment>
    <comment ref="D143" authorId="0" shapeId="0">
      <text>
        <r>
          <rPr>
            <sz val="9"/>
            <color indexed="81"/>
            <rFont val="MS P ゴシック"/>
            <family val="3"/>
            <charset val="128"/>
          </rPr>
          <t>契約区分を選択</t>
        </r>
      </text>
    </comment>
    <comment ref="E143" authorId="0" shapeId="0">
      <text>
        <r>
          <rPr>
            <sz val="9"/>
            <color indexed="81"/>
            <rFont val="MS P ゴシック"/>
            <family val="3"/>
            <charset val="128"/>
          </rPr>
          <t>円単位で入力</t>
        </r>
      </text>
    </comment>
    <comment ref="F143" authorId="0" shapeId="0">
      <text>
        <r>
          <rPr>
            <sz val="9"/>
            <color indexed="81"/>
            <rFont val="MS P ゴシック"/>
            <family val="3"/>
            <charset val="128"/>
          </rPr>
          <t>円単位で入力</t>
        </r>
      </text>
    </comment>
    <comment ref="G143" authorId="0" shapeId="0">
      <text>
        <r>
          <rPr>
            <sz val="9"/>
            <color indexed="81"/>
            <rFont val="MS P ゴシック"/>
            <family val="3"/>
            <charset val="128"/>
          </rPr>
          <t>円単位で入力</t>
        </r>
      </text>
    </comment>
    <comment ref="H143" authorId="0" shapeId="0">
      <text>
        <r>
          <rPr>
            <sz val="9"/>
            <color indexed="81"/>
            <rFont val="MS P ゴシック"/>
            <family val="3"/>
            <charset val="128"/>
          </rPr>
          <t>円単位で入力</t>
        </r>
      </text>
    </comment>
    <comment ref="O143" authorId="0" shapeId="0">
      <text>
        <r>
          <rPr>
            <sz val="9"/>
            <color indexed="81"/>
            <rFont val="MS P ゴシック"/>
            <family val="3"/>
            <charset val="128"/>
          </rPr>
          <t>該当する場合入力（円単位）</t>
        </r>
      </text>
    </comment>
    <comment ref="Q143" authorId="0" shapeId="0">
      <text>
        <r>
          <rPr>
            <sz val="9"/>
            <color indexed="81"/>
            <rFont val="MS P ゴシック"/>
            <family val="3"/>
            <charset val="128"/>
          </rPr>
          <t>油種区分を選択</t>
        </r>
      </text>
    </comment>
    <comment ref="R143" authorId="0" shapeId="0">
      <text>
        <r>
          <rPr>
            <sz val="9"/>
            <color indexed="81"/>
            <rFont val="MS P ゴシック"/>
            <family val="3"/>
            <charset val="128"/>
          </rPr>
          <t>円単位で入力</t>
        </r>
      </text>
    </comment>
    <comment ref="B144" authorId="0" shapeId="0">
      <text>
        <r>
          <rPr>
            <sz val="9"/>
            <color indexed="81"/>
            <rFont val="MS P ゴシック"/>
            <family val="3"/>
            <charset val="128"/>
          </rPr>
          <t>施設名を入力</t>
        </r>
      </text>
    </comment>
    <comment ref="C144" authorId="0" shapeId="0">
      <text>
        <r>
          <rPr>
            <sz val="9"/>
            <color indexed="81"/>
            <rFont val="MS P ゴシック"/>
            <family val="3"/>
            <charset val="128"/>
          </rPr>
          <t>費用区分を選択</t>
        </r>
      </text>
    </comment>
    <comment ref="D144" authorId="0" shapeId="0">
      <text>
        <r>
          <rPr>
            <sz val="9"/>
            <color indexed="81"/>
            <rFont val="MS P ゴシック"/>
            <family val="3"/>
            <charset val="128"/>
          </rPr>
          <t>契約区分を選択</t>
        </r>
      </text>
    </comment>
    <comment ref="E144" authorId="0" shapeId="0">
      <text>
        <r>
          <rPr>
            <sz val="9"/>
            <color indexed="81"/>
            <rFont val="MS P ゴシック"/>
            <family val="3"/>
            <charset val="128"/>
          </rPr>
          <t>円単位で入力</t>
        </r>
      </text>
    </comment>
    <comment ref="F144" authorId="0" shapeId="0">
      <text>
        <r>
          <rPr>
            <sz val="9"/>
            <color indexed="81"/>
            <rFont val="MS P ゴシック"/>
            <family val="3"/>
            <charset val="128"/>
          </rPr>
          <t>円単位で入力</t>
        </r>
      </text>
    </comment>
    <comment ref="G144" authorId="0" shapeId="0">
      <text>
        <r>
          <rPr>
            <sz val="9"/>
            <color indexed="81"/>
            <rFont val="MS P ゴシック"/>
            <family val="3"/>
            <charset val="128"/>
          </rPr>
          <t>円単位で入力</t>
        </r>
      </text>
    </comment>
    <comment ref="H144" authorId="0" shapeId="0">
      <text>
        <r>
          <rPr>
            <sz val="9"/>
            <color indexed="81"/>
            <rFont val="MS P ゴシック"/>
            <family val="3"/>
            <charset val="128"/>
          </rPr>
          <t>円単位で入力</t>
        </r>
      </text>
    </comment>
    <comment ref="O144" authorId="0" shapeId="0">
      <text>
        <r>
          <rPr>
            <sz val="9"/>
            <color indexed="81"/>
            <rFont val="MS P ゴシック"/>
            <family val="3"/>
            <charset val="128"/>
          </rPr>
          <t>該当する場合入力（円単位）</t>
        </r>
      </text>
    </comment>
    <comment ref="Q144" authorId="0" shapeId="0">
      <text>
        <r>
          <rPr>
            <sz val="9"/>
            <color indexed="81"/>
            <rFont val="MS P ゴシック"/>
            <family val="3"/>
            <charset val="128"/>
          </rPr>
          <t>油種区分を選択</t>
        </r>
      </text>
    </comment>
    <comment ref="R144" authorId="0" shapeId="0">
      <text>
        <r>
          <rPr>
            <sz val="9"/>
            <color indexed="81"/>
            <rFont val="MS P ゴシック"/>
            <family val="3"/>
            <charset val="128"/>
          </rPr>
          <t>円単位で入力</t>
        </r>
      </text>
    </comment>
    <comment ref="B145" authorId="0" shapeId="0">
      <text>
        <r>
          <rPr>
            <sz val="9"/>
            <color indexed="81"/>
            <rFont val="MS P ゴシック"/>
            <family val="3"/>
            <charset val="128"/>
          </rPr>
          <t>施設名を入力</t>
        </r>
      </text>
    </comment>
    <comment ref="C145" authorId="0" shapeId="0">
      <text>
        <r>
          <rPr>
            <sz val="9"/>
            <color indexed="81"/>
            <rFont val="MS P ゴシック"/>
            <family val="3"/>
            <charset val="128"/>
          </rPr>
          <t>費用区分を選択</t>
        </r>
      </text>
    </comment>
    <comment ref="D145" authorId="0" shapeId="0">
      <text>
        <r>
          <rPr>
            <sz val="9"/>
            <color indexed="81"/>
            <rFont val="MS P ゴシック"/>
            <family val="3"/>
            <charset val="128"/>
          </rPr>
          <t>契約区分を選択</t>
        </r>
      </text>
    </comment>
    <comment ref="E145" authorId="0" shapeId="0">
      <text>
        <r>
          <rPr>
            <sz val="9"/>
            <color indexed="81"/>
            <rFont val="MS P ゴシック"/>
            <family val="3"/>
            <charset val="128"/>
          </rPr>
          <t>円単位で入力</t>
        </r>
      </text>
    </comment>
    <comment ref="F145" authorId="0" shapeId="0">
      <text>
        <r>
          <rPr>
            <sz val="9"/>
            <color indexed="81"/>
            <rFont val="MS P ゴシック"/>
            <family val="3"/>
            <charset val="128"/>
          </rPr>
          <t>円単位で入力</t>
        </r>
      </text>
    </comment>
    <comment ref="G145" authorId="0" shapeId="0">
      <text>
        <r>
          <rPr>
            <sz val="9"/>
            <color indexed="81"/>
            <rFont val="MS P ゴシック"/>
            <family val="3"/>
            <charset val="128"/>
          </rPr>
          <t>円単位で入力</t>
        </r>
      </text>
    </comment>
    <comment ref="H145" authorId="0" shapeId="0">
      <text>
        <r>
          <rPr>
            <sz val="9"/>
            <color indexed="81"/>
            <rFont val="MS P ゴシック"/>
            <family val="3"/>
            <charset val="128"/>
          </rPr>
          <t>円単位で入力</t>
        </r>
      </text>
    </comment>
    <comment ref="O145" authorId="0" shapeId="0">
      <text>
        <r>
          <rPr>
            <sz val="9"/>
            <color indexed="81"/>
            <rFont val="MS P ゴシック"/>
            <family val="3"/>
            <charset val="128"/>
          </rPr>
          <t>該当する場合入力（円単位）</t>
        </r>
      </text>
    </comment>
    <comment ref="Q145" authorId="0" shapeId="0">
      <text>
        <r>
          <rPr>
            <sz val="9"/>
            <color indexed="81"/>
            <rFont val="MS P ゴシック"/>
            <family val="3"/>
            <charset val="128"/>
          </rPr>
          <t>油種区分を選択</t>
        </r>
      </text>
    </comment>
    <comment ref="R145" authorId="0" shapeId="0">
      <text>
        <r>
          <rPr>
            <sz val="9"/>
            <color indexed="81"/>
            <rFont val="MS P ゴシック"/>
            <family val="3"/>
            <charset val="128"/>
          </rPr>
          <t>円単位で入力</t>
        </r>
      </text>
    </comment>
    <comment ref="B146" authorId="0" shapeId="0">
      <text>
        <r>
          <rPr>
            <sz val="9"/>
            <color indexed="81"/>
            <rFont val="MS P ゴシック"/>
            <family val="3"/>
            <charset val="128"/>
          </rPr>
          <t>施設名を入力</t>
        </r>
      </text>
    </comment>
    <comment ref="C146" authorId="0" shapeId="0">
      <text>
        <r>
          <rPr>
            <sz val="9"/>
            <color indexed="81"/>
            <rFont val="MS P ゴシック"/>
            <family val="3"/>
            <charset val="128"/>
          </rPr>
          <t>費用区分を選択</t>
        </r>
      </text>
    </comment>
    <comment ref="D146" authorId="0" shapeId="0">
      <text>
        <r>
          <rPr>
            <sz val="9"/>
            <color indexed="81"/>
            <rFont val="MS P ゴシック"/>
            <family val="3"/>
            <charset val="128"/>
          </rPr>
          <t>契約区分を選択</t>
        </r>
      </text>
    </comment>
    <comment ref="E146" authorId="0" shapeId="0">
      <text>
        <r>
          <rPr>
            <sz val="9"/>
            <color indexed="81"/>
            <rFont val="MS P ゴシック"/>
            <family val="3"/>
            <charset val="128"/>
          </rPr>
          <t>円単位で入力</t>
        </r>
      </text>
    </comment>
    <comment ref="F146" authorId="0" shapeId="0">
      <text>
        <r>
          <rPr>
            <sz val="9"/>
            <color indexed="81"/>
            <rFont val="MS P ゴシック"/>
            <family val="3"/>
            <charset val="128"/>
          </rPr>
          <t>円単位で入力</t>
        </r>
      </text>
    </comment>
    <comment ref="G146" authorId="0" shapeId="0">
      <text>
        <r>
          <rPr>
            <sz val="9"/>
            <color indexed="81"/>
            <rFont val="MS P ゴシック"/>
            <family val="3"/>
            <charset val="128"/>
          </rPr>
          <t>円単位で入力</t>
        </r>
      </text>
    </comment>
    <comment ref="H146" authorId="0" shapeId="0">
      <text>
        <r>
          <rPr>
            <sz val="9"/>
            <color indexed="81"/>
            <rFont val="MS P ゴシック"/>
            <family val="3"/>
            <charset val="128"/>
          </rPr>
          <t>円単位で入力</t>
        </r>
      </text>
    </comment>
    <comment ref="O146" authorId="0" shapeId="0">
      <text>
        <r>
          <rPr>
            <sz val="9"/>
            <color indexed="81"/>
            <rFont val="MS P ゴシック"/>
            <family val="3"/>
            <charset val="128"/>
          </rPr>
          <t>該当する場合入力（円単位）</t>
        </r>
      </text>
    </comment>
    <comment ref="Q146" authorId="0" shapeId="0">
      <text>
        <r>
          <rPr>
            <sz val="9"/>
            <color indexed="81"/>
            <rFont val="MS P ゴシック"/>
            <family val="3"/>
            <charset val="128"/>
          </rPr>
          <t>油種区分を選択</t>
        </r>
      </text>
    </comment>
    <comment ref="R146" authorId="0" shapeId="0">
      <text>
        <r>
          <rPr>
            <sz val="9"/>
            <color indexed="81"/>
            <rFont val="MS P ゴシック"/>
            <family val="3"/>
            <charset val="128"/>
          </rPr>
          <t>円単位で入力</t>
        </r>
      </text>
    </comment>
    <comment ref="B147" authorId="0" shapeId="0">
      <text>
        <r>
          <rPr>
            <sz val="9"/>
            <color indexed="81"/>
            <rFont val="MS P ゴシック"/>
            <family val="3"/>
            <charset val="128"/>
          </rPr>
          <t>施設名を入力</t>
        </r>
      </text>
    </comment>
    <comment ref="C147" authorId="0" shapeId="0">
      <text>
        <r>
          <rPr>
            <sz val="9"/>
            <color indexed="81"/>
            <rFont val="MS P ゴシック"/>
            <family val="3"/>
            <charset val="128"/>
          </rPr>
          <t>費用区分を選択</t>
        </r>
      </text>
    </comment>
    <comment ref="D147" authorId="0" shapeId="0">
      <text>
        <r>
          <rPr>
            <sz val="9"/>
            <color indexed="81"/>
            <rFont val="MS P ゴシック"/>
            <family val="3"/>
            <charset val="128"/>
          </rPr>
          <t>契約区分を選択</t>
        </r>
      </text>
    </comment>
    <comment ref="E147" authorId="0" shapeId="0">
      <text>
        <r>
          <rPr>
            <sz val="9"/>
            <color indexed="81"/>
            <rFont val="MS P ゴシック"/>
            <family val="3"/>
            <charset val="128"/>
          </rPr>
          <t>円単位で入力</t>
        </r>
      </text>
    </comment>
    <comment ref="F147" authorId="0" shapeId="0">
      <text>
        <r>
          <rPr>
            <sz val="9"/>
            <color indexed="81"/>
            <rFont val="MS P ゴシック"/>
            <family val="3"/>
            <charset val="128"/>
          </rPr>
          <t>円単位で入力</t>
        </r>
      </text>
    </comment>
    <comment ref="G147" authorId="0" shapeId="0">
      <text>
        <r>
          <rPr>
            <sz val="9"/>
            <color indexed="81"/>
            <rFont val="MS P ゴシック"/>
            <family val="3"/>
            <charset val="128"/>
          </rPr>
          <t>円単位で入力</t>
        </r>
      </text>
    </comment>
    <comment ref="H147" authorId="0" shapeId="0">
      <text>
        <r>
          <rPr>
            <sz val="9"/>
            <color indexed="81"/>
            <rFont val="MS P ゴシック"/>
            <family val="3"/>
            <charset val="128"/>
          </rPr>
          <t>円単位で入力</t>
        </r>
      </text>
    </comment>
    <comment ref="O147" authorId="0" shapeId="0">
      <text>
        <r>
          <rPr>
            <sz val="9"/>
            <color indexed="81"/>
            <rFont val="MS P ゴシック"/>
            <family val="3"/>
            <charset val="128"/>
          </rPr>
          <t>該当する場合入力（円単位）</t>
        </r>
      </text>
    </comment>
    <comment ref="Q147" authorId="0" shapeId="0">
      <text>
        <r>
          <rPr>
            <sz val="9"/>
            <color indexed="81"/>
            <rFont val="MS P ゴシック"/>
            <family val="3"/>
            <charset val="128"/>
          </rPr>
          <t>油種区分を選択</t>
        </r>
      </text>
    </comment>
    <comment ref="R147" authorId="0" shapeId="0">
      <text>
        <r>
          <rPr>
            <sz val="9"/>
            <color indexed="81"/>
            <rFont val="MS P ゴシック"/>
            <family val="3"/>
            <charset val="128"/>
          </rPr>
          <t>円単位で入力</t>
        </r>
      </text>
    </comment>
    <comment ref="B148" authorId="0" shapeId="0">
      <text>
        <r>
          <rPr>
            <sz val="9"/>
            <color indexed="81"/>
            <rFont val="MS P ゴシック"/>
            <family val="3"/>
            <charset val="128"/>
          </rPr>
          <t>施設名を入力</t>
        </r>
      </text>
    </comment>
    <comment ref="C148" authorId="0" shapeId="0">
      <text>
        <r>
          <rPr>
            <sz val="9"/>
            <color indexed="81"/>
            <rFont val="MS P ゴシック"/>
            <family val="3"/>
            <charset val="128"/>
          </rPr>
          <t>費用区分を選択</t>
        </r>
      </text>
    </comment>
    <comment ref="D148" authorId="0" shapeId="0">
      <text>
        <r>
          <rPr>
            <sz val="9"/>
            <color indexed="81"/>
            <rFont val="MS P ゴシック"/>
            <family val="3"/>
            <charset val="128"/>
          </rPr>
          <t>契約区分を選択</t>
        </r>
      </text>
    </comment>
    <comment ref="E148" authorId="0" shapeId="0">
      <text>
        <r>
          <rPr>
            <sz val="9"/>
            <color indexed="81"/>
            <rFont val="MS P ゴシック"/>
            <family val="3"/>
            <charset val="128"/>
          </rPr>
          <t>円単位で入力</t>
        </r>
      </text>
    </comment>
    <comment ref="F148" authorId="0" shapeId="0">
      <text>
        <r>
          <rPr>
            <sz val="9"/>
            <color indexed="81"/>
            <rFont val="MS P ゴシック"/>
            <family val="3"/>
            <charset val="128"/>
          </rPr>
          <t>円単位で入力</t>
        </r>
      </text>
    </comment>
    <comment ref="G148" authorId="0" shapeId="0">
      <text>
        <r>
          <rPr>
            <sz val="9"/>
            <color indexed="81"/>
            <rFont val="MS P ゴシック"/>
            <family val="3"/>
            <charset val="128"/>
          </rPr>
          <t>円単位で入力</t>
        </r>
      </text>
    </comment>
    <comment ref="H148" authorId="0" shapeId="0">
      <text>
        <r>
          <rPr>
            <sz val="9"/>
            <color indexed="81"/>
            <rFont val="MS P ゴシック"/>
            <family val="3"/>
            <charset val="128"/>
          </rPr>
          <t>円単位で入力</t>
        </r>
      </text>
    </comment>
    <comment ref="O148" authorId="0" shapeId="0">
      <text>
        <r>
          <rPr>
            <sz val="9"/>
            <color indexed="81"/>
            <rFont val="MS P ゴシック"/>
            <family val="3"/>
            <charset val="128"/>
          </rPr>
          <t>該当する場合入力（円単位）</t>
        </r>
      </text>
    </comment>
    <comment ref="Q148" authorId="0" shapeId="0">
      <text>
        <r>
          <rPr>
            <sz val="9"/>
            <color indexed="81"/>
            <rFont val="MS P ゴシック"/>
            <family val="3"/>
            <charset val="128"/>
          </rPr>
          <t>油種区分を選択</t>
        </r>
      </text>
    </comment>
    <comment ref="R148" authorId="0" shapeId="0">
      <text>
        <r>
          <rPr>
            <sz val="9"/>
            <color indexed="81"/>
            <rFont val="MS P ゴシック"/>
            <family val="3"/>
            <charset val="128"/>
          </rPr>
          <t>円単位で入力</t>
        </r>
      </text>
    </comment>
    <comment ref="B149" authorId="0" shapeId="0">
      <text>
        <r>
          <rPr>
            <sz val="9"/>
            <color indexed="81"/>
            <rFont val="MS P ゴシック"/>
            <family val="3"/>
            <charset val="128"/>
          </rPr>
          <t>施設名を入力</t>
        </r>
      </text>
    </comment>
    <comment ref="C149" authorId="0" shapeId="0">
      <text>
        <r>
          <rPr>
            <sz val="9"/>
            <color indexed="81"/>
            <rFont val="MS P ゴシック"/>
            <family val="3"/>
            <charset val="128"/>
          </rPr>
          <t>費用区分を選択</t>
        </r>
      </text>
    </comment>
    <comment ref="D149" authorId="0" shapeId="0">
      <text>
        <r>
          <rPr>
            <sz val="9"/>
            <color indexed="81"/>
            <rFont val="MS P ゴシック"/>
            <family val="3"/>
            <charset val="128"/>
          </rPr>
          <t>契約区分を選択</t>
        </r>
      </text>
    </comment>
    <comment ref="E149" authorId="0" shapeId="0">
      <text>
        <r>
          <rPr>
            <sz val="9"/>
            <color indexed="81"/>
            <rFont val="MS P ゴシック"/>
            <family val="3"/>
            <charset val="128"/>
          </rPr>
          <t>円単位で入力</t>
        </r>
      </text>
    </comment>
    <comment ref="F149" authorId="0" shapeId="0">
      <text>
        <r>
          <rPr>
            <sz val="9"/>
            <color indexed="81"/>
            <rFont val="MS P ゴシック"/>
            <family val="3"/>
            <charset val="128"/>
          </rPr>
          <t>円単位で入力</t>
        </r>
      </text>
    </comment>
    <comment ref="G149" authorId="0" shapeId="0">
      <text>
        <r>
          <rPr>
            <sz val="9"/>
            <color indexed="81"/>
            <rFont val="MS P ゴシック"/>
            <family val="3"/>
            <charset val="128"/>
          </rPr>
          <t>円単位で入力</t>
        </r>
      </text>
    </comment>
    <comment ref="H149" authorId="0" shapeId="0">
      <text>
        <r>
          <rPr>
            <sz val="9"/>
            <color indexed="81"/>
            <rFont val="MS P ゴシック"/>
            <family val="3"/>
            <charset val="128"/>
          </rPr>
          <t>円単位で入力</t>
        </r>
      </text>
    </comment>
    <comment ref="O149" authorId="0" shapeId="0">
      <text>
        <r>
          <rPr>
            <sz val="9"/>
            <color indexed="81"/>
            <rFont val="MS P ゴシック"/>
            <family val="3"/>
            <charset val="128"/>
          </rPr>
          <t>該当する場合入力（円単位）</t>
        </r>
      </text>
    </comment>
    <comment ref="Q149" authorId="0" shapeId="0">
      <text>
        <r>
          <rPr>
            <sz val="9"/>
            <color indexed="81"/>
            <rFont val="MS P ゴシック"/>
            <family val="3"/>
            <charset val="128"/>
          </rPr>
          <t>油種区分を選択</t>
        </r>
      </text>
    </comment>
    <comment ref="R149" authorId="0" shapeId="0">
      <text>
        <r>
          <rPr>
            <sz val="9"/>
            <color indexed="81"/>
            <rFont val="MS P ゴシック"/>
            <family val="3"/>
            <charset val="128"/>
          </rPr>
          <t>円単位で入力</t>
        </r>
      </text>
    </comment>
    <comment ref="B150" authorId="0" shapeId="0">
      <text>
        <r>
          <rPr>
            <sz val="9"/>
            <color indexed="81"/>
            <rFont val="MS P ゴシック"/>
            <family val="3"/>
            <charset val="128"/>
          </rPr>
          <t>施設名を入力</t>
        </r>
      </text>
    </comment>
    <comment ref="C150" authorId="0" shapeId="0">
      <text>
        <r>
          <rPr>
            <sz val="9"/>
            <color indexed="81"/>
            <rFont val="MS P ゴシック"/>
            <family val="3"/>
            <charset val="128"/>
          </rPr>
          <t>費用区分を選択</t>
        </r>
      </text>
    </comment>
    <comment ref="D150" authorId="0" shapeId="0">
      <text>
        <r>
          <rPr>
            <sz val="9"/>
            <color indexed="81"/>
            <rFont val="MS P ゴシック"/>
            <family val="3"/>
            <charset val="128"/>
          </rPr>
          <t>契約区分を選択</t>
        </r>
      </text>
    </comment>
    <comment ref="E150" authorId="0" shapeId="0">
      <text>
        <r>
          <rPr>
            <sz val="9"/>
            <color indexed="81"/>
            <rFont val="MS P ゴシック"/>
            <family val="3"/>
            <charset val="128"/>
          </rPr>
          <t>円単位で入力</t>
        </r>
      </text>
    </comment>
    <comment ref="F150" authorId="0" shapeId="0">
      <text>
        <r>
          <rPr>
            <sz val="9"/>
            <color indexed="81"/>
            <rFont val="MS P ゴシック"/>
            <family val="3"/>
            <charset val="128"/>
          </rPr>
          <t>円単位で入力</t>
        </r>
      </text>
    </comment>
    <comment ref="G150" authorId="0" shapeId="0">
      <text>
        <r>
          <rPr>
            <sz val="9"/>
            <color indexed="81"/>
            <rFont val="MS P ゴシック"/>
            <family val="3"/>
            <charset val="128"/>
          </rPr>
          <t>円単位で入力</t>
        </r>
      </text>
    </comment>
    <comment ref="H150" authorId="0" shapeId="0">
      <text>
        <r>
          <rPr>
            <sz val="9"/>
            <color indexed="81"/>
            <rFont val="MS P ゴシック"/>
            <family val="3"/>
            <charset val="128"/>
          </rPr>
          <t>円単位で入力</t>
        </r>
      </text>
    </comment>
    <comment ref="O150" authorId="0" shapeId="0">
      <text>
        <r>
          <rPr>
            <sz val="9"/>
            <color indexed="81"/>
            <rFont val="MS P ゴシック"/>
            <family val="3"/>
            <charset val="128"/>
          </rPr>
          <t>該当する場合入力（円単位）</t>
        </r>
      </text>
    </comment>
    <comment ref="Q150" authorId="0" shapeId="0">
      <text>
        <r>
          <rPr>
            <sz val="9"/>
            <color indexed="81"/>
            <rFont val="MS P ゴシック"/>
            <family val="3"/>
            <charset val="128"/>
          </rPr>
          <t>油種区分を選択</t>
        </r>
      </text>
    </comment>
    <comment ref="R150" authorId="0" shapeId="0">
      <text>
        <r>
          <rPr>
            <sz val="9"/>
            <color indexed="81"/>
            <rFont val="MS P ゴシック"/>
            <family val="3"/>
            <charset val="128"/>
          </rPr>
          <t>円単位で入力</t>
        </r>
      </text>
    </comment>
    <comment ref="B151" authorId="0" shapeId="0">
      <text>
        <r>
          <rPr>
            <sz val="9"/>
            <color indexed="81"/>
            <rFont val="MS P ゴシック"/>
            <family val="3"/>
            <charset val="128"/>
          </rPr>
          <t>施設名を入力</t>
        </r>
      </text>
    </comment>
    <comment ref="C151" authorId="0" shapeId="0">
      <text>
        <r>
          <rPr>
            <sz val="9"/>
            <color indexed="81"/>
            <rFont val="MS P ゴシック"/>
            <family val="3"/>
            <charset val="128"/>
          </rPr>
          <t>費用区分を選択</t>
        </r>
      </text>
    </comment>
    <comment ref="D151" authorId="0" shapeId="0">
      <text>
        <r>
          <rPr>
            <sz val="9"/>
            <color indexed="81"/>
            <rFont val="MS P ゴシック"/>
            <family val="3"/>
            <charset val="128"/>
          </rPr>
          <t>契約区分を選択</t>
        </r>
      </text>
    </comment>
    <comment ref="E151" authorId="0" shapeId="0">
      <text>
        <r>
          <rPr>
            <sz val="9"/>
            <color indexed="81"/>
            <rFont val="MS P ゴシック"/>
            <family val="3"/>
            <charset val="128"/>
          </rPr>
          <t>円単位で入力</t>
        </r>
      </text>
    </comment>
    <comment ref="F151" authorId="0" shapeId="0">
      <text>
        <r>
          <rPr>
            <sz val="9"/>
            <color indexed="81"/>
            <rFont val="MS P ゴシック"/>
            <family val="3"/>
            <charset val="128"/>
          </rPr>
          <t>円単位で入力</t>
        </r>
      </text>
    </comment>
    <comment ref="G151" authorId="0" shapeId="0">
      <text>
        <r>
          <rPr>
            <sz val="9"/>
            <color indexed="81"/>
            <rFont val="MS P ゴシック"/>
            <family val="3"/>
            <charset val="128"/>
          </rPr>
          <t>円単位で入力</t>
        </r>
      </text>
    </comment>
    <comment ref="H151" authorId="0" shapeId="0">
      <text>
        <r>
          <rPr>
            <sz val="9"/>
            <color indexed="81"/>
            <rFont val="MS P ゴシック"/>
            <family val="3"/>
            <charset val="128"/>
          </rPr>
          <t>円単位で入力</t>
        </r>
      </text>
    </comment>
    <comment ref="O151" authorId="0" shapeId="0">
      <text>
        <r>
          <rPr>
            <sz val="9"/>
            <color indexed="81"/>
            <rFont val="MS P ゴシック"/>
            <family val="3"/>
            <charset val="128"/>
          </rPr>
          <t>該当する場合入力（円単位）</t>
        </r>
      </text>
    </comment>
    <comment ref="Q151" authorId="0" shapeId="0">
      <text>
        <r>
          <rPr>
            <sz val="9"/>
            <color indexed="81"/>
            <rFont val="MS P ゴシック"/>
            <family val="3"/>
            <charset val="128"/>
          </rPr>
          <t>油種区分を選択</t>
        </r>
      </text>
    </comment>
    <comment ref="R151" authorId="0" shapeId="0">
      <text>
        <r>
          <rPr>
            <sz val="9"/>
            <color indexed="81"/>
            <rFont val="MS P ゴシック"/>
            <family val="3"/>
            <charset val="128"/>
          </rPr>
          <t>円単位で入力</t>
        </r>
      </text>
    </comment>
    <comment ref="B152" authorId="0" shapeId="0">
      <text>
        <r>
          <rPr>
            <sz val="9"/>
            <color indexed="81"/>
            <rFont val="MS P ゴシック"/>
            <family val="3"/>
            <charset val="128"/>
          </rPr>
          <t>施設名を入力</t>
        </r>
      </text>
    </comment>
    <comment ref="C152" authorId="0" shapeId="0">
      <text>
        <r>
          <rPr>
            <sz val="9"/>
            <color indexed="81"/>
            <rFont val="MS P ゴシック"/>
            <family val="3"/>
            <charset val="128"/>
          </rPr>
          <t>費用区分を選択</t>
        </r>
      </text>
    </comment>
    <comment ref="D152" authorId="0" shapeId="0">
      <text>
        <r>
          <rPr>
            <sz val="9"/>
            <color indexed="81"/>
            <rFont val="MS P ゴシック"/>
            <family val="3"/>
            <charset val="128"/>
          </rPr>
          <t>契約区分を選択</t>
        </r>
      </text>
    </comment>
    <comment ref="E152" authorId="0" shapeId="0">
      <text>
        <r>
          <rPr>
            <sz val="9"/>
            <color indexed="81"/>
            <rFont val="MS P ゴシック"/>
            <family val="3"/>
            <charset val="128"/>
          </rPr>
          <t>円単位で入力</t>
        </r>
      </text>
    </comment>
    <comment ref="F152" authorId="0" shapeId="0">
      <text>
        <r>
          <rPr>
            <sz val="9"/>
            <color indexed="81"/>
            <rFont val="MS P ゴシック"/>
            <family val="3"/>
            <charset val="128"/>
          </rPr>
          <t>円単位で入力</t>
        </r>
      </text>
    </comment>
    <comment ref="G152" authorId="0" shapeId="0">
      <text>
        <r>
          <rPr>
            <sz val="9"/>
            <color indexed="81"/>
            <rFont val="MS P ゴシック"/>
            <family val="3"/>
            <charset val="128"/>
          </rPr>
          <t>円単位で入力</t>
        </r>
      </text>
    </comment>
    <comment ref="H152" authorId="0" shapeId="0">
      <text>
        <r>
          <rPr>
            <sz val="9"/>
            <color indexed="81"/>
            <rFont val="MS P ゴシック"/>
            <family val="3"/>
            <charset val="128"/>
          </rPr>
          <t>円単位で入力</t>
        </r>
      </text>
    </comment>
    <comment ref="O152" authorId="0" shapeId="0">
      <text>
        <r>
          <rPr>
            <sz val="9"/>
            <color indexed="81"/>
            <rFont val="MS P ゴシック"/>
            <family val="3"/>
            <charset val="128"/>
          </rPr>
          <t>該当する場合入力（円単位）</t>
        </r>
      </text>
    </comment>
    <comment ref="Q152" authorId="0" shapeId="0">
      <text>
        <r>
          <rPr>
            <sz val="9"/>
            <color indexed="81"/>
            <rFont val="MS P ゴシック"/>
            <family val="3"/>
            <charset val="128"/>
          </rPr>
          <t>油種区分を選択</t>
        </r>
      </text>
    </comment>
    <comment ref="R152" authorId="0" shapeId="0">
      <text>
        <r>
          <rPr>
            <sz val="9"/>
            <color indexed="81"/>
            <rFont val="MS P ゴシック"/>
            <family val="3"/>
            <charset val="128"/>
          </rPr>
          <t>円単位で入力</t>
        </r>
      </text>
    </comment>
    <comment ref="B153" authorId="0" shapeId="0">
      <text>
        <r>
          <rPr>
            <sz val="9"/>
            <color indexed="81"/>
            <rFont val="MS P ゴシック"/>
            <family val="3"/>
            <charset val="128"/>
          </rPr>
          <t>施設名を入力</t>
        </r>
      </text>
    </comment>
    <comment ref="C153" authorId="0" shapeId="0">
      <text>
        <r>
          <rPr>
            <sz val="9"/>
            <color indexed="81"/>
            <rFont val="MS P ゴシック"/>
            <family val="3"/>
            <charset val="128"/>
          </rPr>
          <t>費用区分を選択</t>
        </r>
      </text>
    </comment>
    <comment ref="D153" authorId="0" shapeId="0">
      <text>
        <r>
          <rPr>
            <sz val="9"/>
            <color indexed="81"/>
            <rFont val="MS P ゴシック"/>
            <family val="3"/>
            <charset val="128"/>
          </rPr>
          <t>契約区分を選択</t>
        </r>
      </text>
    </comment>
    <comment ref="E153" authorId="0" shapeId="0">
      <text>
        <r>
          <rPr>
            <sz val="9"/>
            <color indexed="81"/>
            <rFont val="MS P ゴシック"/>
            <family val="3"/>
            <charset val="128"/>
          </rPr>
          <t>円単位で入力</t>
        </r>
      </text>
    </comment>
    <comment ref="F153" authorId="0" shapeId="0">
      <text>
        <r>
          <rPr>
            <sz val="9"/>
            <color indexed="81"/>
            <rFont val="MS P ゴシック"/>
            <family val="3"/>
            <charset val="128"/>
          </rPr>
          <t>円単位で入力</t>
        </r>
      </text>
    </comment>
    <comment ref="G153" authorId="0" shapeId="0">
      <text>
        <r>
          <rPr>
            <sz val="9"/>
            <color indexed="81"/>
            <rFont val="MS P ゴシック"/>
            <family val="3"/>
            <charset val="128"/>
          </rPr>
          <t>円単位で入力</t>
        </r>
      </text>
    </comment>
    <comment ref="H153" authorId="0" shapeId="0">
      <text>
        <r>
          <rPr>
            <sz val="9"/>
            <color indexed="81"/>
            <rFont val="MS P ゴシック"/>
            <family val="3"/>
            <charset val="128"/>
          </rPr>
          <t>円単位で入力</t>
        </r>
      </text>
    </comment>
    <comment ref="O153" authorId="0" shapeId="0">
      <text>
        <r>
          <rPr>
            <sz val="9"/>
            <color indexed="81"/>
            <rFont val="MS P ゴシック"/>
            <family val="3"/>
            <charset val="128"/>
          </rPr>
          <t>該当する場合入力（円単位）</t>
        </r>
      </text>
    </comment>
    <comment ref="Q153" authorId="0" shapeId="0">
      <text>
        <r>
          <rPr>
            <sz val="9"/>
            <color indexed="81"/>
            <rFont val="MS P ゴシック"/>
            <family val="3"/>
            <charset val="128"/>
          </rPr>
          <t>油種区分を選択</t>
        </r>
      </text>
    </comment>
    <comment ref="R153" authorId="0" shapeId="0">
      <text>
        <r>
          <rPr>
            <sz val="9"/>
            <color indexed="81"/>
            <rFont val="MS P ゴシック"/>
            <family val="3"/>
            <charset val="128"/>
          </rPr>
          <t>円単位で入力</t>
        </r>
      </text>
    </comment>
    <comment ref="B154" authorId="0" shapeId="0">
      <text>
        <r>
          <rPr>
            <sz val="9"/>
            <color indexed="81"/>
            <rFont val="MS P ゴシック"/>
            <family val="3"/>
            <charset val="128"/>
          </rPr>
          <t>施設名を入力</t>
        </r>
      </text>
    </comment>
    <comment ref="C154" authorId="0" shapeId="0">
      <text>
        <r>
          <rPr>
            <sz val="9"/>
            <color indexed="81"/>
            <rFont val="MS P ゴシック"/>
            <family val="3"/>
            <charset val="128"/>
          </rPr>
          <t>費用区分を選択</t>
        </r>
      </text>
    </comment>
    <comment ref="D154" authorId="0" shapeId="0">
      <text>
        <r>
          <rPr>
            <sz val="9"/>
            <color indexed="81"/>
            <rFont val="MS P ゴシック"/>
            <family val="3"/>
            <charset val="128"/>
          </rPr>
          <t>契約区分を選択</t>
        </r>
      </text>
    </comment>
    <comment ref="E154" authorId="0" shapeId="0">
      <text>
        <r>
          <rPr>
            <sz val="9"/>
            <color indexed="81"/>
            <rFont val="MS P ゴシック"/>
            <family val="3"/>
            <charset val="128"/>
          </rPr>
          <t>円単位で入力</t>
        </r>
      </text>
    </comment>
    <comment ref="F154" authorId="0" shapeId="0">
      <text>
        <r>
          <rPr>
            <sz val="9"/>
            <color indexed="81"/>
            <rFont val="MS P ゴシック"/>
            <family val="3"/>
            <charset val="128"/>
          </rPr>
          <t>円単位で入力</t>
        </r>
      </text>
    </comment>
    <comment ref="G154" authorId="0" shapeId="0">
      <text>
        <r>
          <rPr>
            <sz val="9"/>
            <color indexed="81"/>
            <rFont val="MS P ゴシック"/>
            <family val="3"/>
            <charset val="128"/>
          </rPr>
          <t>円単位で入力</t>
        </r>
      </text>
    </comment>
    <comment ref="H154" authorId="0" shapeId="0">
      <text>
        <r>
          <rPr>
            <sz val="9"/>
            <color indexed="81"/>
            <rFont val="MS P ゴシック"/>
            <family val="3"/>
            <charset val="128"/>
          </rPr>
          <t>円単位で入力</t>
        </r>
      </text>
    </comment>
    <comment ref="O154" authorId="0" shapeId="0">
      <text>
        <r>
          <rPr>
            <sz val="9"/>
            <color indexed="81"/>
            <rFont val="MS P ゴシック"/>
            <family val="3"/>
            <charset val="128"/>
          </rPr>
          <t>該当する場合入力（円単位）</t>
        </r>
      </text>
    </comment>
    <comment ref="Q154" authorId="0" shapeId="0">
      <text>
        <r>
          <rPr>
            <sz val="9"/>
            <color indexed="81"/>
            <rFont val="MS P ゴシック"/>
            <family val="3"/>
            <charset val="128"/>
          </rPr>
          <t>油種区分を選択</t>
        </r>
      </text>
    </comment>
    <comment ref="R154" authorId="0" shapeId="0">
      <text>
        <r>
          <rPr>
            <sz val="9"/>
            <color indexed="81"/>
            <rFont val="MS P ゴシック"/>
            <family val="3"/>
            <charset val="128"/>
          </rPr>
          <t>円単位で入力</t>
        </r>
      </text>
    </comment>
    <comment ref="B155" authorId="0" shapeId="0">
      <text>
        <r>
          <rPr>
            <sz val="9"/>
            <color indexed="81"/>
            <rFont val="MS P ゴシック"/>
            <family val="3"/>
            <charset val="128"/>
          </rPr>
          <t>施設名を入力</t>
        </r>
      </text>
    </comment>
    <comment ref="C155" authorId="0" shapeId="0">
      <text>
        <r>
          <rPr>
            <sz val="9"/>
            <color indexed="81"/>
            <rFont val="MS P ゴシック"/>
            <family val="3"/>
            <charset val="128"/>
          </rPr>
          <t>費用区分を選択</t>
        </r>
      </text>
    </comment>
    <comment ref="D155" authorId="0" shapeId="0">
      <text>
        <r>
          <rPr>
            <sz val="9"/>
            <color indexed="81"/>
            <rFont val="MS P ゴシック"/>
            <family val="3"/>
            <charset val="128"/>
          </rPr>
          <t>契約区分を選択</t>
        </r>
      </text>
    </comment>
    <comment ref="E155" authorId="0" shapeId="0">
      <text>
        <r>
          <rPr>
            <sz val="9"/>
            <color indexed="81"/>
            <rFont val="MS P ゴシック"/>
            <family val="3"/>
            <charset val="128"/>
          </rPr>
          <t>円単位で入力</t>
        </r>
      </text>
    </comment>
    <comment ref="F155" authorId="0" shapeId="0">
      <text>
        <r>
          <rPr>
            <sz val="9"/>
            <color indexed="81"/>
            <rFont val="MS P ゴシック"/>
            <family val="3"/>
            <charset val="128"/>
          </rPr>
          <t>円単位で入力</t>
        </r>
      </text>
    </comment>
    <comment ref="G155" authorId="0" shapeId="0">
      <text>
        <r>
          <rPr>
            <sz val="9"/>
            <color indexed="81"/>
            <rFont val="MS P ゴシック"/>
            <family val="3"/>
            <charset val="128"/>
          </rPr>
          <t>円単位で入力</t>
        </r>
      </text>
    </comment>
    <comment ref="H155" authorId="0" shapeId="0">
      <text>
        <r>
          <rPr>
            <sz val="9"/>
            <color indexed="81"/>
            <rFont val="MS P ゴシック"/>
            <family val="3"/>
            <charset val="128"/>
          </rPr>
          <t>円単位で入力</t>
        </r>
      </text>
    </comment>
    <comment ref="O155" authorId="0" shapeId="0">
      <text>
        <r>
          <rPr>
            <sz val="9"/>
            <color indexed="81"/>
            <rFont val="MS P ゴシック"/>
            <family val="3"/>
            <charset val="128"/>
          </rPr>
          <t>該当する場合入力（円単位）</t>
        </r>
      </text>
    </comment>
    <comment ref="Q155" authorId="0" shapeId="0">
      <text>
        <r>
          <rPr>
            <sz val="9"/>
            <color indexed="81"/>
            <rFont val="MS P ゴシック"/>
            <family val="3"/>
            <charset val="128"/>
          </rPr>
          <t>油種区分を選択</t>
        </r>
      </text>
    </comment>
    <comment ref="R155" authorId="0" shapeId="0">
      <text>
        <r>
          <rPr>
            <sz val="9"/>
            <color indexed="81"/>
            <rFont val="MS P ゴシック"/>
            <family val="3"/>
            <charset val="128"/>
          </rPr>
          <t>円単位で入力</t>
        </r>
      </text>
    </comment>
    <comment ref="B156" authorId="0" shapeId="0">
      <text>
        <r>
          <rPr>
            <sz val="9"/>
            <color indexed="81"/>
            <rFont val="MS P ゴシック"/>
            <family val="3"/>
            <charset val="128"/>
          </rPr>
          <t>施設名を入力</t>
        </r>
      </text>
    </comment>
    <comment ref="C156" authorId="0" shapeId="0">
      <text>
        <r>
          <rPr>
            <sz val="9"/>
            <color indexed="81"/>
            <rFont val="MS P ゴシック"/>
            <family val="3"/>
            <charset val="128"/>
          </rPr>
          <t>費用区分を選択</t>
        </r>
      </text>
    </comment>
    <comment ref="D156" authorId="0" shapeId="0">
      <text>
        <r>
          <rPr>
            <sz val="9"/>
            <color indexed="81"/>
            <rFont val="MS P ゴシック"/>
            <family val="3"/>
            <charset val="128"/>
          </rPr>
          <t>契約区分を選択</t>
        </r>
      </text>
    </comment>
    <comment ref="E156" authorId="0" shapeId="0">
      <text>
        <r>
          <rPr>
            <sz val="9"/>
            <color indexed="81"/>
            <rFont val="MS P ゴシック"/>
            <family val="3"/>
            <charset val="128"/>
          </rPr>
          <t>円単位で入力</t>
        </r>
      </text>
    </comment>
    <comment ref="F156" authorId="0" shapeId="0">
      <text>
        <r>
          <rPr>
            <sz val="9"/>
            <color indexed="81"/>
            <rFont val="MS P ゴシック"/>
            <family val="3"/>
            <charset val="128"/>
          </rPr>
          <t>円単位で入力</t>
        </r>
      </text>
    </comment>
    <comment ref="G156" authorId="0" shapeId="0">
      <text>
        <r>
          <rPr>
            <sz val="9"/>
            <color indexed="81"/>
            <rFont val="MS P ゴシック"/>
            <family val="3"/>
            <charset val="128"/>
          </rPr>
          <t>円単位で入力</t>
        </r>
      </text>
    </comment>
    <comment ref="H156" authorId="0" shapeId="0">
      <text>
        <r>
          <rPr>
            <sz val="9"/>
            <color indexed="81"/>
            <rFont val="MS P ゴシック"/>
            <family val="3"/>
            <charset val="128"/>
          </rPr>
          <t>円単位で入力</t>
        </r>
      </text>
    </comment>
    <comment ref="O156" authorId="0" shapeId="0">
      <text>
        <r>
          <rPr>
            <sz val="9"/>
            <color indexed="81"/>
            <rFont val="MS P ゴシック"/>
            <family val="3"/>
            <charset val="128"/>
          </rPr>
          <t>該当する場合入力（円単位）</t>
        </r>
      </text>
    </comment>
    <comment ref="Q156" authorId="0" shapeId="0">
      <text>
        <r>
          <rPr>
            <sz val="9"/>
            <color indexed="81"/>
            <rFont val="MS P ゴシック"/>
            <family val="3"/>
            <charset val="128"/>
          </rPr>
          <t>油種区分を選択</t>
        </r>
      </text>
    </comment>
    <comment ref="R156" authorId="0" shapeId="0">
      <text>
        <r>
          <rPr>
            <sz val="9"/>
            <color indexed="81"/>
            <rFont val="MS P ゴシック"/>
            <family val="3"/>
            <charset val="128"/>
          </rPr>
          <t>円単位で入力</t>
        </r>
      </text>
    </comment>
    <comment ref="B157" authorId="0" shapeId="0">
      <text>
        <r>
          <rPr>
            <sz val="9"/>
            <color indexed="81"/>
            <rFont val="MS P ゴシック"/>
            <family val="3"/>
            <charset val="128"/>
          </rPr>
          <t>施設名を入力</t>
        </r>
      </text>
    </comment>
    <comment ref="C157" authorId="0" shapeId="0">
      <text>
        <r>
          <rPr>
            <sz val="9"/>
            <color indexed="81"/>
            <rFont val="MS P ゴシック"/>
            <family val="3"/>
            <charset val="128"/>
          </rPr>
          <t>費用区分を選択</t>
        </r>
      </text>
    </comment>
    <comment ref="D157" authorId="0" shapeId="0">
      <text>
        <r>
          <rPr>
            <sz val="9"/>
            <color indexed="81"/>
            <rFont val="MS P ゴシック"/>
            <family val="3"/>
            <charset val="128"/>
          </rPr>
          <t>契約区分を選択</t>
        </r>
      </text>
    </comment>
    <comment ref="E157" authorId="0" shapeId="0">
      <text>
        <r>
          <rPr>
            <sz val="9"/>
            <color indexed="81"/>
            <rFont val="MS P ゴシック"/>
            <family val="3"/>
            <charset val="128"/>
          </rPr>
          <t>円単位で入力</t>
        </r>
      </text>
    </comment>
    <comment ref="F157" authorId="0" shapeId="0">
      <text>
        <r>
          <rPr>
            <sz val="9"/>
            <color indexed="81"/>
            <rFont val="MS P ゴシック"/>
            <family val="3"/>
            <charset val="128"/>
          </rPr>
          <t>円単位で入力</t>
        </r>
      </text>
    </comment>
    <comment ref="G157" authorId="0" shapeId="0">
      <text>
        <r>
          <rPr>
            <sz val="9"/>
            <color indexed="81"/>
            <rFont val="MS P ゴシック"/>
            <family val="3"/>
            <charset val="128"/>
          </rPr>
          <t>円単位で入力</t>
        </r>
      </text>
    </comment>
    <comment ref="H157" authorId="0" shapeId="0">
      <text>
        <r>
          <rPr>
            <sz val="9"/>
            <color indexed="81"/>
            <rFont val="MS P ゴシック"/>
            <family val="3"/>
            <charset val="128"/>
          </rPr>
          <t>円単位で入力</t>
        </r>
      </text>
    </comment>
    <comment ref="O157" authorId="0" shapeId="0">
      <text>
        <r>
          <rPr>
            <sz val="9"/>
            <color indexed="81"/>
            <rFont val="MS P ゴシック"/>
            <family val="3"/>
            <charset val="128"/>
          </rPr>
          <t>該当する場合入力（円単位）</t>
        </r>
      </text>
    </comment>
    <comment ref="Q157" authorId="0" shapeId="0">
      <text>
        <r>
          <rPr>
            <sz val="9"/>
            <color indexed="81"/>
            <rFont val="MS P ゴシック"/>
            <family val="3"/>
            <charset val="128"/>
          </rPr>
          <t>油種区分を選択</t>
        </r>
      </text>
    </comment>
    <comment ref="R157" authorId="0" shapeId="0">
      <text>
        <r>
          <rPr>
            <sz val="9"/>
            <color indexed="81"/>
            <rFont val="MS P ゴシック"/>
            <family val="3"/>
            <charset val="128"/>
          </rPr>
          <t>円単位で入力</t>
        </r>
      </text>
    </comment>
    <comment ref="B158" authorId="0" shapeId="0">
      <text>
        <r>
          <rPr>
            <sz val="9"/>
            <color indexed="81"/>
            <rFont val="MS P ゴシック"/>
            <family val="3"/>
            <charset val="128"/>
          </rPr>
          <t>施設名を入力</t>
        </r>
      </text>
    </comment>
    <comment ref="C158" authorId="0" shapeId="0">
      <text>
        <r>
          <rPr>
            <sz val="9"/>
            <color indexed="81"/>
            <rFont val="MS P ゴシック"/>
            <family val="3"/>
            <charset val="128"/>
          </rPr>
          <t>費用区分を選択</t>
        </r>
      </text>
    </comment>
    <comment ref="D158" authorId="0" shapeId="0">
      <text>
        <r>
          <rPr>
            <sz val="9"/>
            <color indexed="81"/>
            <rFont val="MS P ゴシック"/>
            <family val="3"/>
            <charset val="128"/>
          </rPr>
          <t>契約区分を選択</t>
        </r>
      </text>
    </comment>
    <comment ref="E158" authorId="0" shapeId="0">
      <text>
        <r>
          <rPr>
            <sz val="9"/>
            <color indexed="81"/>
            <rFont val="MS P ゴシック"/>
            <family val="3"/>
            <charset val="128"/>
          </rPr>
          <t>円単位で入力</t>
        </r>
      </text>
    </comment>
    <comment ref="F158" authorId="0" shapeId="0">
      <text>
        <r>
          <rPr>
            <sz val="9"/>
            <color indexed="81"/>
            <rFont val="MS P ゴシック"/>
            <family val="3"/>
            <charset val="128"/>
          </rPr>
          <t>円単位で入力</t>
        </r>
      </text>
    </comment>
    <comment ref="G158" authorId="0" shapeId="0">
      <text>
        <r>
          <rPr>
            <sz val="9"/>
            <color indexed="81"/>
            <rFont val="MS P ゴシック"/>
            <family val="3"/>
            <charset val="128"/>
          </rPr>
          <t>円単位で入力</t>
        </r>
      </text>
    </comment>
    <comment ref="H158" authorId="0" shapeId="0">
      <text>
        <r>
          <rPr>
            <sz val="9"/>
            <color indexed="81"/>
            <rFont val="MS P ゴシック"/>
            <family val="3"/>
            <charset val="128"/>
          </rPr>
          <t>円単位で入力</t>
        </r>
      </text>
    </comment>
    <comment ref="O158" authorId="0" shapeId="0">
      <text>
        <r>
          <rPr>
            <sz val="9"/>
            <color indexed="81"/>
            <rFont val="MS P ゴシック"/>
            <family val="3"/>
            <charset val="128"/>
          </rPr>
          <t>該当する場合入力（円単位）</t>
        </r>
      </text>
    </comment>
    <comment ref="Q158" authorId="0" shapeId="0">
      <text>
        <r>
          <rPr>
            <sz val="9"/>
            <color indexed="81"/>
            <rFont val="MS P ゴシック"/>
            <family val="3"/>
            <charset val="128"/>
          </rPr>
          <t>油種区分を選択</t>
        </r>
      </text>
    </comment>
    <comment ref="R158" authorId="0" shapeId="0">
      <text>
        <r>
          <rPr>
            <sz val="9"/>
            <color indexed="81"/>
            <rFont val="MS P ゴシック"/>
            <family val="3"/>
            <charset val="128"/>
          </rPr>
          <t>円単位で入力</t>
        </r>
      </text>
    </comment>
    <comment ref="B159" authorId="0" shapeId="0">
      <text>
        <r>
          <rPr>
            <sz val="9"/>
            <color indexed="81"/>
            <rFont val="MS P ゴシック"/>
            <family val="3"/>
            <charset val="128"/>
          </rPr>
          <t>施設名を入力</t>
        </r>
      </text>
    </comment>
    <comment ref="C159" authorId="0" shapeId="0">
      <text>
        <r>
          <rPr>
            <sz val="9"/>
            <color indexed="81"/>
            <rFont val="MS P ゴシック"/>
            <family val="3"/>
            <charset val="128"/>
          </rPr>
          <t>費用区分を選択</t>
        </r>
      </text>
    </comment>
    <comment ref="D159" authorId="0" shapeId="0">
      <text>
        <r>
          <rPr>
            <sz val="9"/>
            <color indexed="81"/>
            <rFont val="MS P ゴシック"/>
            <family val="3"/>
            <charset val="128"/>
          </rPr>
          <t>契約区分を選択</t>
        </r>
      </text>
    </comment>
    <comment ref="E159" authorId="0" shapeId="0">
      <text>
        <r>
          <rPr>
            <sz val="9"/>
            <color indexed="81"/>
            <rFont val="MS P ゴシック"/>
            <family val="3"/>
            <charset val="128"/>
          </rPr>
          <t>円単位で入力</t>
        </r>
      </text>
    </comment>
    <comment ref="F159" authorId="0" shapeId="0">
      <text>
        <r>
          <rPr>
            <sz val="9"/>
            <color indexed="81"/>
            <rFont val="MS P ゴシック"/>
            <family val="3"/>
            <charset val="128"/>
          </rPr>
          <t>円単位で入力</t>
        </r>
      </text>
    </comment>
    <comment ref="G159" authorId="0" shapeId="0">
      <text>
        <r>
          <rPr>
            <sz val="9"/>
            <color indexed="81"/>
            <rFont val="MS P ゴシック"/>
            <family val="3"/>
            <charset val="128"/>
          </rPr>
          <t>円単位で入力</t>
        </r>
      </text>
    </comment>
    <comment ref="H159" authorId="0" shapeId="0">
      <text>
        <r>
          <rPr>
            <sz val="9"/>
            <color indexed="81"/>
            <rFont val="MS P ゴシック"/>
            <family val="3"/>
            <charset val="128"/>
          </rPr>
          <t>円単位で入力</t>
        </r>
      </text>
    </comment>
    <comment ref="O159" authorId="0" shapeId="0">
      <text>
        <r>
          <rPr>
            <sz val="9"/>
            <color indexed="81"/>
            <rFont val="MS P ゴシック"/>
            <family val="3"/>
            <charset val="128"/>
          </rPr>
          <t>該当する場合入力（円単位）</t>
        </r>
      </text>
    </comment>
    <comment ref="Q159" authorId="0" shapeId="0">
      <text>
        <r>
          <rPr>
            <sz val="9"/>
            <color indexed="81"/>
            <rFont val="MS P ゴシック"/>
            <family val="3"/>
            <charset val="128"/>
          </rPr>
          <t>油種区分を選択</t>
        </r>
      </text>
    </comment>
    <comment ref="R159" authorId="0" shapeId="0">
      <text>
        <r>
          <rPr>
            <sz val="9"/>
            <color indexed="81"/>
            <rFont val="MS P ゴシック"/>
            <family val="3"/>
            <charset val="128"/>
          </rPr>
          <t>円単位で入力</t>
        </r>
      </text>
    </comment>
    <comment ref="B160" authorId="0" shapeId="0">
      <text>
        <r>
          <rPr>
            <sz val="9"/>
            <color indexed="81"/>
            <rFont val="MS P ゴシック"/>
            <family val="3"/>
            <charset val="128"/>
          </rPr>
          <t>施設名を入力</t>
        </r>
      </text>
    </comment>
    <comment ref="C160" authorId="0" shapeId="0">
      <text>
        <r>
          <rPr>
            <sz val="9"/>
            <color indexed="81"/>
            <rFont val="MS P ゴシック"/>
            <family val="3"/>
            <charset val="128"/>
          </rPr>
          <t>費用区分を選択</t>
        </r>
      </text>
    </comment>
    <comment ref="D160" authorId="0" shapeId="0">
      <text>
        <r>
          <rPr>
            <sz val="9"/>
            <color indexed="81"/>
            <rFont val="MS P ゴシック"/>
            <family val="3"/>
            <charset val="128"/>
          </rPr>
          <t>契約区分を選択</t>
        </r>
      </text>
    </comment>
    <comment ref="E160" authorId="0" shapeId="0">
      <text>
        <r>
          <rPr>
            <sz val="9"/>
            <color indexed="81"/>
            <rFont val="MS P ゴシック"/>
            <family val="3"/>
            <charset val="128"/>
          </rPr>
          <t>円単位で入力</t>
        </r>
      </text>
    </comment>
    <comment ref="F160" authorId="0" shapeId="0">
      <text>
        <r>
          <rPr>
            <sz val="9"/>
            <color indexed="81"/>
            <rFont val="MS P ゴシック"/>
            <family val="3"/>
            <charset val="128"/>
          </rPr>
          <t>円単位で入力</t>
        </r>
      </text>
    </comment>
    <comment ref="G160" authorId="0" shapeId="0">
      <text>
        <r>
          <rPr>
            <sz val="9"/>
            <color indexed="81"/>
            <rFont val="MS P ゴシック"/>
            <family val="3"/>
            <charset val="128"/>
          </rPr>
          <t>円単位で入力</t>
        </r>
      </text>
    </comment>
    <comment ref="H160" authorId="0" shapeId="0">
      <text>
        <r>
          <rPr>
            <sz val="9"/>
            <color indexed="81"/>
            <rFont val="MS P ゴシック"/>
            <family val="3"/>
            <charset val="128"/>
          </rPr>
          <t>円単位で入力</t>
        </r>
      </text>
    </comment>
    <comment ref="O160" authorId="0" shapeId="0">
      <text>
        <r>
          <rPr>
            <sz val="9"/>
            <color indexed="81"/>
            <rFont val="MS P ゴシック"/>
            <family val="3"/>
            <charset val="128"/>
          </rPr>
          <t>該当する場合入力（円単位）</t>
        </r>
      </text>
    </comment>
    <comment ref="Q160" authorId="0" shapeId="0">
      <text>
        <r>
          <rPr>
            <sz val="9"/>
            <color indexed="81"/>
            <rFont val="MS P ゴシック"/>
            <family val="3"/>
            <charset val="128"/>
          </rPr>
          <t>油種区分を選択</t>
        </r>
      </text>
    </comment>
    <comment ref="R160" authorId="0" shapeId="0">
      <text>
        <r>
          <rPr>
            <sz val="9"/>
            <color indexed="81"/>
            <rFont val="MS P ゴシック"/>
            <family val="3"/>
            <charset val="128"/>
          </rPr>
          <t>円単位で入力</t>
        </r>
      </text>
    </comment>
    <comment ref="B161" authorId="0" shapeId="0">
      <text>
        <r>
          <rPr>
            <sz val="9"/>
            <color indexed="81"/>
            <rFont val="MS P ゴシック"/>
            <family val="3"/>
            <charset val="128"/>
          </rPr>
          <t>施設名を入力</t>
        </r>
      </text>
    </comment>
    <comment ref="C161" authorId="0" shapeId="0">
      <text>
        <r>
          <rPr>
            <sz val="9"/>
            <color indexed="81"/>
            <rFont val="MS P ゴシック"/>
            <family val="3"/>
            <charset val="128"/>
          </rPr>
          <t>費用区分を選択</t>
        </r>
      </text>
    </comment>
    <comment ref="D161" authorId="0" shapeId="0">
      <text>
        <r>
          <rPr>
            <sz val="9"/>
            <color indexed="81"/>
            <rFont val="MS P ゴシック"/>
            <family val="3"/>
            <charset val="128"/>
          </rPr>
          <t>契約区分を選択</t>
        </r>
      </text>
    </comment>
    <comment ref="E161" authorId="0" shapeId="0">
      <text>
        <r>
          <rPr>
            <sz val="9"/>
            <color indexed="81"/>
            <rFont val="MS P ゴシック"/>
            <family val="3"/>
            <charset val="128"/>
          </rPr>
          <t>円単位で入力</t>
        </r>
      </text>
    </comment>
    <comment ref="F161" authorId="0" shapeId="0">
      <text>
        <r>
          <rPr>
            <sz val="9"/>
            <color indexed="81"/>
            <rFont val="MS P ゴシック"/>
            <family val="3"/>
            <charset val="128"/>
          </rPr>
          <t>円単位で入力</t>
        </r>
      </text>
    </comment>
    <comment ref="G161" authorId="0" shapeId="0">
      <text>
        <r>
          <rPr>
            <sz val="9"/>
            <color indexed="81"/>
            <rFont val="MS P ゴシック"/>
            <family val="3"/>
            <charset val="128"/>
          </rPr>
          <t>円単位で入力</t>
        </r>
      </text>
    </comment>
    <comment ref="H161" authorId="0" shapeId="0">
      <text>
        <r>
          <rPr>
            <sz val="9"/>
            <color indexed="81"/>
            <rFont val="MS P ゴシック"/>
            <family val="3"/>
            <charset val="128"/>
          </rPr>
          <t>円単位で入力</t>
        </r>
      </text>
    </comment>
    <comment ref="O161" authorId="0" shapeId="0">
      <text>
        <r>
          <rPr>
            <sz val="9"/>
            <color indexed="81"/>
            <rFont val="MS P ゴシック"/>
            <family val="3"/>
            <charset val="128"/>
          </rPr>
          <t>該当する場合入力（円単位）</t>
        </r>
      </text>
    </comment>
    <comment ref="Q161" authorId="0" shapeId="0">
      <text>
        <r>
          <rPr>
            <sz val="9"/>
            <color indexed="81"/>
            <rFont val="MS P ゴシック"/>
            <family val="3"/>
            <charset val="128"/>
          </rPr>
          <t>油種区分を選択</t>
        </r>
      </text>
    </comment>
    <comment ref="R161" authorId="0" shapeId="0">
      <text>
        <r>
          <rPr>
            <sz val="9"/>
            <color indexed="81"/>
            <rFont val="MS P ゴシック"/>
            <family val="3"/>
            <charset val="128"/>
          </rPr>
          <t>円単位で入力</t>
        </r>
      </text>
    </comment>
    <comment ref="B162" authorId="0" shapeId="0">
      <text>
        <r>
          <rPr>
            <sz val="9"/>
            <color indexed="81"/>
            <rFont val="MS P ゴシック"/>
            <family val="3"/>
            <charset val="128"/>
          </rPr>
          <t>施設名を入力</t>
        </r>
      </text>
    </comment>
    <comment ref="C162" authorId="0" shapeId="0">
      <text>
        <r>
          <rPr>
            <sz val="9"/>
            <color indexed="81"/>
            <rFont val="MS P ゴシック"/>
            <family val="3"/>
            <charset val="128"/>
          </rPr>
          <t>費用区分を選択</t>
        </r>
      </text>
    </comment>
    <comment ref="D162" authorId="0" shapeId="0">
      <text>
        <r>
          <rPr>
            <sz val="9"/>
            <color indexed="81"/>
            <rFont val="MS P ゴシック"/>
            <family val="3"/>
            <charset val="128"/>
          </rPr>
          <t>契約区分を選択</t>
        </r>
      </text>
    </comment>
    <comment ref="E162" authorId="0" shapeId="0">
      <text>
        <r>
          <rPr>
            <sz val="9"/>
            <color indexed="81"/>
            <rFont val="MS P ゴシック"/>
            <family val="3"/>
            <charset val="128"/>
          </rPr>
          <t>円単位で入力</t>
        </r>
      </text>
    </comment>
    <comment ref="F162" authorId="0" shapeId="0">
      <text>
        <r>
          <rPr>
            <sz val="9"/>
            <color indexed="81"/>
            <rFont val="MS P ゴシック"/>
            <family val="3"/>
            <charset val="128"/>
          </rPr>
          <t>円単位で入力</t>
        </r>
      </text>
    </comment>
    <comment ref="G162" authorId="0" shapeId="0">
      <text>
        <r>
          <rPr>
            <sz val="9"/>
            <color indexed="81"/>
            <rFont val="MS P ゴシック"/>
            <family val="3"/>
            <charset val="128"/>
          </rPr>
          <t>円単位で入力</t>
        </r>
      </text>
    </comment>
    <comment ref="H162" authorId="0" shapeId="0">
      <text>
        <r>
          <rPr>
            <sz val="9"/>
            <color indexed="81"/>
            <rFont val="MS P ゴシック"/>
            <family val="3"/>
            <charset val="128"/>
          </rPr>
          <t>円単位で入力</t>
        </r>
      </text>
    </comment>
    <comment ref="O162" authorId="0" shapeId="0">
      <text>
        <r>
          <rPr>
            <sz val="9"/>
            <color indexed="81"/>
            <rFont val="MS P ゴシック"/>
            <family val="3"/>
            <charset val="128"/>
          </rPr>
          <t>該当する場合入力（円単位）</t>
        </r>
      </text>
    </comment>
    <comment ref="Q162" authorId="0" shapeId="0">
      <text>
        <r>
          <rPr>
            <sz val="9"/>
            <color indexed="81"/>
            <rFont val="MS P ゴシック"/>
            <family val="3"/>
            <charset val="128"/>
          </rPr>
          <t>油種区分を選択</t>
        </r>
      </text>
    </comment>
    <comment ref="R162" authorId="0" shapeId="0">
      <text>
        <r>
          <rPr>
            <sz val="9"/>
            <color indexed="81"/>
            <rFont val="MS P ゴシック"/>
            <family val="3"/>
            <charset val="128"/>
          </rPr>
          <t>円単位で入力</t>
        </r>
      </text>
    </comment>
    <comment ref="B163" authorId="0" shapeId="0">
      <text>
        <r>
          <rPr>
            <sz val="9"/>
            <color indexed="81"/>
            <rFont val="MS P ゴシック"/>
            <family val="3"/>
            <charset val="128"/>
          </rPr>
          <t>施設名を入力</t>
        </r>
      </text>
    </comment>
    <comment ref="C163" authorId="0" shapeId="0">
      <text>
        <r>
          <rPr>
            <sz val="9"/>
            <color indexed="81"/>
            <rFont val="MS P ゴシック"/>
            <family val="3"/>
            <charset val="128"/>
          </rPr>
          <t>費用区分を選択</t>
        </r>
      </text>
    </comment>
    <comment ref="D163" authorId="0" shapeId="0">
      <text>
        <r>
          <rPr>
            <sz val="9"/>
            <color indexed="81"/>
            <rFont val="MS P ゴシック"/>
            <family val="3"/>
            <charset val="128"/>
          </rPr>
          <t>契約区分を選択</t>
        </r>
      </text>
    </comment>
    <comment ref="E163" authorId="0" shapeId="0">
      <text>
        <r>
          <rPr>
            <sz val="9"/>
            <color indexed="81"/>
            <rFont val="MS P ゴシック"/>
            <family val="3"/>
            <charset val="128"/>
          </rPr>
          <t>円単位で入力</t>
        </r>
      </text>
    </comment>
    <comment ref="F163" authorId="0" shapeId="0">
      <text>
        <r>
          <rPr>
            <sz val="9"/>
            <color indexed="81"/>
            <rFont val="MS P ゴシック"/>
            <family val="3"/>
            <charset val="128"/>
          </rPr>
          <t>円単位で入力</t>
        </r>
      </text>
    </comment>
    <comment ref="G163" authorId="0" shapeId="0">
      <text>
        <r>
          <rPr>
            <sz val="9"/>
            <color indexed="81"/>
            <rFont val="MS P ゴシック"/>
            <family val="3"/>
            <charset val="128"/>
          </rPr>
          <t>円単位で入力</t>
        </r>
      </text>
    </comment>
    <comment ref="H163" authorId="0" shapeId="0">
      <text>
        <r>
          <rPr>
            <sz val="9"/>
            <color indexed="81"/>
            <rFont val="MS P ゴシック"/>
            <family val="3"/>
            <charset val="128"/>
          </rPr>
          <t>円単位で入力</t>
        </r>
      </text>
    </comment>
    <comment ref="O163" authorId="0" shapeId="0">
      <text>
        <r>
          <rPr>
            <sz val="9"/>
            <color indexed="81"/>
            <rFont val="MS P ゴシック"/>
            <family val="3"/>
            <charset val="128"/>
          </rPr>
          <t>該当する場合入力（円単位）</t>
        </r>
      </text>
    </comment>
    <comment ref="Q163" authorId="0" shapeId="0">
      <text>
        <r>
          <rPr>
            <sz val="9"/>
            <color indexed="81"/>
            <rFont val="MS P ゴシック"/>
            <family val="3"/>
            <charset val="128"/>
          </rPr>
          <t>油種区分を選択</t>
        </r>
      </text>
    </comment>
    <comment ref="R163" authorId="0" shapeId="0">
      <text>
        <r>
          <rPr>
            <sz val="9"/>
            <color indexed="81"/>
            <rFont val="MS P ゴシック"/>
            <family val="3"/>
            <charset val="128"/>
          </rPr>
          <t>円単位で入力</t>
        </r>
      </text>
    </comment>
    <comment ref="B164" authorId="0" shapeId="0">
      <text>
        <r>
          <rPr>
            <sz val="9"/>
            <color indexed="81"/>
            <rFont val="MS P ゴシック"/>
            <family val="3"/>
            <charset val="128"/>
          </rPr>
          <t>施設名を入力</t>
        </r>
      </text>
    </comment>
    <comment ref="C164" authorId="0" shapeId="0">
      <text>
        <r>
          <rPr>
            <sz val="9"/>
            <color indexed="81"/>
            <rFont val="MS P ゴシック"/>
            <family val="3"/>
            <charset val="128"/>
          </rPr>
          <t>費用区分を選択</t>
        </r>
      </text>
    </comment>
    <comment ref="D164" authorId="0" shapeId="0">
      <text>
        <r>
          <rPr>
            <sz val="9"/>
            <color indexed="81"/>
            <rFont val="MS P ゴシック"/>
            <family val="3"/>
            <charset val="128"/>
          </rPr>
          <t>契約区分を選択</t>
        </r>
      </text>
    </comment>
    <comment ref="E164" authorId="0" shapeId="0">
      <text>
        <r>
          <rPr>
            <sz val="9"/>
            <color indexed="81"/>
            <rFont val="MS P ゴシック"/>
            <family val="3"/>
            <charset val="128"/>
          </rPr>
          <t>円単位で入力</t>
        </r>
      </text>
    </comment>
    <comment ref="F164" authorId="0" shapeId="0">
      <text>
        <r>
          <rPr>
            <sz val="9"/>
            <color indexed="81"/>
            <rFont val="MS P ゴシック"/>
            <family val="3"/>
            <charset val="128"/>
          </rPr>
          <t>円単位で入力</t>
        </r>
      </text>
    </comment>
    <comment ref="G164" authorId="0" shapeId="0">
      <text>
        <r>
          <rPr>
            <sz val="9"/>
            <color indexed="81"/>
            <rFont val="MS P ゴシック"/>
            <family val="3"/>
            <charset val="128"/>
          </rPr>
          <t>円単位で入力</t>
        </r>
      </text>
    </comment>
    <comment ref="H164" authorId="0" shapeId="0">
      <text>
        <r>
          <rPr>
            <sz val="9"/>
            <color indexed="81"/>
            <rFont val="MS P ゴシック"/>
            <family val="3"/>
            <charset val="128"/>
          </rPr>
          <t>円単位で入力</t>
        </r>
      </text>
    </comment>
    <comment ref="O164" authorId="0" shapeId="0">
      <text>
        <r>
          <rPr>
            <sz val="9"/>
            <color indexed="81"/>
            <rFont val="MS P ゴシック"/>
            <family val="3"/>
            <charset val="128"/>
          </rPr>
          <t>該当する場合入力（円単位）</t>
        </r>
      </text>
    </comment>
    <comment ref="Q164" authorId="0" shapeId="0">
      <text>
        <r>
          <rPr>
            <sz val="9"/>
            <color indexed="81"/>
            <rFont val="MS P ゴシック"/>
            <family val="3"/>
            <charset val="128"/>
          </rPr>
          <t>油種区分を選択</t>
        </r>
      </text>
    </comment>
    <comment ref="R164" authorId="0" shapeId="0">
      <text>
        <r>
          <rPr>
            <sz val="9"/>
            <color indexed="81"/>
            <rFont val="MS P ゴシック"/>
            <family val="3"/>
            <charset val="128"/>
          </rPr>
          <t>円単位で入力</t>
        </r>
      </text>
    </comment>
    <comment ref="B165" authorId="0" shapeId="0">
      <text>
        <r>
          <rPr>
            <sz val="9"/>
            <color indexed="81"/>
            <rFont val="MS P ゴシック"/>
            <family val="3"/>
            <charset val="128"/>
          </rPr>
          <t>施設名を入力</t>
        </r>
      </text>
    </comment>
    <comment ref="C165" authorId="0" shapeId="0">
      <text>
        <r>
          <rPr>
            <sz val="9"/>
            <color indexed="81"/>
            <rFont val="MS P ゴシック"/>
            <family val="3"/>
            <charset val="128"/>
          </rPr>
          <t>費用区分を選択</t>
        </r>
      </text>
    </comment>
    <comment ref="D165" authorId="0" shapeId="0">
      <text>
        <r>
          <rPr>
            <sz val="9"/>
            <color indexed="81"/>
            <rFont val="MS P ゴシック"/>
            <family val="3"/>
            <charset val="128"/>
          </rPr>
          <t>契約区分を選択</t>
        </r>
      </text>
    </comment>
    <comment ref="E165" authorId="0" shapeId="0">
      <text>
        <r>
          <rPr>
            <sz val="9"/>
            <color indexed="81"/>
            <rFont val="MS P ゴシック"/>
            <family val="3"/>
            <charset val="128"/>
          </rPr>
          <t>円単位で入力</t>
        </r>
      </text>
    </comment>
    <comment ref="F165" authorId="0" shapeId="0">
      <text>
        <r>
          <rPr>
            <sz val="9"/>
            <color indexed="81"/>
            <rFont val="MS P ゴシック"/>
            <family val="3"/>
            <charset val="128"/>
          </rPr>
          <t>円単位で入力</t>
        </r>
      </text>
    </comment>
    <comment ref="G165" authorId="0" shapeId="0">
      <text>
        <r>
          <rPr>
            <sz val="9"/>
            <color indexed="81"/>
            <rFont val="MS P ゴシック"/>
            <family val="3"/>
            <charset val="128"/>
          </rPr>
          <t>円単位で入力</t>
        </r>
      </text>
    </comment>
    <comment ref="H165" authorId="0" shapeId="0">
      <text>
        <r>
          <rPr>
            <sz val="9"/>
            <color indexed="81"/>
            <rFont val="MS P ゴシック"/>
            <family val="3"/>
            <charset val="128"/>
          </rPr>
          <t>円単位で入力</t>
        </r>
      </text>
    </comment>
    <comment ref="O165" authorId="0" shapeId="0">
      <text>
        <r>
          <rPr>
            <sz val="9"/>
            <color indexed="81"/>
            <rFont val="MS P ゴシック"/>
            <family val="3"/>
            <charset val="128"/>
          </rPr>
          <t>該当する場合入力（円単位）</t>
        </r>
      </text>
    </comment>
    <comment ref="Q165" authorId="0" shapeId="0">
      <text>
        <r>
          <rPr>
            <sz val="9"/>
            <color indexed="81"/>
            <rFont val="MS P ゴシック"/>
            <family val="3"/>
            <charset val="128"/>
          </rPr>
          <t>油種区分を選択</t>
        </r>
      </text>
    </comment>
    <comment ref="R165" authorId="0" shapeId="0">
      <text>
        <r>
          <rPr>
            <sz val="9"/>
            <color indexed="81"/>
            <rFont val="MS P ゴシック"/>
            <family val="3"/>
            <charset val="128"/>
          </rPr>
          <t>円単位で入力</t>
        </r>
      </text>
    </comment>
    <comment ref="B166" authorId="0" shapeId="0">
      <text>
        <r>
          <rPr>
            <sz val="9"/>
            <color indexed="81"/>
            <rFont val="MS P ゴシック"/>
            <family val="3"/>
            <charset val="128"/>
          </rPr>
          <t>施設名を入力</t>
        </r>
      </text>
    </comment>
    <comment ref="C166" authorId="0" shapeId="0">
      <text>
        <r>
          <rPr>
            <sz val="9"/>
            <color indexed="81"/>
            <rFont val="MS P ゴシック"/>
            <family val="3"/>
            <charset val="128"/>
          </rPr>
          <t>費用区分を選択</t>
        </r>
      </text>
    </comment>
    <comment ref="D166" authorId="0" shapeId="0">
      <text>
        <r>
          <rPr>
            <sz val="9"/>
            <color indexed="81"/>
            <rFont val="MS P ゴシック"/>
            <family val="3"/>
            <charset val="128"/>
          </rPr>
          <t>契約区分を選択</t>
        </r>
      </text>
    </comment>
    <comment ref="E166" authorId="0" shapeId="0">
      <text>
        <r>
          <rPr>
            <sz val="9"/>
            <color indexed="81"/>
            <rFont val="MS P ゴシック"/>
            <family val="3"/>
            <charset val="128"/>
          </rPr>
          <t>円単位で入力</t>
        </r>
      </text>
    </comment>
    <comment ref="F166" authorId="0" shapeId="0">
      <text>
        <r>
          <rPr>
            <sz val="9"/>
            <color indexed="81"/>
            <rFont val="MS P ゴシック"/>
            <family val="3"/>
            <charset val="128"/>
          </rPr>
          <t>円単位で入力</t>
        </r>
      </text>
    </comment>
    <comment ref="G166" authorId="0" shapeId="0">
      <text>
        <r>
          <rPr>
            <sz val="9"/>
            <color indexed="81"/>
            <rFont val="MS P ゴシック"/>
            <family val="3"/>
            <charset val="128"/>
          </rPr>
          <t>円単位で入力</t>
        </r>
      </text>
    </comment>
    <comment ref="H166" authorId="0" shapeId="0">
      <text>
        <r>
          <rPr>
            <sz val="9"/>
            <color indexed="81"/>
            <rFont val="MS P ゴシック"/>
            <family val="3"/>
            <charset val="128"/>
          </rPr>
          <t>円単位で入力</t>
        </r>
      </text>
    </comment>
    <comment ref="O166" authorId="0" shapeId="0">
      <text>
        <r>
          <rPr>
            <sz val="9"/>
            <color indexed="81"/>
            <rFont val="MS P ゴシック"/>
            <family val="3"/>
            <charset val="128"/>
          </rPr>
          <t>該当する場合入力（円単位）</t>
        </r>
      </text>
    </comment>
    <comment ref="Q166" authorId="0" shapeId="0">
      <text>
        <r>
          <rPr>
            <sz val="9"/>
            <color indexed="81"/>
            <rFont val="MS P ゴシック"/>
            <family val="3"/>
            <charset val="128"/>
          </rPr>
          <t>油種区分を選択</t>
        </r>
      </text>
    </comment>
    <comment ref="R166" authorId="0" shapeId="0">
      <text>
        <r>
          <rPr>
            <sz val="9"/>
            <color indexed="81"/>
            <rFont val="MS P ゴシック"/>
            <family val="3"/>
            <charset val="128"/>
          </rPr>
          <t>円単位で入力</t>
        </r>
      </text>
    </comment>
    <comment ref="B167" authorId="0" shapeId="0">
      <text>
        <r>
          <rPr>
            <sz val="9"/>
            <color indexed="81"/>
            <rFont val="MS P ゴシック"/>
            <family val="3"/>
            <charset val="128"/>
          </rPr>
          <t>施設名を入力</t>
        </r>
      </text>
    </comment>
    <comment ref="C167" authorId="0" shapeId="0">
      <text>
        <r>
          <rPr>
            <sz val="9"/>
            <color indexed="81"/>
            <rFont val="MS P ゴシック"/>
            <family val="3"/>
            <charset val="128"/>
          </rPr>
          <t>費用区分を選択</t>
        </r>
      </text>
    </comment>
    <comment ref="D167" authorId="0" shapeId="0">
      <text>
        <r>
          <rPr>
            <sz val="9"/>
            <color indexed="81"/>
            <rFont val="MS P ゴシック"/>
            <family val="3"/>
            <charset val="128"/>
          </rPr>
          <t>契約区分を選択</t>
        </r>
      </text>
    </comment>
    <comment ref="E167" authorId="0" shapeId="0">
      <text>
        <r>
          <rPr>
            <sz val="9"/>
            <color indexed="81"/>
            <rFont val="MS P ゴシック"/>
            <family val="3"/>
            <charset val="128"/>
          </rPr>
          <t>円単位で入力</t>
        </r>
      </text>
    </comment>
    <comment ref="F167" authorId="0" shapeId="0">
      <text>
        <r>
          <rPr>
            <sz val="9"/>
            <color indexed="81"/>
            <rFont val="MS P ゴシック"/>
            <family val="3"/>
            <charset val="128"/>
          </rPr>
          <t>円単位で入力</t>
        </r>
      </text>
    </comment>
    <comment ref="G167" authorId="0" shapeId="0">
      <text>
        <r>
          <rPr>
            <sz val="9"/>
            <color indexed="81"/>
            <rFont val="MS P ゴシック"/>
            <family val="3"/>
            <charset val="128"/>
          </rPr>
          <t>円単位で入力</t>
        </r>
      </text>
    </comment>
    <comment ref="H167" authorId="0" shapeId="0">
      <text>
        <r>
          <rPr>
            <sz val="9"/>
            <color indexed="81"/>
            <rFont val="MS P ゴシック"/>
            <family val="3"/>
            <charset val="128"/>
          </rPr>
          <t>円単位で入力</t>
        </r>
      </text>
    </comment>
    <comment ref="O167" authorId="0" shapeId="0">
      <text>
        <r>
          <rPr>
            <sz val="9"/>
            <color indexed="81"/>
            <rFont val="MS P ゴシック"/>
            <family val="3"/>
            <charset val="128"/>
          </rPr>
          <t>該当する場合入力（円単位）</t>
        </r>
      </text>
    </comment>
    <comment ref="Q167" authorId="0" shapeId="0">
      <text>
        <r>
          <rPr>
            <sz val="9"/>
            <color indexed="81"/>
            <rFont val="MS P ゴシック"/>
            <family val="3"/>
            <charset val="128"/>
          </rPr>
          <t>油種区分を選択</t>
        </r>
      </text>
    </comment>
    <comment ref="R167" authorId="0" shapeId="0">
      <text>
        <r>
          <rPr>
            <sz val="9"/>
            <color indexed="81"/>
            <rFont val="MS P ゴシック"/>
            <family val="3"/>
            <charset val="128"/>
          </rPr>
          <t>円単位で入力</t>
        </r>
      </text>
    </comment>
    <comment ref="B168" authorId="0" shapeId="0">
      <text>
        <r>
          <rPr>
            <sz val="9"/>
            <color indexed="81"/>
            <rFont val="MS P ゴシック"/>
            <family val="3"/>
            <charset val="128"/>
          </rPr>
          <t>施設名を入力</t>
        </r>
      </text>
    </comment>
    <comment ref="C168" authorId="0" shapeId="0">
      <text>
        <r>
          <rPr>
            <sz val="9"/>
            <color indexed="81"/>
            <rFont val="MS P ゴシック"/>
            <family val="3"/>
            <charset val="128"/>
          </rPr>
          <t>費用区分を選択</t>
        </r>
      </text>
    </comment>
    <comment ref="D168" authorId="0" shapeId="0">
      <text>
        <r>
          <rPr>
            <sz val="9"/>
            <color indexed="81"/>
            <rFont val="MS P ゴシック"/>
            <family val="3"/>
            <charset val="128"/>
          </rPr>
          <t>契約区分を選択</t>
        </r>
      </text>
    </comment>
    <comment ref="E168" authorId="0" shapeId="0">
      <text>
        <r>
          <rPr>
            <sz val="9"/>
            <color indexed="81"/>
            <rFont val="MS P ゴシック"/>
            <family val="3"/>
            <charset val="128"/>
          </rPr>
          <t>円単位で入力</t>
        </r>
      </text>
    </comment>
    <comment ref="F168" authorId="0" shapeId="0">
      <text>
        <r>
          <rPr>
            <sz val="9"/>
            <color indexed="81"/>
            <rFont val="MS P ゴシック"/>
            <family val="3"/>
            <charset val="128"/>
          </rPr>
          <t>円単位で入力</t>
        </r>
      </text>
    </comment>
    <comment ref="G168" authorId="0" shapeId="0">
      <text>
        <r>
          <rPr>
            <sz val="9"/>
            <color indexed="81"/>
            <rFont val="MS P ゴシック"/>
            <family val="3"/>
            <charset val="128"/>
          </rPr>
          <t>円単位で入力</t>
        </r>
      </text>
    </comment>
    <comment ref="H168" authorId="0" shapeId="0">
      <text>
        <r>
          <rPr>
            <sz val="9"/>
            <color indexed="81"/>
            <rFont val="MS P ゴシック"/>
            <family val="3"/>
            <charset val="128"/>
          </rPr>
          <t>円単位で入力</t>
        </r>
      </text>
    </comment>
    <comment ref="O168" authorId="0" shapeId="0">
      <text>
        <r>
          <rPr>
            <sz val="9"/>
            <color indexed="81"/>
            <rFont val="MS P ゴシック"/>
            <family val="3"/>
            <charset val="128"/>
          </rPr>
          <t>該当する場合入力（円単位）</t>
        </r>
      </text>
    </comment>
    <comment ref="Q168" authorId="0" shapeId="0">
      <text>
        <r>
          <rPr>
            <sz val="9"/>
            <color indexed="81"/>
            <rFont val="MS P ゴシック"/>
            <family val="3"/>
            <charset val="128"/>
          </rPr>
          <t>油種区分を選択</t>
        </r>
      </text>
    </comment>
    <comment ref="R168" authorId="0" shapeId="0">
      <text>
        <r>
          <rPr>
            <sz val="9"/>
            <color indexed="81"/>
            <rFont val="MS P ゴシック"/>
            <family val="3"/>
            <charset val="128"/>
          </rPr>
          <t>円単位で入力</t>
        </r>
      </text>
    </comment>
    <comment ref="B169" authorId="0" shapeId="0">
      <text>
        <r>
          <rPr>
            <sz val="9"/>
            <color indexed="81"/>
            <rFont val="MS P ゴシック"/>
            <family val="3"/>
            <charset val="128"/>
          </rPr>
          <t>施設名を入力</t>
        </r>
      </text>
    </comment>
    <comment ref="C169" authorId="0" shapeId="0">
      <text>
        <r>
          <rPr>
            <sz val="9"/>
            <color indexed="81"/>
            <rFont val="MS P ゴシック"/>
            <family val="3"/>
            <charset val="128"/>
          </rPr>
          <t>費用区分を選択</t>
        </r>
      </text>
    </comment>
    <comment ref="D169" authorId="0" shapeId="0">
      <text>
        <r>
          <rPr>
            <sz val="9"/>
            <color indexed="81"/>
            <rFont val="MS P ゴシック"/>
            <family val="3"/>
            <charset val="128"/>
          </rPr>
          <t>契約区分を選択</t>
        </r>
      </text>
    </comment>
    <comment ref="E169" authorId="0" shapeId="0">
      <text>
        <r>
          <rPr>
            <sz val="9"/>
            <color indexed="81"/>
            <rFont val="MS P ゴシック"/>
            <family val="3"/>
            <charset val="128"/>
          </rPr>
          <t>円単位で入力</t>
        </r>
      </text>
    </comment>
    <comment ref="F169" authorId="0" shapeId="0">
      <text>
        <r>
          <rPr>
            <sz val="9"/>
            <color indexed="81"/>
            <rFont val="MS P ゴシック"/>
            <family val="3"/>
            <charset val="128"/>
          </rPr>
          <t>円単位で入力</t>
        </r>
      </text>
    </comment>
    <comment ref="G169" authorId="0" shapeId="0">
      <text>
        <r>
          <rPr>
            <sz val="9"/>
            <color indexed="81"/>
            <rFont val="MS P ゴシック"/>
            <family val="3"/>
            <charset val="128"/>
          </rPr>
          <t>円単位で入力</t>
        </r>
      </text>
    </comment>
    <comment ref="H169" authorId="0" shapeId="0">
      <text>
        <r>
          <rPr>
            <sz val="9"/>
            <color indexed="81"/>
            <rFont val="MS P ゴシック"/>
            <family val="3"/>
            <charset val="128"/>
          </rPr>
          <t>円単位で入力</t>
        </r>
      </text>
    </comment>
    <comment ref="O169" authorId="0" shapeId="0">
      <text>
        <r>
          <rPr>
            <sz val="9"/>
            <color indexed="81"/>
            <rFont val="MS P ゴシック"/>
            <family val="3"/>
            <charset val="128"/>
          </rPr>
          <t>該当する場合入力（円単位）</t>
        </r>
      </text>
    </comment>
    <comment ref="Q169" authorId="0" shapeId="0">
      <text>
        <r>
          <rPr>
            <sz val="9"/>
            <color indexed="81"/>
            <rFont val="MS P ゴシック"/>
            <family val="3"/>
            <charset val="128"/>
          </rPr>
          <t>油種区分を選択</t>
        </r>
      </text>
    </comment>
    <comment ref="R169" authorId="0" shapeId="0">
      <text>
        <r>
          <rPr>
            <sz val="9"/>
            <color indexed="81"/>
            <rFont val="MS P ゴシック"/>
            <family val="3"/>
            <charset val="128"/>
          </rPr>
          <t>円単位で入力</t>
        </r>
      </text>
    </comment>
    <comment ref="B170" authorId="0" shapeId="0">
      <text>
        <r>
          <rPr>
            <sz val="9"/>
            <color indexed="81"/>
            <rFont val="MS P ゴシック"/>
            <family val="3"/>
            <charset val="128"/>
          </rPr>
          <t>施設名を入力</t>
        </r>
      </text>
    </comment>
    <comment ref="C170" authorId="0" shapeId="0">
      <text>
        <r>
          <rPr>
            <sz val="9"/>
            <color indexed="81"/>
            <rFont val="MS P ゴシック"/>
            <family val="3"/>
            <charset val="128"/>
          </rPr>
          <t>費用区分を選択</t>
        </r>
      </text>
    </comment>
    <comment ref="D170" authorId="0" shapeId="0">
      <text>
        <r>
          <rPr>
            <sz val="9"/>
            <color indexed="81"/>
            <rFont val="MS P ゴシック"/>
            <family val="3"/>
            <charset val="128"/>
          </rPr>
          <t>契約区分を選択</t>
        </r>
      </text>
    </comment>
    <comment ref="E170" authorId="0" shapeId="0">
      <text>
        <r>
          <rPr>
            <sz val="9"/>
            <color indexed="81"/>
            <rFont val="MS P ゴシック"/>
            <family val="3"/>
            <charset val="128"/>
          </rPr>
          <t>円単位で入力</t>
        </r>
      </text>
    </comment>
    <comment ref="F170" authorId="0" shapeId="0">
      <text>
        <r>
          <rPr>
            <sz val="9"/>
            <color indexed="81"/>
            <rFont val="MS P ゴシック"/>
            <family val="3"/>
            <charset val="128"/>
          </rPr>
          <t>円単位で入力</t>
        </r>
      </text>
    </comment>
    <comment ref="G170" authorId="0" shapeId="0">
      <text>
        <r>
          <rPr>
            <sz val="9"/>
            <color indexed="81"/>
            <rFont val="MS P ゴシック"/>
            <family val="3"/>
            <charset val="128"/>
          </rPr>
          <t>円単位で入力</t>
        </r>
      </text>
    </comment>
    <comment ref="H170" authorId="0" shapeId="0">
      <text>
        <r>
          <rPr>
            <sz val="9"/>
            <color indexed="81"/>
            <rFont val="MS P ゴシック"/>
            <family val="3"/>
            <charset val="128"/>
          </rPr>
          <t>円単位で入力</t>
        </r>
      </text>
    </comment>
    <comment ref="O170" authorId="0" shapeId="0">
      <text>
        <r>
          <rPr>
            <sz val="9"/>
            <color indexed="81"/>
            <rFont val="MS P ゴシック"/>
            <family val="3"/>
            <charset val="128"/>
          </rPr>
          <t>該当する場合入力（円単位）</t>
        </r>
      </text>
    </comment>
    <comment ref="Q170" authorId="0" shapeId="0">
      <text>
        <r>
          <rPr>
            <sz val="9"/>
            <color indexed="81"/>
            <rFont val="MS P ゴシック"/>
            <family val="3"/>
            <charset val="128"/>
          </rPr>
          <t>油種区分を選択</t>
        </r>
      </text>
    </comment>
    <comment ref="R170" authorId="0" shapeId="0">
      <text>
        <r>
          <rPr>
            <sz val="9"/>
            <color indexed="81"/>
            <rFont val="MS P ゴシック"/>
            <family val="3"/>
            <charset val="128"/>
          </rPr>
          <t>円単位で入力</t>
        </r>
      </text>
    </comment>
    <comment ref="B171" authorId="0" shapeId="0">
      <text>
        <r>
          <rPr>
            <sz val="9"/>
            <color indexed="81"/>
            <rFont val="MS P ゴシック"/>
            <family val="3"/>
            <charset val="128"/>
          </rPr>
          <t>施設名を入力</t>
        </r>
      </text>
    </comment>
    <comment ref="C171" authorId="0" shapeId="0">
      <text>
        <r>
          <rPr>
            <sz val="9"/>
            <color indexed="81"/>
            <rFont val="MS P ゴシック"/>
            <family val="3"/>
            <charset val="128"/>
          </rPr>
          <t>費用区分を選択</t>
        </r>
      </text>
    </comment>
    <comment ref="D171" authorId="0" shapeId="0">
      <text>
        <r>
          <rPr>
            <sz val="9"/>
            <color indexed="81"/>
            <rFont val="MS P ゴシック"/>
            <family val="3"/>
            <charset val="128"/>
          </rPr>
          <t>契約区分を選択</t>
        </r>
      </text>
    </comment>
    <comment ref="E171" authorId="0" shapeId="0">
      <text>
        <r>
          <rPr>
            <sz val="9"/>
            <color indexed="81"/>
            <rFont val="MS P ゴシック"/>
            <family val="3"/>
            <charset val="128"/>
          </rPr>
          <t>円単位で入力</t>
        </r>
      </text>
    </comment>
    <comment ref="F171" authorId="0" shapeId="0">
      <text>
        <r>
          <rPr>
            <sz val="9"/>
            <color indexed="81"/>
            <rFont val="MS P ゴシック"/>
            <family val="3"/>
            <charset val="128"/>
          </rPr>
          <t>円単位で入力</t>
        </r>
      </text>
    </comment>
    <comment ref="G171" authorId="0" shapeId="0">
      <text>
        <r>
          <rPr>
            <sz val="9"/>
            <color indexed="81"/>
            <rFont val="MS P ゴシック"/>
            <family val="3"/>
            <charset val="128"/>
          </rPr>
          <t>円単位で入力</t>
        </r>
      </text>
    </comment>
    <comment ref="H171" authorId="0" shapeId="0">
      <text>
        <r>
          <rPr>
            <sz val="9"/>
            <color indexed="81"/>
            <rFont val="MS P ゴシック"/>
            <family val="3"/>
            <charset val="128"/>
          </rPr>
          <t>円単位で入力</t>
        </r>
      </text>
    </comment>
    <comment ref="O171" authorId="0" shapeId="0">
      <text>
        <r>
          <rPr>
            <sz val="9"/>
            <color indexed="81"/>
            <rFont val="MS P ゴシック"/>
            <family val="3"/>
            <charset val="128"/>
          </rPr>
          <t>該当する場合入力（円単位）</t>
        </r>
      </text>
    </comment>
    <comment ref="Q171" authorId="0" shapeId="0">
      <text>
        <r>
          <rPr>
            <sz val="9"/>
            <color indexed="81"/>
            <rFont val="MS P ゴシック"/>
            <family val="3"/>
            <charset val="128"/>
          </rPr>
          <t>油種区分を選択</t>
        </r>
      </text>
    </comment>
    <comment ref="R171" authorId="0" shapeId="0">
      <text>
        <r>
          <rPr>
            <sz val="9"/>
            <color indexed="81"/>
            <rFont val="MS P ゴシック"/>
            <family val="3"/>
            <charset val="128"/>
          </rPr>
          <t>円単位で入力</t>
        </r>
      </text>
    </comment>
    <comment ref="B172" authorId="0" shapeId="0">
      <text>
        <r>
          <rPr>
            <sz val="9"/>
            <color indexed="81"/>
            <rFont val="MS P ゴシック"/>
            <family val="3"/>
            <charset val="128"/>
          </rPr>
          <t>施設名を入力</t>
        </r>
      </text>
    </comment>
    <comment ref="C172" authorId="0" shapeId="0">
      <text>
        <r>
          <rPr>
            <sz val="9"/>
            <color indexed="81"/>
            <rFont val="MS P ゴシック"/>
            <family val="3"/>
            <charset val="128"/>
          </rPr>
          <t>費用区分を選択</t>
        </r>
      </text>
    </comment>
    <comment ref="D172" authorId="0" shapeId="0">
      <text>
        <r>
          <rPr>
            <sz val="9"/>
            <color indexed="81"/>
            <rFont val="MS P ゴシック"/>
            <family val="3"/>
            <charset val="128"/>
          </rPr>
          <t>契約区分を選択</t>
        </r>
      </text>
    </comment>
    <comment ref="E172" authorId="0" shapeId="0">
      <text>
        <r>
          <rPr>
            <sz val="9"/>
            <color indexed="81"/>
            <rFont val="MS P ゴシック"/>
            <family val="3"/>
            <charset val="128"/>
          </rPr>
          <t>円単位で入力</t>
        </r>
      </text>
    </comment>
    <comment ref="F172" authorId="0" shapeId="0">
      <text>
        <r>
          <rPr>
            <sz val="9"/>
            <color indexed="81"/>
            <rFont val="MS P ゴシック"/>
            <family val="3"/>
            <charset val="128"/>
          </rPr>
          <t>円単位で入力</t>
        </r>
      </text>
    </comment>
    <comment ref="G172" authorId="0" shapeId="0">
      <text>
        <r>
          <rPr>
            <sz val="9"/>
            <color indexed="81"/>
            <rFont val="MS P ゴシック"/>
            <family val="3"/>
            <charset val="128"/>
          </rPr>
          <t>円単位で入力</t>
        </r>
      </text>
    </comment>
    <comment ref="H172" authorId="0" shapeId="0">
      <text>
        <r>
          <rPr>
            <sz val="9"/>
            <color indexed="81"/>
            <rFont val="MS P ゴシック"/>
            <family val="3"/>
            <charset val="128"/>
          </rPr>
          <t>円単位で入力</t>
        </r>
      </text>
    </comment>
    <comment ref="O172" authorId="0" shapeId="0">
      <text>
        <r>
          <rPr>
            <sz val="9"/>
            <color indexed="81"/>
            <rFont val="MS P ゴシック"/>
            <family val="3"/>
            <charset val="128"/>
          </rPr>
          <t>該当する場合入力（円単位）</t>
        </r>
      </text>
    </comment>
    <comment ref="Q172" authorId="0" shapeId="0">
      <text>
        <r>
          <rPr>
            <sz val="9"/>
            <color indexed="81"/>
            <rFont val="MS P ゴシック"/>
            <family val="3"/>
            <charset val="128"/>
          </rPr>
          <t>油種区分を選択</t>
        </r>
      </text>
    </comment>
    <comment ref="R172" authorId="0" shapeId="0">
      <text>
        <r>
          <rPr>
            <sz val="9"/>
            <color indexed="81"/>
            <rFont val="MS P ゴシック"/>
            <family val="3"/>
            <charset val="128"/>
          </rPr>
          <t>円単位で入力</t>
        </r>
      </text>
    </comment>
    <comment ref="B173" authorId="0" shapeId="0">
      <text>
        <r>
          <rPr>
            <sz val="9"/>
            <color indexed="81"/>
            <rFont val="MS P ゴシック"/>
            <family val="3"/>
            <charset val="128"/>
          </rPr>
          <t>施設名を入力</t>
        </r>
      </text>
    </comment>
    <comment ref="C173" authorId="0" shapeId="0">
      <text>
        <r>
          <rPr>
            <sz val="9"/>
            <color indexed="81"/>
            <rFont val="MS P ゴシック"/>
            <family val="3"/>
            <charset val="128"/>
          </rPr>
          <t>費用区分を選択</t>
        </r>
      </text>
    </comment>
    <comment ref="D173" authorId="0" shapeId="0">
      <text>
        <r>
          <rPr>
            <sz val="9"/>
            <color indexed="81"/>
            <rFont val="MS P ゴシック"/>
            <family val="3"/>
            <charset val="128"/>
          </rPr>
          <t>契約区分を選択</t>
        </r>
      </text>
    </comment>
    <comment ref="E173" authorId="0" shapeId="0">
      <text>
        <r>
          <rPr>
            <sz val="9"/>
            <color indexed="81"/>
            <rFont val="MS P ゴシック"/>
            <family val="3"/>
            <charset val="128"/>
          </rPr>
          <t>円単位で入力</t>
        </r>
      </text>
    </comment>
    <comment ref="F173" authorId="0" shapeId="0">
      <text>
        <r>
          <rPr>
            <sz val="9"/>
            <color indexed="81"/>
            <rFont val="MS P ゴシック"/>
            <family val="3"/>
            <charset val="128"/>
          </rPr>
          <t>円単位で入力</t>
        </r>
      </text>
    </comment>
    <comment ref="G173" authorId="0" shapeId="0">
      <text>
        <r>
          <rPr>
            <sz val="9"/>
            <color indexed="81"/>
            <rFont val="MS P ゴシック"/>
            <family val="3"/>
            <charset val="128"/>
          </rPr>
          <t>円単位で入力</t>
        </r>
      </text>
    </comment>
    <comment ref="H173" authorId="0" shapeId="0">
      <text>
        <r>
          <rPr>
            <sz val="9"/>
            <color indexed="81"/>
            <rFont val="MS P ゴシック"/>
            <family val="3"/>
            <charset val="128"/>
          </rPr>
          <t>円単位で入力</t>
        </r>
      </text>
    </comment>
    <comment ref="O173" authorId="0" shapeId="0">
      <text>
        <r>
          <rPr>
            <sz val="9"/>
            <color indexed="81"/>
            <rFont val="MS P ゴシック"/>
            <family val="3"/>
            <charset val="128"/>
          </rPr>
          <t>該当する場合入力（円単位）</t>
        </r>
      </text>
    </comment>
    <comment ref="Q173" authorId="0" shapeId="0">
      <text>
        <r>
          <rPr>
            <sz val="9"/>
            <color indexed="81"/>
            <rFont val="MS P ゴシック"/>
            <family val="3"/>
            <charset val="128"/>
          </rPr>
          <t>油種区分を選択</t>
        </r>
      </text>
    </comment>
    <comment ref="R173" authorId="0" shapeId="0">
      <text>
        <r>
          <rPr>
            <sz val="9"/>
            <color indexed="81"/>
            <rFont val="MS P ゴシック"/>
            <family val="3"/>
            <charset val="128"/>
          </rPr>
          <t>円単位で入力</t>
        </r>
      </text>
    </comment>
    <comment ref="B174" authorId="0" shapeId="0">
      <text>
        <r>
          <rPr>
            <sz val="9"/>
            <color indexed="81"/>
            <rFont val="MS P ゴシック"/>
            <family val="3"/>
            <charset val="128"/>
          </rPr>
          <t>施設名を入力</t>
        </r>
      </text>
    </comment>
    <comment ref="C174" authorId="0" shapeId="0">
      <text>
        <r>
          <rPr>
            <sz val="9"/>
            <color indexed="81"/>
            <rFont val="MS P ゴシック"/>
            <family val="3"/>
            <charset val="128"/>
          </rPr>
          <t>費用区分を選択</t>
        </r>
      </text>
    </comment>
    <comment ref="D174" authorId="0" shapeId="0">
      <text>
        <r>
          <rPr>
            <sz val="9"/>
            <color indexed="81"/>
            <rFont val="MS P ゴシック"/>
            <family val="3"/>
            <charset val="128"/>
          </rPr>
          <t>契約区分を選択</t>
        </r>
      </text>
    </comment>
    <comment ref="E174" authorId="0" shapeId="0">
      <text>
        <r>
          <rPr>
            <sz val="9"/>
            <color indexed="81"/>
            <rFont val="MS P ゴシック"/>
            <family val="3"/>
            <charset val="128"/>
          </rPr>
          <t>円単位で入力</t>
        </r>
      </text>
    </comment>
    <comment ref="F174" authorId="0" shapeId="0">
      <text>
        <r>
          <rPr>
            <sz val="9"/>
            <color indexed="81"/>
            <rFont val="MS P ゴシック"/>
            <family val="3"/>
            <charset val="128"/>
          </rPr>
          <t>円単位で入力</t>
        </r>
      </text>
    </comment>
    <comment ref="G174" authorId="0" shapeId="0">
      <text>
        <r>
          <rPr>
            <sz val="9"/>
            <color indexed="81"/>
            <rFont val="MS P ゴシック"/>
            <family val="3"/>
            <charset val="128"/>
          </rPr>
          <t>円単位で入力</t>
        </r>
      </text>
    </comment>
    <comment ref="H174" authorId="0" shapeId="0">
      <text>
        <r>
          <rPr>
            <sz val="9"/>
            <color indexed="81"/>
            <rFont val="MS P ゴシック"/>
            <family val="3"/>
            <charset val="128"/>
          </rPr>
          <t>円単位で入力</t>
        </r>
      </text>
    </comment>
    <comment ref="O174" authorId="0" shapeId="0">
      <text>
        <r>
          <rPr>
            <sz val="9"/>
            <color indexed="81"/>
            <rFont val="MS P ゴシック"/>
            <family val="3"/>
            <charset val="128"/>
          </rPr>
          <t>該当する場合入力（円単位）</t>
        </r>
      </text>
    </comment>
    <comment ref="Q174" authorId="0" shapeId="0">
      <text>
        <r>
          <rPr>
            <sz val="9"/>
            <color indexed="81"/>
            <rFont val="MS P ゴシック"/>
            <family val="3"/>
            <charset val="128"/>
          </rPr>
          <t>油種区分を選択</t>
        </r>
      </text>
    </comment>
    <comment ref="R174" authorId="0" shapeId="0">
      <text>
        <r>
          <rPr>
            <sz val="9"/>
            <color indexed="81"/>
            <rFont val="MS P ゴシック"/>
            <family val="3"/>
            <charset val="128"/>
          </rPr>
          <t>円単位で入力</t>
        </r>
      </text>
    </comment>
    <comment ref="B175" authorId="0" shapeId="0">
      <text>
        <r>
          <rPr>
            <sz val="9"/>
            <color indexed="81"/>
            <rFont val="MS P ゴシック"/>
            <family val="3"/>
            <charset val="128"/>
          </rPr>
          <t>施設名を入力</t>
        </r>
      </text>
    </comment>
    <comment ref="C175" authorId="0" shapeId="0">
      <text>
        <r>
          <rPr>
            <sz val="9"/>
            <color indexed="81"/>
            <rFont val="MS P ゴシック"/>
            <family val="3"/>
            <charset val="128"/>
          </rPr>
          <t>費用区分を選択</t>
        </r>
      </text>
    </comment>
    <comment ref="D175" authorId="0" shapeId="0">
      <text>
        <r>
          <rPr>
            <sz val="9"/>
            <color indexed="81"/>
            <rFont val="MS P ゴシック"/>
            <family val="3"/>
            <charset val="128"/>
          </rPr>
          <t>契約区分を選択</t>
        </r>
      </text>
    </comment>
    <comment ref="E175" authorId="0" shapeId="0">
      <text>
        <r>
          <rPr>
            <sz val="9"/>
            <color indexed="81"/>
            <rFont val="MS P ゴシック"/>
            <family val="3"/>
            <charset val="128"/>
          </rPr>
          <t>円単位で入力</t>
        </r>
      </text>
    </comment>
    <comment ref="F175" authorId="0" shapeId="0">
      <text>
        <r>
          <rPr>
            <sz val="9"/>
            <color indexed="81"/>
            <rFont val="MS P ゴシック"/>
            <family val="3"/>
            <charset val="128"/>
          </rPr>
          <t>円単位で入力</t>
        </r>
      </text>
    </comment>
    <comment ref="G175" authorId="0" shapeId="0">
      <text>
        <r>
          <rPr>
            <sz val="9"/>
            <color indexed="81"/>
            <rFont val="MS P ゴシック"/>
            <family val="3"/>
            <charset val="128"/>
          </rPr>
          <t>円単位で入力</t>
        </r>
      </text>
    </comment>
    <comment ref="H175" authorId="0" shapeId="0">
      <text>
        <r>
          <rPr>
            <sz val="9"/>
            <color indexed="81"/>
            <rFont val="MS P ゴシック"/>
            <family val="3"/>
            <charset val="128"/>
          </rPr>
          <t>円単位で入力</t>
        </r>
      </text>
    </comment>
    <comment ref="O175" authorId="0" shapeId="0">
      <text>
        <r>
          <rPr>
            <sz val="9"/>
            <color indexed="81"/>
            <rFont val="MS P ゴシック"/>
            <family val="3"/>
            <charset val="128"/>
          </rPr>
          <t>該当する場合入力（円単位）</t>
        </r>
      </text>
    </comment>
    <comment ref="Q175" authorId="0" shapeId="0">
      <text>
        <r>
          <rPr>
            <sz val="9"/>
            <color indexed="81"/>
            <rFont val="MS P ゴシック"/>
            <family val="3"/>
            <charset val="128"/>
          </rPr>
          <t>油種区分を選択</t>
        </r>
      </text>
    </comment>
    <comment ref="R175" authorId="0" shapeId="0">
      <text>
        <r>
          <rPr>
            <sz val="9"/>
            <color indexed="81"/>
            <rFont val="MS P ゴシック"/>
            <family val="3"/>
            <charset val="128"/>
          </rPr>
          <t>円単位で入力</t>
        </r>
      </text>
    </comment>
    <comment ref="B176" authorId="0" shapeId="0">
      <text>
        <r>
          <rPr>
            <sz val="9"/>
            <color indexed="81"/>
            <rFont val="MS P ゴシック"/>
            <family val="3"/>
            <charset val="128"/>
          </rPr>
          <t>施設名を入力</t>
        </r>
      </text>
    </comment>
    <comment ref="C176" authorId="0" shapeId="0">
      <text>
        <r>
          <rPr>
            <sz val="9"/>
            <color indexed="81"/>
            <rFont val="MS P ゴシック"/>
            <family val="3"/>
            <charset val="128"/>
          </rPr>
          <t>費用区分を選択</t>
        </r>
      </text>
    </comment>
    <comment ref="D176" authorId="0" shapeId="0">
      <text>
        <r>
          <rPr>
            <sz val="9"/>
            <color indexed="81"/>
            <rFont val="MS P ゴシック"/>
            <family val="3"/>
            <charset val="128"/>
          </rPr>
          <t>契約区分を選択</t>
        </r>
      </text>
    </comment>
    <comment ref="E176" authorId="0" shapeId="0">
      <text>
        <r>
          <rPr>
            <sz val="9"/>
            <color indexed="81"/>
            <rFont val="MS P ゴシック"/>
            <family val="3"/>
            <charset val="128"/>
          </rPr>
          <t>円単位で入力</t>
        </r>
      </text>
    </comment>
    <comment ref="F176" authorId="0" shapeId="0">
      <text>
        <r>
          <rPr>
            <sz val="9"/>
            <color indexed="81"/>
            <rFont val="MS P ゴシック"/>
            <family val="3"/>
            <charset val="128"/>
          </rPr>
          <t>円単位で入力</t>
        </r>
      </text>
    </comment>
    <comment ref="G176" authorId="0" shapeId="0">
      <text>
        <r>
          <rPr>
            <sz val="9"/>
            <color indexed="81"/>
            <rFont val="MS P ゴシック"/>
            <family val="3"/>
            <charset val="128"/>
          </rPr>
          <t>円単位で入力</t>
        </r>
      </text>
    </comment>
    <comment ref="H176" authorId="0" shapeId="0">
      <text>
        <r>
          <rPr>
            <sz val="9"/>
            <color indexed="81"/>
            <rFont val="MS P ゴシック"/>
            <family val="3"/>
            <charset val="128"/>
          </rPr>
          <t>円単位で入力</t>
        </r>
      </text>
    </comment>
    <comment ref="O176" authorId="0" shapeId="0">
      <text>
        <r>
          <rPr>
            <sz val="9"/>
            <color indexed="81"/>
            <rFont val="MS P ゴシック"/>
            <family val="3"/>
            <charset val="128"/>
          </rPr>
          <t>該当する場合入力（円単位）</t>
        </r>
      </text>
    </comment>
    <comment ref="Q176" authorId="0" shapeId="0">
      <text>
        <r>
          <rPr>
            <sz val="9"/>
            <color indexed="81"/>
            <rFont val="MS P ゴシック"/>
            <family val="3"/>
            <charset val="128"/>
          </rPr>
          <t>油種区分を選択</t>
        </r>
      </text>
    </comment>
    <comment ref="R176" authorId="0" shapeId="0">
      <text>
        <r>
          <rPr>
            <sz val="9"/>
            <color indexed="81"/>
            <rFont val="MS P ゴシック"/>
            <family val="3"/>
            <charset val="128"/>
          </rPr>
          <t>円単位で入力</t>
        </r>
      </text>
    </comment>
    <comment ref="B177" authorId="0" shapeId="0">
      <text>
        <r>
          <rPr>
            <sz val="9"/>
            <color indexed="81"/>
            <rFont val="MS P ゴシック"/>
            <family val="3"/>
            <charset val="128"/>
          </rPr>
          <t>施設名を入力</t>
        </r>
      </text>
    </comment>
    <comment ref="C177" authorId="0" shapeId="0">
      <text>
        <r>
          <rPr>
            <sz val="9"/>
            <color indexed="81"/>
            <rFont val="MS P ゴシック"/>
            <family val="3"/>
            <charset val="128"/>
          </rPr>
          <t>費用区分を選択</t>
        </r>
      </text>
    </comment>
    <comment ref="D177" authorId="0" shapeId="0">
      <text>
        <r>
          <rPr>
            <sz val="9"/>
            <color indexed="81"/>
            <rFont val="MS P ゴシック"/>
            <family val="3"/>
            <charset val="128"/>
          </rPr>
          <t>契約区分を選択</t>
        </r>
      </text>
    </comment>
    <comment ref="E177" authorId="0" shapeId="0">
      <text>
        <r>
          <rPr>
            <sz val="9"/>
            <color indexed="81"/>
            <rFont val="MS P ゴシック"/>
            <family val="3"/>
            <charset val="128"/>
          </rPr>
          <t>円単位で入力</t>
        </r>
      </text>
    </comment>
    <comment ref="F177" authorId="0" shapeId="0">
      <text>
        <r>
          <rPr>
            <sz val="9"/>
            <color indexed="81"/>
            <rFont val="MS P ゴシック"/>
            <family val="3"/>
            <charset val="128"/>
          </rPr>
          <t>円単位で入力</t>
        </r>
      </text>
    </comment>
    <comment ref="G177" authorId="0" shapeId="0">
      <text>
        <r>
          <rPr>
            <sz val="9"/>
            <color indexed="81"/>
            <rFont val="MS P ゴシック"/>
            <family val="3"/>
            <charset val="128"/>
          </rPr>
          <t>円単位で入力</t>
        </r>
      </text>
    </comment>
    <comment ref="H177" authorId="0" shapeId="0">
      <text>
        <r>
          <rPr>
            <sz val="9"/>
            <color indexed="81"/>
            <rFont val="MS P ゴシック"/>
            <family val="3"/>
            <charset val="128"/>
          </rPr>
          <t>円単位で入力</t>
        </r>
      </text>
    </comment>
    <comment ref="O177" authorId="0" shapeId="0">
      <text>
        <r>
          <rPr>
            <sz val="9"/>
            <color indexed="81"/>
            <rFont val="MS P ゴシック"/>
            <family val="3"/>
            <charset val="128"/>
          </rPr>
          <t>該当する場合入力（円単位）</t>
        </r>
      </text>
    </comment>
    <comment ref="Q177" authorId="0" shapeId="0">
      <text>
        <r>
          <rPr>
            <sz val="9"/>
            <color indexed="81"/>
            <rFont val="MS P ゴシック"/>
            <family val="3"/>
            <charset val="128"/>
          </rPr>
          <t>油種区分を選択</t>
        </r>
      </text>
    </comment>
    <comment ref="R177" authorId="0" shapeId="0">
      <text>
        <r>
          <rPr>
            <sz val="9"/>
            <color indexed="81"/>
            <rFont val="MS P ゴシック"/>
            <family val="3"/>
            <charset val="128"/>
          </rPr>
          <t>円単位で入力</t>
        </r>
      </text>
    </comment>
    <comment ref="B178" authorId="0" shapeId="0">
      <text>
        <r>
          <rPr>
            <sz val="9"/>
            <color indexed="81"/>
            <rFont val="MS P ゴシック"/>
            <family val="3"/>
            <charset val="128"/>
          </rPr>
          <t>施設名を入力</t>
        </r>
      </text>
    </comment>
    <comment ref="C178" authorId="0" shapeId="0">
      <text>
        <r>
          <rPr>
            <sz val="9"/>
            <color indexed="81"/>
            <rFont val="MS P ゴシック"/>
            <family val="3"/>
            <charset val="128"/>
          </rPr>
          <t>費用区分を選択</t>
        </r>
      </text>
    </comment>
    <comment ref="D178" authorId="0" shapeId="0">
      <text>
        <r>
          <rPr>
            <sz val="9"/>
            <color indexed="81"/>
            <rFont val="MS P ゴシック"/>
            <family val="3"/>
            <charset val="128"/>
          </rPr>
          <t>契約区分を選択</t>
        </r>
      </text>
    </comment>
    <comment ref="E178" authorId="0" shapeId="0">
      <text>
        <r>
          <rPr>
            <sz val="9"/>
            <color indexed="81"/>
            <rFont val="MS P ゴシック"/>
            <family val="3"/>
            <charset val="128"/>
          </rPr>
          <t>円単位で入力</t>
        </r>
      </text>
    </comment>
    <comment ref="F178" authorId="0" shapeId="0">
      <text>
        <r>
          <rPr>
            <sz val="9"/>
            <color indexed="81"/>
            <rFont val="MS P ゴシック"/>
            <family val="3"/>
            <charset val="128"/>
          </rPr>
          <t>円単位で入力</t>
        </r>
      </text>
    </comment>
    <comment ref="G178" authorId="0" shapeId="0">
      <text>
        <r>
          <rPr>
            <sz val="9"/>
            <color indexed="81"/>
            <rFont val="MS P ゴシック"/>
            <family val="3"/>
            <charset val="128"/>
          </rPr>
          <t>円単位で入力</t>
        </r>
      </text>
    </comment>
    <comment ref="H178" authorId="0" shapeId="0">
      <text>
        <r>
          <rPr>
            <sz val="9"/>
            <color indexed="81"/>
            <rFont val="MS P ゴシック"/>
            <family val="3"/>
            <charset val="128"/>
          </rPr>
          <t>円単位で入力</t>
        </r>
      </text>
    </comment>
    <comment ref="O178" authorId="0" shapeId="0">
      <text>
        <r>
          <rPr>
            <sz val="9"/>
            <color indexed="81"/>
            <rFont val="MS P ゴシック"/>
            <family val="3"/>
            <charset val="128"/>
          </rPr>
          <t>該当する場合入力（円単位）</t>
        </r>
      </text>
    </comment>
    <comment ref="Q178" authorId="0" shapeId="0">
      <text>
        <r>
          <rPr>
            <sz val="9"/>
            <color indexed="81"/>
            <rFont val="MS P ゴシック"/>
            <family val="3"/>
            <charset val="128"/>
          </rPr>
          <t>油種区分を選択</t>
        </r>
      </text>
    </comment>
    <comment ref="R178" authorId="0" shapeId="0">
      <text>
        <r>
          <rPr>
            <sz val="9"/>
            <color indexed="81"/>
            <rFont val="MS P ゴシック"/>
            <family val="3"/>
            <charset val="128"/>
          </rPr>
          <t>円単位で入力</t>
        </r>
      </text>
    </comment>
    <comment ref="B179" authorId="0" shapeId="0">
      <text>
        <r>
          <rPr>
            <sz val="9"/>
            <color indexed="81"/>
            <rFont val="MS P ゴシック"/>
            <family val="3"/>
            <charset val="128"/>
          </rPr>
          <t>施設名を入力</t>
        </r>
      </text>
    </comment>
    <comment ref="C179" authorId="0" shapeId="0">
      <text>
        <r>
          <rPr>
            <sz val="9"/>
            <color indexed="81"/>
            <rFont val="MS P ゴシック"/>
            <family val="3"/>
            <charset val="128"/>
          </rPr>
          <t>費用区分を選択</t>
        </r>
      </text>
    </comment>
    <comment ref="D179" authorId="0" shapeId="0">
      <text>
        <r>
          <rPr>
            <sz val="9"/>
            <color indexed="81"/>
            <rFont val="MS P ゴシック"/>
            <family val="3"/>
            <charset val="128"/>
          </rPr>
          <t>契約区分を選択</t>
        </r>
      </text>
    </comment>
    <comment ref="E179" authorId="0" shapeId="0">
      <text>
        <r>
          <rPr>
            <sz val="9"/>
            <color indexed="81"/>
            <rFont val="MS P ゴシック"/>
            <family val="3"/>
            <charset val="128"/>
          </rPr>
          <t>円単位で入力</t>
        </r>
      </text>
    </comment>
    <comment ref="F179" authorId="0" shapeId="0">
      <text>
        <r>
          <rPr>
            <sz val="9"/>
            <color indexed="81"/>
            <rFont val="MS P ゴシック"/>
            <family val="3"/>
            <charset val="128"/>
          </rPr>
          <t>円単位で入力</t>
        </r>
      </text>
    </comment>
    <comment ref="G179" authorId="0" shapeId="0">
      <text>
        <r>
          <rPr>
            <sz val="9"/>
            <color indexed="81"/>
            <rFont val="MS P ゴシック"/>
            <family val="3"/>
            <charset val="128"/>
          </rPr>
          <t>円単位で入力</t>
        </r>
      </text>
    </comment>
    <comment ref="H179" authorId="0" shapeId="0">
      <text>
        <r>
          <rPr>
            <sz val="9"/>
            <color indexed="81"/>
            <rFont val="MS P ゴシック"/>
            <family val="3"/>
            <charset val="128"/>
          </rPr>
          <t>円単位で入力</t>
        </r>
      </text>
    </comment>
    <comment ref="O179" authorId="0" shapeId="0">
      <text>
        <r>
          <rPr>
            <sz val="9"/>
            <color indexed="81"/>
            <rFont val="MS P ゴシック"/>
            <family val="3"/>
            <charset val="128"/>
          </rPr>
          <t>該当する場合入力（円単位）</t>
        </r>
      </text>
    </comment>
    <comment ref="Q179" authorId="0" shapeId="0">
      <text>
        <r>
          <rPr>
            <sz val="9"/>
            <color indexed="81"/>
            <rFont val="MS P ゴシック"/>
            <family val="3"/>
            <charset val="128"/>
          </rPr>
          <t>油種区分を選択</t>
        </r>
      </text>
    </comment>
    <comment ref="R179" authorId="0" shapeId="0">
      <text>
        <r>
          <rPr>
            <sz val="9"/>
            <color indexed="81"/>
            <rFont val="MS P ゴシック"/>
            <family val="3"/>
            <charset val="128"/>
          </rPr>
          <t>円単位で入力</t>
        </r>
      </text>
    </comment>
    <comment ref="B180" authorId="0" shapeId="0">
      <text>
        <r>
          <rPr>
            <sz val="9"/>
            <color indexed="81"/>
            <rFont val="MS P ゴシック"/>
            <family val="3"/>
            <charset val="128"/>
          </rPr>
          <t>施設名を入力</t>
        </r>
      </text>
    </comment>
    <comment ref="C180" authorId="0" shapeId="0">
      <text>
        <r>
          <rPr>
            <sz val="9"/>
            <color indexed="81"/>
            <rFont val="MS P ゴシック"/>
            <family val="3"/>
            <charset val="128"/>
          </rPr>
          <t>費用区分を選択</t>
        </r>
      </text>
    </comment>
    <comment ref="D180" authorId="0" shapeId="0">
      <text>
        <r>
          <rPr>
            <sz val="9"/>
            <color indexed="81"/>
            <rFont val="MS P ゴシック"/>
            <family val="3"/>
            <charset val="128"/>
          </rPr>
          <t>契約区分を選択</t>
        </r>
      </text>
    </comment>
    <comment ref="E180" authorId="0" shapeId="0">
      <text>
        <r>
          <rPr>
            <sz val="9"/>
            <color indexed="81"/>
            <rFont val="MS P ゴシック"/>
            <family val="3"/>
            <charset val="128"/>
          </rPr>
          <t>円単位で入力</t>
        </r>
      </text>
    </comment>
    <comment ref="F180" authorId="0" shapeId="0">
      <text>
        <r>
          <rPr>
            <sz val="9"/>
            <color indexed="81"/>
            <rFont val="MS P ゴシック"/>
            <family val="3"/>
            <charset val="128"/>
          </rPr>
          <t>円単位で入力</t>
        </r>
      </text>
    </comment>
    <comment ref="G180" authorId="0" shapeId="0">
      <text>
        <r>
          <rPr>
            <sz val="9"/>
            <color indexed="81"/>
            <rFont val="MS P ゴシック"/>
            <family val="3"/>
            <charset val="128"/>
          </rPr>
          <t>円単位で入力</t>
        </r>
      </text>
    </comment>
    <comment ref="H180" authorId="0" shapeId="0">
      <text>
        <r>
          <rPr>
            <sz val="9"/>
            <color indexed="81"/>
            <rFont val="MS P ゴシック"/>
            <family val="3"/>
            <charset val="128"/>
          </rPr>
          <t>円単位で入力</t>
        </r>
      </text>
    </comment>
    <comment ref="O180" authorId="0" shapeId="0">
      <text>
        <r>
          <rPr>
            <sz val="9"/>
            <color indexed="81"/>
            <rFont val="MS P ゴシック"/>
            <family val="3"/>
            <charset val="128"/>
          </rPr>
          <t>該当する場合入力（円単位）</t>
        </r>
      </text>
    </comment>
    <comment ref="Q180" authorId="0" shapeId="0">
      <text>
        <r>
          <rPr>
            <sz val="9"/>
            <color indexed="81"/>
            <rFont val="MS P ゴシック"/>
            <family val="3"/>
            <charset val="128"/>
          </rPr>
          <t>油種区分を選択</t>
        </r>
      </text>
    </comment>
    <comment ref="R180" authorId="0" shapeId="0">
      <text>
        <r>
          <rPr>
            <sz val="9"/>
            <color indexed="81"/>
            <rFont val="MS P ゴシック"/>
            <family val="3"/>
            <charset val="128"/>
          </rPr>
          <t>円単位で入力</t>
        </r>
      </text>
    </comment>
    <comment ref="B181" authorId="0" shapeId="0">
      <text>
        <r>
          <rPr>
            <sz val="9"/>
            <color indexed="81"/>
            <rFont val="MS P ゴシック"/>
            <family val="3"/>
            <charset val="128"/>
          </rPr>
          <t>施設名を入力</t>
        </r>
      </text>
    </comment>
    <comment ref="C181" authorId="0" shapeId="0">
      <text>
        <r>
          <rPr>
            <sz val="9"/>
            <color indexed="81"/>
            <rFont val="MS P ゴシック"/>
            <family val="3"/>
            <charset val="128"/>
          </rPr>
          <t>費用区分を選択</t>
        </r>
      </text>
    </comment>
    <comment ref="D181" authorId="0" shapeId="0">
      <text>
        <r>
          <rPr>
            <sz val="9"/>
            <color indexed="81"/>
            <rFont val="MS P ゴシック"/>
            <family val="3"/>
            <charset val="128"/>
          </rPr>
          <t>契約区分を選択</t>
        </r>
      </text>
    </comment>
    <comment ref="E181" authorId="0" shapeId="0">
      <text>
        <r>
          <rPr>
            <sz val="9"/>
            <color indexed="81"/>
            <rFont val="MS P ゴシック"/>
            <family val="3"/>
            <charset val="128"/>
          </rPr>
          <t>円単位で入力</t>
        </r>
      </text>
    </comment>
    <comment ref="F181" authorId="0" shapeId="0">
      <text>
        <r>
          <rPr>
            <sz val="9"/>
            <color indexed="81"/>
            <rFont val="MS P ゴシック"/>
            <family val="3"/>
            <charset val="128"/>
          </rPr>
          <t>円単位で入力</t>
        </r>
      </text>
    </comment>
    <comment ref="G181" authorId="0" shapeId="0">
      <text>
        <r>
          <rPr>
            <sz val="9"/>
            <color indexed="81"/>
            <rFont val="MS P ゴシック"/>
            <family val="3"/>
            <charset val="128"/>
          </rPr>
          <t>円単位で入力</t>
        </r>
      </text>
    </comment>
    <comment ref="H181" authorId="0" shapeId="0">
      <text>
        <r>
          <rPr>
            <sz val="9"/>
            <color indexed="81"/>
            <rFont val="MS P ゴシック"/>
            <family val="3"/>
            <charset val="128"/>
          </rPr>
          <t>円単位で入力</t>
        </r>
      </text>
    </comment>
    <comment ref="O181" authorId="0" shapeId="0">
      <text>
        <r>
          <rPr>
            <sz val="9"/>
            <color indexed="81"/>
            <rFont val="MS P ゴシック"/>
            <family val="3"/>
            <charset val="128"/>
          </rPr>
          <t>該当する場合入力（円単位）</t>
        </r>
      </text>
    </comment>
    <comment ref="Q181" authorId="0" shapeId="0">
      <text>
        <r>
          <rPr>
            <sz val="9"/>
            <color indexed="81"/>
            <rFont val="MS P ゴシック"/>
            <family val="3"/>
            <charset val="128"/>
          </rPr>
          <t>油種区分を選択</t>
        </r>
      </text>
    </comment>
    <comment ref="R181" authorId="0" shapeId="0">
      <text>
        <r>
          <rPr>
            <sz val="9"/>
            <color indexed="81"/>
            <rFont val="MS P ゴシック"/>
            <family val="3"/>
            <charset val="128"/>
          </rPr>
          <t>円単位で入力</t>
        </r>
      </text>
    </comment>
    <comment ref="B182" authorId="0" shapeId="0">
      <text>
        <r>
          <rPr>
            <sz val="9"/>
            <color indexed="81"/>
            <rFont val="MS P ゴシック"/>
            <family val="3"/>
            <charset val="128"/>
          </rPr>
          <t>施設名を入力</t>
        </r>
      </text>
    </comment>
    <comment ref="C182" authorId="0" shapeId="0">
      <text>
        <r>
          <rPr>
            <sz val="9"/>
            <color indexed="81"/>
            <rFont val="MS P ゴシック"/>
            <family val="3"/>
            <charset val="128"/>
          </rPr>
          <t>費用区分を選択</t>
        </r>
      </text>
    </comment>
    <comment ref="D182" authorId="0" shapeId="0">
      <text>
        <r>
          <rPr>
            <sz val="9"/>
            <color indexed="81"/>
            <rFont val="MS P ゴシック"/>
            <family val="3"/>
            <charset val="128"/>
          </rPr>
          <t>契約区分を選択</t>
        </r>
      </text>
    </comment>
    <comment ref="E182" authorId="0" shapeId="0">
      <text>
        <r>
          <rPr>
            <sz val="9"/>
            <color indexed="81"/>
            <rFont val="MS P ゴシック"/>
            <family val="3"/>
            <charset val="128"/>
          </rPr>
          <t>円単位で入力</t>
        </r>
      </text>
    </comment>
    <comment ref="F182" authorId="0" shapeId="0">
      <text>
        <r>
          <rPr>
            <sz val="9"/>
            <color indexed="81"/>
            <rFont val="MS P ゴシック"/>
            <family val="3"/>
            <charset val="128"/>
          </rPr>
          <t>円単位で入力</t>
        </r>
      </text>
    </comment>
    <comment ref="G182" authorId="0" shapeId="0">
      <text>
        <r>
          <rPr>
            <sz val="9"/>
            <color indexed="81"/>
            <rFont val="MS P ゴシック"/>
            <family val="3"/>
            <charset val="128"/>
          </rPr>
          <t>円単位で入力</t>
        </r>
      </text>
    </comment>
    <comment ref="H182" authorId="0" shapeId="0">
      <text>
        <r>
          <rPr>
            <sz val="9"/>
            <color indexed="81"/>
            <rFont val="MS P ゴシック"/>
            <family val="3"/>
            <charset val="128"/>
          </rPr>
          <t>円単位で入力</t>
        </r>
      </text>
    </comment>
    <comment ref="O182" authorId="0" shapeId="0">
      <text>
        <r>
          <rPr>
            <sz val="9"/>
            <color indexed="81"/>
            <rFont val="MS P ゴシック"/>
            <family val="3"/>
            <charset val="128"/>
          </rPr>
          <t>該当する場合入力（円単位）</t>
        </r>
      </text>
    </comment>
    <comment ref="Q182" authorId="0" shapeId="0">
      <text>
        <r>
          <rPr>
            <sz val="9"/>
            <color indexed="81"/>
            <rFont val="MS P ゴシック"/>
            <family val="3"/>
            <charset val="128"/>
          </rPr>
          <t>油種区分を選択</t>
        </r>
      </text>
    </comment>
    <comment ref="R182" authorId="0" shapeId="0">
      <text>
        <r>
          <rPr>
            <sz val="9"/>
            <color indexed="81"/>
            <rFont val="MS P ゴシック"/>
            <family val="3"/>
            <charset val="128"/>
          </rPr>
          <t>円単位で入力</t>
        </r>
      </text>
    </comment>
    <comment ref="B183" authorId="0" shapeId="0">
      <text>
        <r>
          <rPr>
            <sz val="9"/>
            <color indexed="81"/>
            <rFont val="MS P ゴシック"/>
            <family val="3"/>
            <charset val="128"/>
          </rPr>
          <t>施設名を入力</t>
        </r>
      </text>
    </comment>
    <comment ref="C183" authorId="0" shapeId="0">
      <text>
        <r>
          <rPr>
            <sz val="9"/>
            <color indexed="81"/>
            <rFont val="MS P ゴシック"/>
            <family val="3"/>
            <charset val="128"/>
          </rPr>
          <t>費用区分を選択</t>
        </r>
      </text>
    </comment>
    <comment ref="D183" authorId="0" shapeId="0">
      <text>
        <r>
          <rPr>
            <sz val="9"/>
            <color indexed="81"/>
            <rFont val="MS P ゴシック"/>
            <family val="3"/>
            <charset val="128"/>
          </rPr>
          <t>契約区分を選択</t>
        </r>
      </text>
    </comment>
    <comment ref="E183" authorId="0" shapeId="0">
      <text>
        <r>
          <rPr>
            <sz val="9"/>
            <color indexed="81"/>
            <rFont val="MS P ゴシック"/>
            <family val="3"/>
            <charset val="128"/>
          </rPr>
          <t>円単位で入力</t>
        </r>
      </text>
    </comment>
    <comment ref="F183" authorId="0" shapeId="0">
      <text>
        <r>
          <rPr>
            <sz val="9"/>
            <color indexed="81"/>
            <rFont val="MS P ゴシック"/>
            <family val="3"/>
            <charset val="128"/>
          </rPr>
          <t>円単位で入力</t>
        </r>
      </text>
    </comment>
    <comment ref="G183" authorId="0" shapeId="0">
      <text>
        <r>
          <rPr>
            <sz val="9"/>
            <color indexed="81"/>
            <rFont val="MS P ゴシック"/>
            <family val="3"/>
            <charset val="128"/>
          </rPr>
          <t>円単位で入力</t>
        </r>
      </text>
    </comment>
    <comment ref="H183" authorId="0" shapeId="0">
      <text>
        <r>
          <rPr>
            <sz val="9"/>
            <color indexed="81"/>
            <rFont val="MS P ゴシック"/>
            <family val="3"/>
            <charset val="128"/>
          </rPr>
          <t>円単位で入力</t>
        </r>
      </text>
    </comment>
    <comment ref="O183" authorId="0" shapeId="0">
      <text>
        <r>
          <rPr>
            <sz val="9"/>
            <color indexed="81"/>
            <rFont val="MS P ゴシック"/>
            <family val="3"/>
            <charset val="128"/>
          </rPr>
          <t>該当する場合入力（円単位）</t>
        </r>
      </text>
    </comment>
    <comment ref="Q183" authorId="0" shapeId="0">
      <text>
        <r>
          <rPr>
            <sz val="9"/>
            <color indexed="81"/>
            <rFont val="MS P ゴシック"/>
            <family val="3"/>
            <charset val="128"/>
          </rPr>
          <t>油種区分を選択</t>
        </r>
      </text>
    </comment>
    <comment ref="R183" authorId="0" shapeId="0">
      <text>
        <r>
          <rPr>
            <sz val="9"/>
            <color indexed="81"/>
            <rFont val="MS P ゴシック"/>
            <family val="3"/>
            <charset val="128"/>
          </rPr>
          <t>円単位で入力</t>
        </r>
      </text>
    </comment>
    <comment ref="B184" authorId="0" shapeId="0">
      <text>
        <r>
          <rPr>
            <sz val="9"/>
            <color indexed="81"/>
            <rFont val="MS P ゴシック"/>
            <family val="3"/>
            <charset val="128"/>
          </rPr>
          <t>施設名を入力</t>
        </r>
      </text>
    </comment>
    <comment ref="C184" authorId="0" shapeId="0">
      <text>
        <r>
          <rPr>
            <sz val="9"/>
            <color indexed="81"/>
            <rFont val="MS P ゴシック"/>
            <family val="3"/>
            <charset val="128"/>
          </rPr>
          <t>費用区分を選択</t>
        </r>
      </text>
    </comment>
    <comment ref="D184" authorId="0" shapeId="0">
      <text>
        <r>
          <rPr>
            <sz val="9"/>
            <color indexed="81"/>
            <rFont val="MS P ゴシック"/>
            <family val="3"/>
            <charset val="128"/>
          </rPr>
          <t>契約区分を選択</t>
        </r>
      </text>
    </comment>
    <comment ref="E184" authorId="0" shapeId="0">
      <text>
        <r>
          <rPr>
            <sz val="9"/>
            <color indexed="81"/>
            <rFont val="MS P ゴシック"/>
            <family val="3"/>
            <charset val="128"/>
          </rPr>
          <t>円単位で入力</t>
        </r>
      </text>
    </comment>
    <comment ref="F184" authorId="0" shapeId="0">
      <text>
        <r>
          <rPr>
            <sz val="9"/>
            <color indexed="81"/>
            <rFont val="MS P ゴシック"/>
            <family val="3"/>
            <charset val="128"/>
          </rPr>
          <t>円単位で入力</t>
        </r>
      </text>
    </comment>
    <comment ref="G184" authorId="0" shapeId="0">
      <text>
        <r>
          <rPr>
            <sz val="9"/>
            <color indexed="81"/>
            <rFont val="MS P ゴシック"/>
            <family val="3"/>
            <charset val="128"/>
          </rPr>
          <t>円単位で入力</t>
        </r>
      </text>
    </comment>
    <comment ref="H184" authorId="0" shapeId="0">
      <text>
        <r>
          <rPr>
            <sz val="9"/>
            <color indexed="81"/>
            <rFont val="MS P ゴシック"/>
            <family val="3"/>
            <charset val="128"/>
          </rPr>
          <t>円単位で入力</t>
        </r>
      </text>
    </comment>
    <comment ref="O184" authorId="0" shapeId="0">
      <text>
        <r>
          <rPr>
            <sz val="9"/>
            <color indexed="81"/>
            <rFont val="MS P ゴシック"/>
            <family val="3"/>
            <charset val="128"/>
          </rPr>
          <t>該当する場合入力（円単位）</t>
        </r>
      </text>
    </comment>
    <comment ref="Q184" authorId="0" shapeId="0">
      <text>
        <r>
          <rPr>
            <sz val="9"/>
            <color indexed="81"/>
            <rFont val="MS P ゴシック"/>
            <family val="3"/>
            <charset val="128"/>
          </rPr>
          <t>油種区分を選択</t>
        </r>
      </text>
    </comment>
    <comment ref="R184" authorId="0" shapeId="0">
      <text>
        <r>
          <rPr>
            <sz val="9"/>
            <color indexed="81"/>
            <rFont val="MS P ゴシック"/>
            <family val="3"/>
            <charset val="128"/>
          </rPr>
          <t>円単位で入力</t>
        </r>
      </text>
    </comment>
    <comment ref="B185" authorId="0" shapeId="0">
      <text>
        <r>
          <rPr>
            <sz val="9"/>
            <color indexed="81"/>
            <rFont val="MS P ゴシック"/>
            <family val="3"/>
            <charset val="128"/>
          </rPr>
          <t>施設名を入力</t>
        </r>
      </text>
    </comment>
    <comment ref="C185" authorId="0" shapeId="0">
      <text>
        <r>
          <rPr>
            <sz val="9"/>
            <color indexed="81"/>
            <rFont val="MS P ゴシック"/>
            <family val="3"/>
            <charset val="128"/>
          </rPr>
          <t>費用区分を選択</t>
        </r>
      </text>
    </comment>
    <comment ref="D185" authorId="0" shapeId="0">
      <text>
        <r>
          <rPr>
            <sz val="9"/>
            <color indexed="81"/>
            <rFont val="MS P ゴシック"/>
            <family val="3"/>
            <charset val="128"/>
          </rPr>
          <t>契約区分を選択</t>
        </r>
      </text>
    </comment>
    <comment ref="E185" authorId="0" shapeId="0">
      <text>
        <r>
          <rPr>
            <sz val="9"/>
            <color indexed="81"/>
            <rFont val="MS P ゴシック"/>
            <family val="3"/>
            <charset val="128"/>
          </rPr>
          <t>円単位で入力</t>
        </r>
      </text>
    </comment>
    <comment ref="F185" authorId="0" shapeId="0">
      <text>
        <r>
          <rPr>
            <sz val="9"/>
            <color indexed="81"/>
            <rFont val="MS P ゴシック"/>
            <family val="3"/>
            <charset val="128"/>
          </rPr>
          <t>円単位で入力</t>
        </r>
      </text>
    </comment>
    <comment ref="G185" authorId="0" shapeId="0">
      <text>
        <r>
          <rPr>
            <sz val="9"/>
            <color indexed="81"/>
            <rFont val="MS P ゴシック"/>
            <family val="3"/>
            <charset val="128"/>
          </rPr>
          <t>円単位で入力</t>
        </r>
      </text>
    </comment>
    <comment ref="H185" authorId="0" shapeId="0">
      <text>
        <r>
          <rPr>
            <sz val="9"/>
            <color indexed="81"/>
            <rFont val="MS P ゴシック"/>
            <family val="3"/>
            <charset val="128"/>
          </rPr>
          <t>円単位で入力</t>
        </r>
      </text>
    </comment>
    <comment ref="O185" authorId="0" shapeId="0">
      <text>
        <r>
          <rPr>
            <sz val="9"/>
            <color indexed="81"/>
            <rFont val="MS P ゴシック"/>
            <family val="3"/>
            <charset val="128"/>
          </rPr>
          <t>該当する場合入力（円単位）</t>
        </r>
      </text>
    </comment>
    <comment ref="Q185" authorId="0" shapeId="0">
      <text>
        <r>
          <rPr>
            <sz val="9"/>
            <color indexed="81"/>
            <rFont val="MS P ゴシック"/>
            <family val="3"/>
            <charset val="128"/>
          </rPr>
          <t>油種区分を選択</t>
        </r>
      </text>
    </comment>
    <comment ref="R185" authorId="0" shapeId="0">
      <text>
        <r>
          <rPr>
            <sz val="9"/>
            <color indexed="81"/>
            <rFont val="MS P ゴシック"/>
            <family val="3"/>
            <charset val="128"/>
          </rPr>
          <t>円単位で入力</t>
        </r>
      </text>
    </comment>
    <comment ref="B186" authorId="0" shapeId="0">
      <text>
        <r>
          <rPr>
            <sz val="9"/>
            <color indexed="81"/>
            <rFont val="MS P ゴシック"/>
            <family val="3"/>
            <charset val="128"/>
          </rPr>
          <t>施設名を入力</t>
        </r>
      </text>
    </comment>
    <comment ref="C186" authorId="0" shapeId="0">
      <text>
        <r>
          <rPr>
            <sz val="9"/>
            <color indexed="81"/>
            <rFont val="MS P ゴシック"/>
            <family val="3"/>
            <charset val="128"/>
          </rPr>
          <t>費用区分を選択</t>
        </r>
      </text>
    </comment>
    <comment ref="D186" authorId="0" shapeId="0">
      <text>
        <r>
          <rPr>
            <sz val="9"/>
            <color indexed="81"/>
            <rFont val="MS P ゴシック"/>
            <family val="3"/>
            <charset val="128"/>
          </rPr>
          <t>契約区分を選択</t>
        </r>
      </text>
    </comment>
    <comment ref="E186" authorId="0" shapeId="0">
      <text>
        <r>
          <rPr>
            <sz val="9"/>
            <color indexed="81"/>
            <rFont val="MS P ゴシック"/>
            <family val="3"/>
            <charset val="128"/>
          </rPr>
          <t>円単位で入力</t>
        </r>
      </text>
    </comment>
    <comment ref="F186" authorId="0" shapeId="0">
      <text>
        <r>
          <rPr>
            <sz val="9"/>
            <color indexed="81"/>
            <rFont val="MS P ゴシック"/>
            <family val="3"/>
            <charset val="128"/>
          </rPr>
          <t>円単位で入力</t>
        </r>
      </text>
    </comment>
    <comment ref="G186" authorId="0" shapeId="0">
      <text>
        <r>
          <rPr>
            <sz val="9"/>
            <color indexed="81"/>
            <rFont val="MS P ゴシック"/>
            <family val="3"/>
            <charset val="128"/>
          </rPr>
          <t>円単位で入力</t>
        </r>
      </text>
    </comment>
    <comment ref="H186" authorId="0" shapeId="0">
      <text>
        <r>
          <rPr>
            <sz val="9"/>
            <color indexed="81"/>
            <rFont val="MS P ゴシック"/>
            <family val="3"/>
            <charset val="128"/>
          </rPr>
          <t>円単位で入力</t>
        </r>
      </text>
    </comment>
    <comment ref="O186" authorId="0" shapeId="0">
      <text>
        <r>
          <rPr>
            <sz val="9"/>
            <color indexed="81"/>
            <rFont val="MS P ゴシック"/>
            <family val="3"/>
            <charset val="128"/>
          </rPr>
          <t>該当する場合入力（円単位）</t>
        </r>
      </text>
    </comment>
    <comment ref="Q186" authorId="0" shapeId="0">
      <text>
        <r>
          <rPr>
            <sz val="9"/>
            <color indexed="81"/>
            <rFont val="MS P ゴシック"/>
            <family val="3"/>
            <charset val="128"/>
          </rPr>
          <t>油種区分を選択</t>
        </r>
      </text>
    </comment>
    <comment ref="R186" authorId="0" shapeId="0">
      <text>
        <r>
          <rPr>
            <sz val="9"/>
            <color indexed="81"/>
            <rFont val="MS P ゴシック"/>
            <family val="3"/>
            <charset val="128"/>
          </rPr>
          <t>円単位で入力</t>
        </r>
      </text>
    </comment>
    <comment ref="B187" authorId="0" shapeId="0">
      <text>
        <r>
          <rPr>
            <sz val="9"/>
            <color indexed="81"/>
            <rFont val="MS P ゴシック"/>
            <family val="3"/>
            <charset val="128"/>
          </rPr>
          <t>施設名を入力</t>
        </r>
      </text>
    </comment>
    <comment ref="C187" authorId="0" shapeId="0">
      <text>
        <r>
          <rPr>
            <sz val="9"/>
            <color indexed="81"/>
            <rFont val="MS P ゴシック"/>
            <family val="3"/>
            <charset val="128"/>
          </rPr>
          <t>費用区分を選択</t>
        </r>
      </text>
    </comment>
    <comment ref="D187" authorId="0" shapeId="0">
      <text>
        <r>
          <rPr>
            <sz val="9"/>
            <color indexed="81"/>
            <rFont val="MS P ゴシック"/>
            <family val="3"/>
            <charset val="128"/>
          </rPr>
          <t>契約区分を選択</t>
        </r>
      </text>
    </comment>
    <comment ref="E187" authorId="0" shapeId="0">
      <text>
        <r>
          <rPr>
            <sz val="9"/>
            <color indexed="81"/>
            <rFont val="MS P ゴシック"/>
            <family val="3"/>
            <charset val="128"/>
          </rPr>
          <t>円単位で入力</t>
        </r>
      </text>
    </comment>
    <comment ref="F187" authorId="0" shapeId="0">
      <text>
        <r>
          <rPr>
            <sz val="9"/>
            <color indexed="81"/>
            <rFont val="MS P ゴシック"/>
            <family val="3"/>
            <charset val="128"/>
          </rPr>
          <t>円単位で入力</t>
        </r>
      </text>
    </comment>
    <comment ref="G187" authorId="0" shapeId="0">
      <text>
        <r>
          <rPr>
            <sz val="9"/>
            <color indexed="81"/>
            <rFont val="MS P ゴシック"/>
            <family val="3"/>
            <charset val="128"/>
          </rPr>
          <t>円単位で入力</t>
        </r>
      </text>
    </comment>
    <comment ref="H187" authorId="0" shapeId="0">
      <text>
        <r>
          <rPr>
            <sz val="9"/>
            <color indexed="81"/>
            <rFont val="MS P ゴシック"/>
            <family val="3"/>
            <charset val="128"/>
          </rPr>
          <t>円単位で入力</t>
        </r>
      </text>
    </comment>
    <comment ref="O187" authorId="0" shapeId="0">
      <text>
        <r>
          <rPr>
            <sz val="9"/>
            <color indexed="81"/>
            <rFont val="MS P ゴシック"/>
            <family val="3"/>
            <charset val="128"/>
          </rPr>
          <t>該当する場合入力（円単位）</t>
        </r>
      </text>
    </comment>
    <comment ref="Q187" authorId="0" shapeId="0">
      <text>
        <r>
          <rPr>
            <sz val="9"/>
            <color indexed="81"/>
            <rFont val="MS P ゴシック"/>
            <family val="3"/>
            <charset val="128"/>
          </rPr>
          <t>油種区分を選択</t>
        </r>
      </text>
    </comment>
    <comment ref="R187" authorId="0" shapeId="0">
      <text>
        <r>
          <rPr>
            <sz val="9"/>
            <color indexed="81"/>
            <rFont val="MS P ゴシック"/>
            <family val="3"/>
            <charset val="128"/>
          </rPr>
          <t>円単位で入力</t>
        </r>
      </text>
    </comment>
    <comment ref="B188" authorId="0" shapeId="0">
      <text>
        <r>
          <rPr>
            <sz val="9"/>
            <color indexed="81"/>
            <rFont val="MS P ゴシック"/>
            <family val="3"/>
            <charset val="128"/>
          </rPr>
          <t>施設名を入力</t>
        </r>
      </text>
    </comment>
    <comment ref="C188" authorId="0" shapeId="0">
      <text>
        <r>
          <rPr>
            <sz val="9"/>
            <color indexed="81"/>
            <rFont val="MS P ゴシック"/>
            <family val="3"/>
            <charset val="128"/>
          </rPr>
          <t>費用区分を選択</t>
        </r>
      </text>
    </comment>
    <comment ref="D188" authorId="0" shapeId="0">
      <text>
        <r>
          <rPr>
            <sz val="9"/>
            <color indexed="81"/>
            <rFont val="MS P ゴシック"/>
            <family val="3"/>
            <charset val="128"/>
          </rPr>
          <t>契約区分を選択</t>
        </r>
      </text>
    </comment>
    <comment ref="E188" authorId="0" shapeId="0">
      <text>
        <r>
          <rPr>
            <sz val="9"/>
            <color indexed="81"/>
            <rFont val="MS P ゴシック"/>
            <family val="3"/>
            <charset val="128"/>
          </rPr>
          <t>円単位で入力</t>
        </r>
      </text>
    </comment>
    <comment ref="F188" authorId="0" shapeId="0">
      <text>
        <r>
          <rPr>
            <sz val="9"/>
            <color indexed="81"/>
            <rFont val="MS P ゴシック"/>
            <family val="3"/>
            <charset val="128"/>
          </rPr>
          <t>円単位で入力</t>
        </r>
      </text>
    </comment>
    <comment ref="G188" authorId="0" shapeId="0">
      <text>
        <r>
          <rPr>
            <sz val="9"/>
            <color indexed="81"/>
            <rFont val="MS P ゴシック"/>
            <family val="3"/>
            <charset val="128"/>
          </rPr>
          <t>円単位で入力</t>
        </r>
      </text>
    </comment>
    <comment ref="H188" authorId="0" shapeId="0">
      <text>
        <r>
          <rPr>
            <sz val="9"/>
            <color indexed="81"/>
            <rFont val="MS P ゴシック"/>
            <family val="3"/>
            <charset val="128"/>
          </rPr>
          <t>円単位で入力</t>
        </r>
      </text>
    </comment>
    <comment ref="O188" authorId="0" shapeId="0">
      <text>
        <r>
          <rPr>
            <sz val="9"/>
            <color indexed="81"/>
            <rFont val="MS P ゴシック"/>
            <family val="3"/>
            <charset val="128"/>
          </rPr>
          <t>該当する場合入力（円単位）</t>
        </r>
      </text>
    </comment>
    <comment ref="Q188" authorId="0" shapeId="0">
      <text>
        <r>
          <rPr>
            <sz val="9"/>
            <color indexed="81"/>
            <rFont val="MS P ゴシック"/>
            <family val="3"/>
            <charset val="128"/>
          </rPr>
          <t>油種区分を選択</t>
        </r>
      </text>
    </comment>
    <comment ref="R188" authorId="0" shapeId="0">
      <text>
        <r>
          <rPr>
            <sz val="9"/>
            <color indexed="81"/>
            <rFont val="MS P ゴシック"/>
            <family val="3"/>
            <charset val="128"/>
          </rPr>
          <t>円単位で入力</t>
        </r>
      </text>
    </comment>
    <comment ref="B189" authorId="0" shapeId="0">
      <text>
        <r>
          <rPr>
            <sz val="9"/>
            <color indexed="81"/>
            <rFont val="MS P ゴシック"/>
            <family val="3"/>
            <charset val="128"/>
          </rPr>
          <t>施設名を入力</t>
        </r>
      </text>
    </comment>
    <comment ref="C189" authorId="0" shapeId="0">
      <text>
        <r>
          <rPr>
            <sz val="9"/>
            <color indexed="81"/>
            <rFont val="MS P ゴシック"/>
            <family val="3"/>
            <charset val="128"/>
          </rPr>
          <t>費用区分を選択</t>
        </r>
      </text>
    </comment>
    <comment ref="D189" authorId="0" shapeId="0">
      <text>
        <r>
          <rPr>
            <sz val="9"/>
            <color indexed="81"/>
            <rFont val="MS P ゴシック"/>
            <family val="3"/>
            <charset val="128"/>
          </rPr>
          <t>契約区分を選択</t>
        </r>
      </text>
    </comment>
    <comment ref="E189" authorId="0" shapeId="0">
      <text>
        <r>
          <rPr>
            <sz val="9"/>
            <color indexed="81"/>
            <rFont val="MS P ゴシック"/>
            <family val="3"/>
            <charset val="128"/>
          </rPr>
          <t>円単位で入力</t>
        </r>
      </text>
    </comment>
    <comment ref="F189" authorId="0" shapeId="0">
      <text>
        <r>
          <rPr>
            <sz val="9"/>
            <color indexed="81"/>
            <rFont val="MS P ゴシック"/>
            <family val="3"/>
            <charset val="128"/>
          </rPr>
          <t>円単位で入力</t>
        </r>
      </text>
    </comment>
    <comment ref="G189" authorId="0" shapeId="0">
      <text>
        <r>
          <rPr>
            <sz val="9"/>
            <color indexed="81"/>
            <rFont val="MS P ゴシック"/>
            <family val="3"/>
            <charset val="128"/>
          </rPr>
          <t>円単位で入力</t>
        </r>
      </text>
    </comment>
    <comment ref="H189" authorId="0" shapeId="0">
      <text>
        <r>
          <rPr>
            <sz val="9"/>
            <color indexed="81"/>
            <rFont val="MS P ゴシック"/>
            <family val="3"/>
            <charset val="128"/>
          </rPr>
          <t>円単位で入力</t>
        </r>
      </text>
    </comment>
    <comment ref="O189" authorId="0" shapeId="0">
      <text>
        <r>
          <rPr>
            <sz val="9"/>
            <color indexed="81"/>
            <rFont val="MS P ゴシック"/>
            <family val="3"/>
            <charset val="128"/>
          </rPr>
          <t>該当する場合入力（円単位）</t>
        </r>
      </text>
    </comment>
    <comment ref="Q189" authorId="0" shapeId="0">
      <text>
        <r>
          <rPr>
            <sz val="9"/>
            <color indexed="81"/>
            <rFont val="MS P ゴシック"/>
            <family val="3"/>
            <charset val="128"/>
          </rPr>
          <t>油種区分を選択</t>
        </r>
      </text>
    </comment>
    <comment ref="R189" authorId="0" shapeId="0">
      <text>
        <r>
          <rPr>
            <sz val="9"/>
            <color indexed="81"/>
            <rFont val="MS P ゴシック"/>
            <family val="3"/>
            <charset val="128"/>
          </rPr>
          <t>円単位で入力</t>
        </r>
      </text>
    </comment>
    <comment ref="B190" authorId="0" shapeId="0">
      <text>
        <r>
          <rPr>
            <sz val="9"/>
            <color indexed="81"/>
            <rFont val="MS P ゴシック"/>
            <family val="3"/>
            <charset val="128"/>
          </rPr>
          <t>施設名を入力</t>
        </r>
      </text>
    </comment>
    <comment ref="C190" authorId="0" shapeId="0">
      <text>
        <r>
          <rPr>
            <sz val="9"/>
            <color indexed="81"/>
            <rFont val="MS P ゴシック"/>
            <family val="3"/>
            <charset val="128"/>
          </rPr>
          <t>費用区分を選択</t>
        </r>
      </text>
    </comment>
    <comment ref="D190" authorId="0" shapeId="0">
      <text>
        <r>
          <rPr>
            <sz val="9"/>
            <color indexed="81"/>
            <rFont val="MS P ゴシック"/>
            <family val="3"/>
            <charset val="128"/>
          </rPr>
          <t>契約区分を選択</t>
        </r>
      </text>
    </comment>
    <comment ref="E190" authorId="0" shapeId="0">
      <text>
        <r>
          <rPr>
            <sz val="9"/>
            <color indexed="81"/>
            <rFont val="MS P ゴシック"/>
            <family val="3"/>
            <charset val="128"/>
          </rPr>
          <t>円単位で入力</t>
        </r>
      </text>
    </comment>
    <comment ref="F190" authorId="0" shapeId="0">
      <text>
        <r>
          <rPr>
            <sz val="9"/>
            <color indexed="81"/>
            <rFont val="MS P ゴシック"/>
            <family val="3"/>
            <charset val="128"/>
          </rPr>
          <t>円単位で入力</t>
        </r>
      </text>
    </comment>
    <comment ref="G190" authorId="0" shapeId="0">
      <text>
        <r>
          <rPr>
            <sz val="9"/>
            <color indexed="81"/>
            <rFont val="MS P ゴシック"/>
            <family val="3"/>
            <charset val="128"/>
          </rPr>
          <t>円単位で入力</t>
        </r>
      </text>
    </comment>
    <comment ref="H190" authorId="0" shapeId="0">
      <text>
        <r>
          <rPr>
            <sz val="9"/>
            <color indexed="81"/>
            <rFont val="MS P ゴシック"/>
            <family val="3"/>
            <charset val="128"/>
          </rPr>
          <t>円単位で入力</t>
        </r>
      </text>
    </comment>
    <comment ref="O190" authorId="0" shapeId="0">
      <text>
        <r>
          <rPr>
            <sz val="9"/>
            <color indexed="81"/>
            <rFont val="MS P ゴシック"/>
            <family val="3"/>
            <charset val="128"/>
          </rPr>
          <t>該当する場合入力（円単位）</t>
        </r>
      </text>
    </comment>
    <comment ref="Q190" authorId="0" shapeId="0">
      <text>
        <r>
          <rPr>
            <sz val="9"/>
            <color indexed="81"/>
            <rFont val="MS P ゴシック"/>
            <family val="3"/>
            <charset val="128"/>
          </rPr>
          <t>油種区分を選択</t>
        </r>
      </text>
    </comment>
    <comment ref="R190" authorId="0" shapeId="0">
      <text>
        <r>
          <rPr>
            <sz val="9"/>
            <color indexed="81"/>
            <rFont val="MS P ゴシック"/>
            <family val="3"/>
            <charset val="128"/>
          </rPr>
          <t>円単位で入力</t>
        </r>
      </text>
    </comment>
    <comment ref="B191" authorId="0" shapeId="0">
      <text>
        <r>
          <rPr>
            <sz val="9"/>
            <color indexed="81"/>
            <rFont val="MS P ゴシック"/>
            <family val="3"/>
            <charset val="128"/>
          </rPr>
          <t>施設名を入力</t>
        </r>
      </text>
    </comment>
    <comment ref="C191" authorId="0" shapeId="0">
      <text>
        <r>
          <rPr>
            <sz val="9"/>
            <color indexed="81"/>
            <rFont val="MS P ゴシック"/>
            <family val="3"/>
            <charset val="128"/>
          </rPr>
          <t>費用区分を選択</t>
        </r>
      </text>
    </comment>
    <comment ref="D191" authorId="0" shapeId="0">
      <text>
        <r>
          <rPr>
            <sz val="9"/>
            <color indexed="81"/>
            <rFont val="MS P ゴシック"/>
            <family val="3"/>
            <charset val="128"/>
          </rPr>
          <t>契約区分を選択</t>
        </r>
      </text>
    </comment>
    <comment ref="E191" authorId="0" shapeId="0">
      <text>
        <r>
          <rPr>
            <sz val="9"/>
            <color indexed="81"/>
            <rFont val="MS P ゴシック"/>
            <family val="3"/>
            <charset val="128"/>
          </rPr>
          <t>円単位で入力</t>
        </r>
      </text>
    </comment>
    <comment ref="F191" authorId="0" shapeId="0">
      <text>
        <r>
          <rPr>
            <sz val="9"/>
            <color indexed="81"/>
            <rFont val="MS P ゴシック"/>
            <family val="3"/>
            <charset val="128"/>
          </rPr>
          <t>円単位で入力</t>
        </r>
      </text>
    </comment>
    <comment ref="G191" authorId="0" shapeId="0">
      <text>
        <r>
          <rPr>
            <sz val="9"/>
            <color indexed="81"/>
            <rFont val="MS P ゴシック"/>
            <family val="3"/>
            <charset val="128"/>
          </rPr>
          <t>円単位で入力</t>
        </r>
      </text>
    </comment>
    <comment ref="H191" authorId="0" shapeId="0">
      <text>
        <r>
          <rPr>
            <sz val="9"/>
            <color indexed="81"/>
            <rFont val="MS P ゴシック"/>
            <family val="3"/>
            <charset val="128"/>
          </rPr>
          <t>円単位で入力</t>
        </r>
      </text>
    </comment>
    <comment ref="O191" authorId="0" shapeId="0">
      <text>
        <r>
          <rPr>
            <sz val="9"/>
            <color indexed="81"/>
            <rFont val="MS P ゴシック"/>
            <family val="3"/>
            <charset val="128"/>
          </rPr>
          <t>該当する場合入力（円単位）</t>
        </r>
      </text>
    </comment>
    <comment ref="Q191" authorId="0" shapeId="0">
      <text>
        <r>
          <rPr>
            <sz val="9"/>
            <color indexed="81"/>
            <rFont val="MS P ゴシック"/>
            <family val="3"/>
            <charset val="128"/>
          </rPr>
          <t>油種区分を選択</t>
        </r>
      </text>
    </comment>
    <comment ref="R191" authorId="0" shapeId="0">
      <text>
        <r>
          <rPr>
            <sz val="9"/>
            <color indexed="81"/>
            <rFont val="MS P ゴシック"/>
            <family val="3"/>
            <charset val="128"/>
          </rPr>
          <t>円単位で入力</t>
        </r>
      </text>
    </comment>
    <comment ref="B192" authorId="0" shapeId="0">
      <text>
        <r>
          <rPr>
            <sz val="9"/>
            <color indexed="81"/>
            <rFont val="MS P ゴシック"/>
            <family val="3"/>
            <charset val="128"/>
          </rPr>
          <t>施設名を入力</t>
        </r>
      </text>
    </comment>
    <comment ref="C192" authorId="0" shapeId="0">
      <text>
        <r>
          <rPr>
            <sz val="9"/>
            <color indexed="81"/>
            <rFont val="MS P ゴシック"/>
            <family val="3"/>
            <charset val="128"/>
          </rPr>
          <t>費用区分を選択</t>
        </r>
      </text>
    </comment>
    <comment ref="D192" authorId="0" shapeId="0">
      <text>
        <r>
          <rPr>
            <sz val="9"/>
            <color indexed="81"/>
            <rFont val="MS P ゴシック"/>
            <family val="3"/>
            <charset val="128"/>
          </rPr>
          <t>契約区分を選択</t>
        </r>
      </text>
    </comment>
    <comment ref="E192" authorId="0" shapeId="0">
      <text>
        <r>
          <rPr>
            <sz val="9"/>
            <color indexed="81"/>
            <rFont val="MS P ゴシック"/>
            <family val="3"/>
            <charset val="128"/>
          </rPr>
          <t>円単位で入力</t>
        </r>
      </text>
    </comment>
    <comment ref="F192" authorId="0" shapeId="0">
      <text>
        <r>
          <rPr>
            <sz val="9"/>
            <color indexed="81"/>
            <rFont val="MS P ゴシック"/>
            <family val="3"/>
            <charset val="128"/>
          </rPr>
          <t>円単位で入力</t>
        </r>
      </text>
    </comment>
    <comment ref="G192" authorId="0" shapeId="0">
      <text>
        <r>
          <rPr>
            <sz val="9"/>
            <color indexed="81"/>
            <rFont val="MS P ゴシック"/>
            <family val="3"/>
            <charset val="128"/>
          </rPr>
          <t>円単位で入力</t>
        </r>
      </text>
    </comment>
    <comment ref="H192" authorId="0" shapeId="0">
      <text>
        <r>
          <rPr>
            <sz val="9"/>
            <color indexed="81"/>
            <rFont val="MS P ゴシック"/>
            <family val="3"/>
            <charset val="128"/>
          </rPr>
          <t>円単位で入力</t>
        </r>
      </text>
    </comment>
    <comment ref="O192" authorId="0" shapeId="0">
      <text>
        <r>
          <rPr>
            <sz val="9"/>
            <color indexed="81"/>
            <rFont val="MS P ゴシック"/>
            <family val="3"/>
            <charset val="128"/>
          </rPr>
          <t>該当する場合入力（円単位）</t>
        </r>
      </text>
    </comment>
    <comment ref="Q192" authorId="0" shapeId="0">
      <text>
        <r>
          <rPr>
            <sz val="9"/>
            <color indexed="81"/>
            <rFont val="MS P ゴシック"/>
            <family val="3"/>
            <charset val="128"/>
          </rPr>
          <t>油種区分を選択</t>
        </r>
      </text>
    </comment>
    <comment ref="R192" authorId="0" shapeId="0">
      <text>
        <r>
          <rPr>
            <sz val="9"/>
            <color indexed="81"/>
            <rFont val="MS P ゴシック"/>
            <family val="3"/>
            <charset val="128"/>
          </rPr>
          <t>円単位で入力</t>
        </r>
      </text>
    </comment>
    <comment ref="B193" authorId="0" shapeId="0">
      <text>
        <r>
          <rPr>
            <sz val="9"/>
            <color indexed="81"/>
            <rFont val="MS P ゴシック"/>
            <family val="3"/>
            <charset val="128"/>
          </rPr>
          <t>施設名を入力</t>
        </r>
      </text>
    </comment>
    <comment ref="C193" authorId="0" shapeId="0">
      <text>
        <r>
          <rPr>
            <sz val="9"/>
            <color indexed="81"/>
            <rFont val="MS P ゴシック"/>
            <family val="3"/>
            <charset val="128"/>
          </rPr>
          <t>費用区分を選択</t>
        </r>
      </text>
    </comment>
    <comment ref="D193" authorId="0" shapeId="0">
      <text>
        <r>
          <rPr>
            <sz val="9"/>
            <color indexed="81"/>
            <rFont val="MS P ゴシック"/>
            <family val="3"/>
            <charset val="128"/>
          </rPr>
          <t>契約区分を選択</t>
        </r>
      </text>
    </comment>
    <comment ref="E193" authorId="0" shapeId="0">
      <text>
        <r>
          <rPr>
            <sz val="9"/>
            <color indexed="81"/>
            <rFont val="MS P ゴシック"/>
            <family val="3"/>
            <charset val="128"/>
          </rPr>
          <t>円単位で入力</t>
        </r>
      </text>
    </comment>
    <comment ref="F193" authorId="0" shapeId="0">
      <text>
        <r>
          <rPr>
            <sz val="9"/>
            <color indexed="81"/>
            <rFont val="MS P ゴシック"/>
            <family val="3"/>
            <charset val="128"/>
          </rPr>
          <t>円単位で入力</t>
        </r>
      </text>
    </comment>
    <comment ref="G193" authorId="0" shapeId="0">
      <text>
        <r>
          <rPr>
            <sz val="9"/>
            <color indexed="81"/>
            <rFont val="MS P ゴシック"/>
            <family val="3"/>
            <charset val="128"/>
          </rPr>
          <t>円単位で入力</t>
        </r>
      </text>
    </comment>
    <comment ref="H193" authorId="0" shapeId="0">
      <text>
        <r>
          <rPr>
            <sz val="9"/>
            <color indexed="81"/>
            <rFont val="MS P ゴシック"/>
            <family val="3"/>
            <charset val="128"/>
          </rPr>
          <t>円単位で入力</t>
        </r>
      </text>
    </comment>
    <comment ref="O193" authorId="0" shapeId="0">
      <text>
        <r>
          <rPr>
            <sz val="9"/>
            <color indexed="81"/>
            <rFont val="MS P ゴシック"/>
            <family val="3"/>
            <charset val="128"/>
          </rPr>
          <t>該当する場合入力（円単位）</t>
        </r>
      </text>
    </comment>
    <comment ref="Q193" authorId="0" shapeId="0">
      <text>
        <r>
          <rPr>
            <sz val="9"/>
            <color indexed="81"/>
            <rFont val="MS P ゴシック"/>
            <family val="3"/>
            <charset val="128"/>
          </rPr>
          <t>油種区分を選択</t>
        </r>
      </text>
    </comment>
    <comment ref="R193" authorId="0" shapeId="0">
      <text>
        <r>
          <rPr>
            <sz val="9"/>
            <color indexed="81"/>
            <rFont val="MS P ゴシック"/>
            <family val="3"/>
            <charset val="128"/>
          </rPr>
          <t>円単位で入力</t>
        </r>
      </text>
    </comment>
    <comment ref="B194" authorId="0" shapeId="0">
      <text>
        <r>
          <rPr>
            <sz val="9"/>
            <color indexed="81"/>
            <rFont val="MS P ゴシック"/>
            <family val="3"/>
            <charset val="128"/>
          </rPr>
          <t>施設名を入力</t>
        </r>
      </text>
    </comment>
    <comment ref="C194" authorId="0" shapeId="0">
      <text>
        <r>
          <rPr>
            <sz val="9"/>
            <color indexed="81"/>
            <rFont val="MS P ゴシック"/>
            <family val="3"/>
            <charset val="128"/>
          </rPr>
          <t>費用区分を選択</t>
        </r>
      </text>
    </comment>
    <comment ref="D194" authorId="0" shapeId="0">
      <text>
        <r>
          <rPr>
            <sz val="9"/>
            <color indexed="81"/>
            <rFont val="MS P ゴシック"/>
            <family val="3"/>
            <charset val="128"/>
          </rPr>
          <t>契約区分を選択</t>
        </r>
      </text>
    </comment>
    <comment ref="E194" authorId="0" shapeId="0">
      <text>
        <r>
          <rPr>
            <sz val="9"/>
            <color indexed="81"/>
            <rFont val="MS P ゴシック"/>
            <family val="3"/>
            <charset val="128"/>
          </rPr>
          <t>円単位で入力</t>
        </r>
      </text>
    </comment>
    <comment ref="F194" authorId="0" shapeId="0">
      <text>
        <r>
          <rPr>
            <sz val="9"/>
            <color indexed="81"/>
            <rFont val="MS P ゴシック"/>
            <family val="3"/>
            <charset val="128"/>
          </rPr>
          <t>円単位で入力</t>
        </r>
      </text>
    </comment>
    <comment ref="G194" authorId="0" shapeId="0">
      <text>
        <r>
          <rPr>
            <sz val="9"/>
            <color indexed="81"/>
            <rFont val="MS P ゴシック"/>
            <family val="3"/>
            <charset val="128"/>
          </rPr>
          <t>円単位で入力</t>
        </r>
      </text>
    </comment>
    <comment ref="H194" authorId="0" shapeId="0">
      <text>
        <r>
          <rPr>
            <sz val="9"/>
            <color indexed="81"/>
            <rFont val="MS P ゴシック"/>
            <family val="3"/>
            <charset val="128"/>
          </rPr>
          <t>円単位で入力</t>
        </r>
      </text>
    </comment>
    <comment ref="O194" authorId="0" shapeId="0">
      <text>
        <r>
          <rPr>
            <sz val="9"/>
            <color indexed="81"/>
            <rFont val="MS P ゴシック"/>
            <family val="3"/>
            <charset val="128"/>
          </rPr>
          <t>該当する場合入力（円単位）</t>
        </r>
      </text>
    </comment>
    <comment ref="Q194" authorId="0" shapeId="0">
      <text>
        <r>
          <rPr>
            <sz val="9"/>
            <color indexed="81"/>
            <rFont val="MS P ゴシック"/>
            <family val="3"/>
            <charset val="128"/>
          </rPr>
          <t>油種区分を選択</t>
        </r>
      </text>
    </comment>
    <comment ref="R194" authorId="0" shapeId="0">
      <text>
        <r>
          <rPr>
            <sz val="9"/>
            <color indexed="81"/>
            <rFont val="MS P ゴシック"/>
            <family val="3"/>
            <charset val="128"/>
          </rPr>
          <t>円単位で入力</t>
        </r>
      </text>
    </comment>
    <comment ref="B195" authorId="0" shapeId="0">
      <text>
        <r>
          <rPr>
            <sz val="9"/>
            <color indexed="81"/>
            <rFont val="MS P ゴシック"/>
            <family val="3"/>
            <charset val="128"/>
          </rPr>
          <t>施設名を入力</t>
        </r>
      </text>
    </comment>
    <comment ref="C195" authorId="0" shapeId="0">
      <text>
        <r>
          <rPr>
            <sz val="9"/>
            <color indexed="81"/>
            <rFont val="MS P ゴシック"/>
            <family val="3"/>
            <charset val="128"/>
          </rPr>
          <t>費用区分を選択</t>
        </r>
      </text>
    </comment>
    <comment ref="D195" authorId="0" shapeId="0">
      <text>
        <r>
          <rPr>
            <sz val="9"/>
            <color indexed="81"/>
            <rFont val="MS P ゴシック"/>
            <family val="3"/>
            <charset val="128"/>
          </rPr>
          <t>契約区分を選択</t>
        </r>
      </text>
    </comment>
    <comment ref="E195" authorId="0" shapeId="0">
      <text>
        <r>
          <rPr>
            <sz val="9"/>
            <color indexed="81"/>
            <rFont val="MS P ゴシック"/>
            <family val="3"/>
            <charset val="128"/>
          </rPr>
          <t>円単位で入力</t>
        </r>
      </text>
    </comment>
    <comment ref="F195" authorId="0" shapeId="0">
      <text>
        <r>
          <rPr>
            <sz val="9"/>
            <color indexed="81"/>
            <rFont val="MS P ゴシック"/>
            <family val="3"/>
            <charset val="128"/>
          </rPr>
          <t>円単位で入力</t>
        </r>
      </text>
    </comment>
    <comment ref="G195" authorId="0" shapeId="0">
      <text>
        <r>
          <rPr>
            <sz val="9"/>
            <color indexed="81"/>
            <rFont val="MS P ゴシック"/>
            <family val="3"/>
            <charset val="128"/>
          </rPr>
          <t>円単位で入力</t>
        </r>
      </text>
    </comment>
    <comment ref="H195" authorId="0" shapeId="0">
      <text>
        <r>
          <rPr>
            <sz val="9"/>
            <color indexed="81"/>
            <rFont val="MS P ゴシック"/>
            <family val="3"/>
            <charset val="128"/>
          </rPr>
          <t>円単位で入力</t>
        </r>
      </text>
    </comment>
    <comment ref="O195" authorId="0" shapeId="0">
      <text>
        <r>
          <rPr>
            <sz val="9"/>
            <color indexed="81"/>
            <rFont val="MS P ゴシック"/>
            <family val="3"/>
            <charset val="128"/>
          </rPr>
          <t>該当する場合入力（円単位）</t>
        </r>
      </text>
    </comment>
    <comment ref="Q195" authorId="0" shapeId="0">
      <text>
        <r>
          <rPr>
            <sz val="9"/>
            <color indexed="81"/>
            <rFont val="MS P ゴシック"/>
            <family val="3"/>
            <charset val="128"/>
          </rPr>
          <t>油種区分を選択</t>
        </r>
      </text>
    </comment>
    <comment ref="R195" authorId="0" shapeId="0">
      <text>
        <r>
          <rPr>
            <sz val="9"/>
            <color indexed="81"/>
            <rFont val="MS P ゴシック"/>
            <family val="3"/>
            <charset val="128"/>
          </rPr>
          <t>円単位で入力</t>
        </r>
      </text>
    </comment>
    <comment ref="B196" authorId="0" shapeId="0">
      <text>
        <r>
          <rPr>
            <sz val="9"/>
            <color indexed="81"/>
            <rFont val="MS P ゴシック"/>
            <family val="3"/>
            <charset val="128"/>
          </rPr>
          <t>施設名を入力</t>
        </r>
      </text>
    </comment>
    <comment ref="C196" authorId="0" shapeId="0">
      <text>
        <r>
          <rPr>
            <sz val="9"/>
            <color indexed="81"/>
            <rFont val="MS P ゴシック"/>
            <family val="3"/>
            <charset val="128"/>
          </rPr>
          <t>費用区分を選択</t>
        </r>
      </text>
    </comment>
    <comment ref="D196" authorId="0" shapeId="0">
      <text>
        <r>
          <rPr>
            <sz val="9"/>
            <color indexed="81"/>
            <rFont val="MS P ゴシック"/>
            <family val="3"/>
            <charset val="128"/>
          </rPr>
          <t>契約区分を選択</t>
        </r>
      </text>
    </comment>
    <comment ref="E196" authorId="0" shapeId="0">
      <text>
        <r>
          <rPr>
            <sz val="9"/>
            <color indexed="81"/>
            <rFont val="MS P ゴシック"/>
            <family val="3"/>
            <charset val="128"/>
          </rPr>
          <t>円単位で入力</t>
        </r>
      </text>
    </comment>
    <comment ref="F196" authorId="0" shapeId="0">
      <text>
        <r>
          <rPr>
            <sz val="9"/>
            <color indexed="81"/>
            <rFont val="MS P ゴシック"/>
            <family val="3"/>
            <charset val="128"/>
          </rPr>
          <t>円単位で入力</t>
        </r>
      </text>
    </comment>
    <comment ref="G196" authorId="0" shapeId="0">
      <text>
        <r>
          <rPr>
            <sz val="9"/>
            <color indexed="81"/>
            <rFont val="MS P ゴシック"/>
            <family val="3"/>
            <charset val="128"/>
          </rPr>
          <t>円単位で入力</t>
        </r>
      </text>
    </comment>
    <comment ref="H196" authorId="0" shapeId="0">
      <text>
        <r>
          <rPr>
            <sz val="9"/>
            <color indexed="81"/>
            <rFont val="MS P ゴシック"/>
            <family val="3"/>
            <charset val="128"/>
          </rPr>
          <t>円単位で入力</t>
        </r>
      </text>
    </comment>
    <comment ref="O196" authorId="0" shapeId="0">
      <text>
        <r>
          <rPr>
            <sz val="9"/>
            <color indexed="81"/>
            <rFont val="MS P ゴシック"/>
            <family val="3"/>
            <charset val="128"/>
          </rPr>
          <t>該当する場合入力（円単位）</t>
        </r>
      </text>
    </comment>
    <comment ref="Q196" authorId="0" shapeId="0">
      <text>
        <r>
          <rPr>
            <sz val="9"/>
            <color indexed="81"/>
            <rFont val="MS P ゴシック"/>
            <family val="3"/>
            <charset val="128"/>
          </rPr>
          <t>油種区分を選択</t>
        </r>
      </text>
    </comment>
    <comment ref="R196" authorId="0" shapeId="0">
      <text>
        <r>
          <rPr>
            <sz val="9"/>
            <color indexed="81"/>
            <rFont val="MS P ゴシック"/>
            <family val="3"/>
            <charset val="128"/>
          </rPr>
          <t>円単位で入力</t>
        </r>
      </text>
    </comment>
    <comment ref="B197" authorId="0" shapeId="0">
      <text>
        <r>
          <rPr>
            <sz val="9"/>
            <color indexed="81"/>
            <rFont val="MS P ゴシック"/>
            <family val="3"/>
            <charset val="128"/>
          </rPr>
          <t>施設名を入力</t>
        </r>
      </text>
    </comment>
    <comment ref="C197" authorId="0" shapeId="0">
      <text>
        <r>
          <rPr>
            <sz val="9"/>
            <color indexed="81"/>
            <rFont val="MS P ゴシック"/>
            <family val="3"/>
            <charset val="128"/>
          </rPr>
          <t>費用区分を選択</t>
        </r>
      </text>
    </comment>
    <comment ref="D197" authorId="0" shapeId="0">
      <text>
        <r>
          <rPr>
            <sz val="9"/>
            <color indexed="81"/>
            <rFont val="MS P ゴシック"/>
            <family val="3"/>
            <charset val="128"/>
          </rPr>
          <t>契約区分を選択</t>
        </r>
      </text>
    </comment>
    <comment ref="E197" authorId="0" shapeId="0">
      <text>
        <r>
          <rPr>
            <sz val="9"/>
            <color indexed="81"/>
            <rFont val="MS P ゴシック"/>
            <family val="3"/>
            <charset val="128"/>
          </rPr>
          <t>円単位で入力</t>
        </r>
      </text>
    </comment>
    <comment ref="F197" authorId="0" shapeId="0">
      <text>
        <r>
          <rPr>
            <sz val="9"/>
            <color indexed="81"/>
            <rFont val="MS P ゴシック"/>
            <family val="3"/>
            <charset val="128"/>
          </rPr>
          <t>円単位で入力</t>
        </r>
      </text>
    </comment>
    <comment ref="G197" authorId="0" shapeId="0">
      <text>
        <r>
          <rPr>
            <sz val="9"/>
            <color indexed="81"/>
            <rFont val="MS P ゴシック"/>
            <family val="3"/>
            <charset val="128"/>
          </rPr>
          <t>円単位で入力</t>
        </r>
      </text>
    </comment>
    <comment ref="H197" authorId="0" shapeId="0">
      <text>
        <r>
          <rPr>
            <sz val="9"/>
            <color indexed="81"/>
            <rFont val="MS P ゴシック"/>
            <family val="3"/>
            <charset val="128"/>
          </rPr>
          <t>円単位で入力</t>
        </r>
      </text>
    </comment>
    <comment ref="O197" authorId="0" shapeId="0">
      <text>
        <r>
          <rPr>
            <sz val="9"/>
            <color indexed="81"/>
            <rFont val="MS P ゴシック"/>
            <family val="3"/>
            <charset val="128"/>
          </rPr>
          <t>該当する場合入力（円単位）</t>
        </r>
      </text>
    </comment>
    <comment ref="Q197" authorId="0" shapeId="0">
      <text>
        <r>
          <rPr>
            <sz val="9"/>
            <color indexed="81"/>
            <rFont val="MS P ゴシック"/>
            <family val="3"/>
            <charset val="128"/>
          </rPr>
          <t>油種区分を選択</t>
        </r>
      </text>
    </comment>
    <comment ref="R197" authorId="0" shapeId="0">
      <text>
        <r>
          <rPr>
            <sz val="9"/>
            <color indexed="81"/>
            <rFont val="MS P ゴシック"/>
            <family val="3"/>
            <charset val="128"/>
          </rPr>
          <t>円単位で入力</t>
        </r>
      </text>
    </comment>
    <comment ref="B198" authorId="0" shapeId="0">
      <text>
        <r>
          <rPr>
            <sz val="9"/>
            <color indexed="81"/>
            <rFont val="MS P ゴシック"/>
            <family val="3"/>
            <charset val="128"/>
          </rPr>
          <t>施設名を入力</t>
        </r>
      </text>
    </comment>
    <comment ref="C198" authorId="0" shapeId="0">
      <text>
        <r>
          <rPr>
            <sz val="9"/>
            <color indexed="81"/>
            <rFont val="MS P ゴシック"/>
            <family val="3"/>
            <charset val="128"/>
          </rPr>
          <t>費用区分を選択</t>
        </r>
      </text>
    </comment>
    <comment ref="D198" authorId="0" shapeId="0">
      <text>
        <r>
          <rPr>
            <sz val="9"/>
            <color indexed="81"/>
            <rFont val="MS P ゴシック"/>
            <family val="3"/>
            <charset val="128"/>
          </rPr>
          <t>契約区分を選択</t>
        </r>
      </text>
    </comment>
    <comment ref="E198" authorId="0" shapeId="0">
      <text>
        <r>
          <rPr>
            <sz val="9"/>
            <color indexed="81"/>
            <rFont val="MS P ゴシック"/>
            <family val="3"/>
            <charset val="128"/>
          </rPr>
          <t>円単位で入力</t>
        </r>
      </text>
    </comment>
    <comment ref="F198" authorId="0" shapeId="0">
      <text>
        <r>
          <rPr>
            <sz val="9"/>
            <color indexed="81"/>
            <rFont val="MS P ゴシック"/>
            <family val="3"/>
            <charset val="128"/>
          </rPr>
          <t>円単位で入力</t>
        </r>
      </text>
    </comment>
    <comment ref="G198" authorId="0" shapeId="0">
      <text>
        <r>
          <rPr>
            <sz val="9"/>
            <color indexed="81"/>
            <rFont val="MS P ゴシック"/>
            <family val="3"/>
            <charset val="128"/>
          </rPr>
          <t>円単位で入力</t>
        </r>
      </text>
    </comment>
    <comment ref="H198" authorId="0" shapeId="0">
      <text>
        <r>
          <rPr>
            <sz val="9"/>
            <color indexed="81"/>
            <rFont val="MS P ゴシック"/>
            <family val="3"/>
            <charset val="128"/>
          </rPr>
          <t>円単位で入力</t>
        </r>
      </text>
    </comment>
    <comment ref="O198" authorId="0" shapeId="0">
      <text>
        <r>
          <rPr>
            <sz val="9"/>
            <color indexed="81"/>
            <rFont val="MS P ゴシック"/>
            <family val="3"/>
            <charset val="128"/>
          </rPr>
          <t>該当する場合入力（円単位）</t>
        </r>
      </text>
    </comment>
    <comment ref="Q198" authorId="0" shapeId="0">
      <text>
        <r>
          <rPr>
            <sz val="9"/>
            <color indexed="81"/>
            <rFont val="MS P ゴシック"/>
            <family val="3"/>
            <charset val="128"/>
          </rPr>
          <t>油種区分を選択</t>
        </r>
      </text>
    </comment>
    <comment ref="R198" authorId="0" shapeId="0">
      <text>
        <r>
          <rPr>
            <sz val="9"/>
            <color indexed="81"/>
            <rFont val="MS P ゴシック"/>
            <family val="3"/>
            <charset val="128"/>
          </rPr>
          <t>円単位で入力</t>
        </r>
      </text>
    </comment>
    <comment ref="B199" authorId="0" shapeId="0">
      <text>
        <r>
          <rPr>
            <sz val="9"/>
            <color indexed="81"/>
            <rFont val="MS P ゴシック"/>
            <family val="3"/>
            <charset val="128"/>
          </rPr>
          <t>施設名を入力</t>
        </r>
      </text>
    </comment>
    <comment ref="C199" authorId="0" shapeId="0">
      <text>
        <r>
          <rPr>
            <sz val="9"/>
            <color indexed="81"/>
            <rFont val="MS P ゴシック"/>
            <family val="3"/>
            <charset val="128"/>
          </rPr>
          <t>費用区分を選択</t>
        </r>
      </text>
    </comment>
    <comment ref="D199" authorId="0" shapeId="0">
      <text>
        <r>
          <rPr>
            <sz val="9"/>
            <color indexed="81"/>
            <rFont val="MS P ゴシック"/>
            <family val="3"/>
            <charset val="128"/>
          </rPr>
          <t>契約区分を選択</t>
        </r>
      </text>
    </comment>
    <comment ref="E199" authorId="0" shapeId="0">
      <text>
        <r>
          <rPr>
            <sz val="9"/>
            <color indexed="81"/>
            <rFont val="MS P ゴシック"/>
            <family val="3"/>
            <charset val="128"/>
          </rPr>
          <t>円単位で入力</t>
        </r>
      </text>
    </comment>
    <comment ref="F199" authorId="0" shapeId="0">
      <text>
        <r>
          <rPr>
            <sz val="9"/>
            <color indexed="81"/>
            <rFont val="MS P ゴシック"/>
            <family val="3"/>
            <charset val="128"/>
          </rPr>
          <t>円単位で入力</t>
        </r>
      </text>
    </comment>
    <comment ref="G199" authorId="0" shapeId="0">
      <text>
        <r>
          <rPr>
            <sz val="9"/>
            <color indexed="81"/>
            <rFont val="MS P ゴシック"/>
            <family val="3"/>
            <charset val="128"/>
          </rPr>
          <t>円単位で入力</t>
        </r>
      </text>
    </comment>
    <comment ref="H199" authorId="0" shapeId="0">
      <text>
        <r>
          <rPr>
            <sz val="9"/>
            <color indexed="81"/>
            <rFont val="MS P ゴシック"/>
            <family val="3"/>
            <charset val="128"/>
          </rPr>
          <t>円単位で入力</t>
        </r>
      </text>
    </comment>
    <comment ref="O199" authorId="0" shapeId="0">
      <text>
        <r>
          <rPr>
            <sz val="9"/>
            <color indexed="81"/>
            <rFont val="MS P ゴシック"/>
            <family val="3"/>
            <charset val="128"/>
          </rPr>
          <t>該当する場合入力（円単位）</t>
        </r>
      </text>
    </comment>
    <comment ref="Q199" authorId="0" shapeId="0">
      <text>
        <r>
          <rPr>
            <sz val="9"/>
            <color indexed="81"/>
            <rFont val="MS P ゴシック"/>
            <family val="3"/>
            <charset val="128"/>
          </rPr>
          <t>油種区分を選択</t>
        </r>
      </text>
    </comment>
    <comment ref="R199" authorId="0" shapeId="0">
      <text>
        <r>
          <rPr>
            <sz val="9"/>
            <color indexed="81"/>
            <rFont val="MS P ゴシック"/>
            <family val="3"/>
            <charset val="128"/>
          </rPr>
          <t>円単位で入力</t>
        </r>
      </text>
    </comment>
    <comment ref="B200" authorId="0" shapeId="0">
      <text>
        <r>
          <rPr>
            <sz val="9"/>
            <color indexed="81"/>
            <rFont val="MS P ゴシック"/>
            <family val="3"/>
            <charset val="128"/>
          </rPr>
          <t>施設名を入力</t>
        </r>
      </text>
    </comment>
    <comment ref="C200" authorId="0" shapeId="0">
      <text>
        <r>
          <rPr>
            <sz val="9"/>
            <color indexed="81"/>
            <rFont val="MS P ゴシック"/>
            <family val="3"/>
            <charset val="128"/>
          </rPr>
          <t>費用区分を選択</t>
        </r>
      </text>
    </comment>
    <comment ref="D200" authorId="0" shapeId="0">
      <text>
        <r>
          <rPr>
            <sz val="9"/>
            <color indexed="81"/>
            <rFont val="MS P ゴシック"/>
            <family val="3"/>
            <charset val="128"/>
          </rPr>
          <t>契約区分を選択</t>
        </r>
      </text>
    </comment>
    <comment ref="E200" authorId="0" shapeId="0">
      <text>
        <r>
          <rPr>
            <sz val="9"/>
            <color indexed="81"/>
            <rFont val="MS P ゴシック"/>
            <family val="3"/>
            <charset val="128"/>
          </rPr>
          <t>円単位で入力</t>
        </r>
      </text>
    </comment>
    <comment ref="F200" authorId="0" shapeId="0">
      <text>
        <r>
          <rPr>
            <sz val="9"/>
            <color indexed="81"/>
            <rFont val="MS P ゴシック"/>
            <family val="3"/>
            <charset val="128"/>
          </rPr>
          <t>円単位で入力</t>
        </r>
      </text>
    </comment>
    <comment ref="G200" authorId="0" shapeId="0">
      <text>
        <r>
          <rPr>
            <sz val="9"/>
            <color indexed="81"/>
            <rFont val="MS P ゴシック"/>
            <family val="3"/>
            <charset val="128"/>
          </rPr>
          <t>円単位で入力</t>
        </r>
      </text>
    </comment>
    <comment ref="H200" authorId="0" shapeId="0">
      <text>
        <r>
          <rPr>
            <sz val="9"/>
            <color indexed="81"/>
            <rFont val="MS P ゴシック"/>
            <family val="3"/>
            <charset val="128"/>
          </rPr>
          <t>円単位で入力</t>
        </r>
      </text>
    </comment>
    <comment ref="O200" authorId="0" shapeId="0">
      <text>
        <r>
          <rPr>
            <sz val="9"/>
            <color indexed="81"/>
            <rFont val="MS P ゴシック"/>
            <family val="3"/>
            <charset val="128"/>
          </rPr>
          <t>該当する場合入力（円単位）</t>
        </r>
      </text>
    </comment>
    <comment ref="Q200" authorId="0" shapeId="0">
      <text>
        <r>
          <rPr>
            <sz val="9"/>
            <color indexed="81"/>
            <rFont val="MS P ゴシック"/>
            <family val="3"/>
            <charset val="128"/>
          </rPr>
          <t>油種区分を選択</t>
        </r>
      </text>
    </comment>
    <comment ref="R200" authorId="0" shapeId="0">
      <text>
        <r>
          <rPr>
            <sz val="9"/>
            <color indexed="81"/>
            <rFont val="MS P ゴシック"/>
            <family val="3"/>
            <charset val="128"/>
          </rPr>
          <t>円単位で入力</t>
        </r>
      </text>
    </comment>
    <comment ref="B201" authorId="0" shapeId="0">
      <text>
        <r>
          <rPr>
            <sz val="9"/>
            <color indexed="81"/>
            <rFont val="MS P ゴシック"/>
            <family val="3"/>
            <charset val="128"/>
          </rPr>
          <t>施設名を入力</t>
        </r>
      </text>
    </comment>
    <comment ref="C201" authorId="0" shapeId="0">
      <text>
        <r>
          <rPr>
            <sz val="9"/>
            <color indexed="81"/>
            <rFont val="MS P ゴシック"/>
            <family val="3"/>
            <charset val="128"/>
          </rPr>
          <t>費用区分を選択</t>
        </r>
      </text>
    </comment>
    <comment ref="D201" authorId="0" shapeId="0">
      <text>
        <r>
          <rPr>
            <sz val="9"/>
            <color indexed="81"/>
            <rFont val="MS P ゴシック"/>
            <family val="3"/>
            <charset val="128"/>
          </rPr>
          <t>契約区分を選択</t>
        </r>
      </text>
    </comment>
    <comment ref="E201" authorId="0" shapeId="0">
      <text>
        <r>
          <rPr>
            <sz val="9"/>
            <color indexed="81"/>
            <rFont val="MS P ゴシック"/>
            <family val="3"/>
            <charset val="128"/>
          </rPr>
          <t>円単位で入力</t>
        </r>
      </text>
    </comment>
    <comment ref="F201" authorId="0" shapeId="0">
      <text>
        <r>
          <rPr>
            <sz val="9"/>
            <color indexed="81"/>
            <rFont val="MS P ゴシック"/>
            <family val="3"/>
            <charset val="128"/>
          </rPr>
          <t>円単位で入力</t>
        </r>
      </text>
    </comment>
    <comment ref="G201" authorId="0" shapeId="0">
      <text>
        <r>
          <rPr>
            <sz val="9"/>
            <color indexed="81"/>
            <rFont val="MS P ゴシック"/>
            <family val="3"/>
            <charset val="128"/>
          </rPr>
          <t>円単位で入力</t>
        </r>
      </text>
    </comment>
    <comment ref="H201" authorId="0" shapeId="0">
      <text>
        <r>
          <rPr>
            <sz val="9"/>
            <color indexed="81"/>
            <rFont val="MS P ゴシック"/>
            <family val="3"/>
            <charset val="128"/>
          </rPr>
          <t>円単位で入力</t>
        </r>
      </text>
    </comment>
    <comment ref="O201" authorId="0" shapeId="0">
      <text>
        <r>
          <rPr>
            <sz val="9"/>
            <color indexed="81"/>
            <rFont val="MS P ゴシック"/>
            <family val="3"/>
            <charset val="128"/>
          </rPr>
          <t>該当する場合入力（円単位）</t>
        </r>
      </text>
    </comment>
    <comment ref="Q201" authorId="0" shapeId="0">
      <text>
        <r>
          <rPr>
            <sz val="9"/>
            <color indexed="81"/>
            <rFont val="MS P ゴシック"/>
            <family val="3"/>
            <charset val="128"/>
          </rPr>
          <t>油種区分を選択</t>
        </r>
      </text>
    </comment>
    <comment ref="R201" authorId="0" shapeId="0">
      <text>
        <r>
          <rPr>
            <sz val="9"/>
            <color indexed="81"/>
            <rFont val="MS P ゴシック"/>
            <family val="3"/>
            <charset val="128"/>
          </rPr>
          <t>円単位で入力</t>
        </r>
      </text>
    </comment>
    <comment ref="B202" authorId="0" shapeId="0">
      <text>
        <r>
          <rPr>
            <sz val="9"/>
            <color indexed="81"/>
            <rFont val="MS P ゴシック"/>
            <family val="3"/>
            <charset val="128"/>
          </rPr>
          <t>施設名を入力</t>
        </r>
      </text>
    </comment>
    <comment ref="C202" authorId="0" shapeId="0">
      <text>
        <r>
          <rPr>
            <sz val="9"/>
            <color indexed="81"/>
            <rFont val="MS P ゴシック"/>
            <family val="3"/>
            <charset val="128"/>
          </rPr>
          <t>費用区分を選択</t>
        </r>
      </text>
    </comment>
    <comment ref="D202" authorId="0" shapeId="0">
      <text>
        <r>
          <rPr>
            <sz val="9"/>
            <color indexed="81"/>
            <rFont val="MS P ゴシック"/>
            <family val="3"/>
            <charset val="128"/>
          </rPr>
          <t>契約区分を選択</t>
        </r>
      </text>
    </comment>
    <comment ref="E202" authorId="0" shapeId="0">
      <text>
        <r>
          <rPr>
            <sz val="9"/>
            <color indexed="81"/>
            <rFont val="MS P ゴシック"/>
            <family val="3"/>
            <charset val="128"/>
          </rPr>
          <t>円単位で入力</t>
        </r>
      </text>
    </comment>
    <comment ref="F202" authorId="0" shapeId="0">
      <text>
        <r>
          <rPr>
            <sz val="9"/>
            <color indexed="81"/>
            <rFont val="MS P ゴシック"/>
            <family val="3"/>
            <charset val="128"/>
          </rPr>
          <t>円単位で入力</t>
        </r>
      </text>
    </comment>
    <comment ref="G202" authorId="0" shapeId="0">
      <text>
        <r>
          <rPr>
            <sz val="9"/>
            <color indexed="81"/>
            <rFont val="MS P ゴシック"/>
            <family val="3"/>
            <charset val="128"/>
          </rPr>
          <t>円単位で入力</t>
        </r>
      </text>
    </comment>
    <comment ref="H202" authorId="0" shapeId="0">
      <text>
        <r>
          <rPr>
            <sz val="9"/>
            <color indexed="81"/>
            <rFont val="MS P ゴシック"/>
            <family val="3"/>
            <charset val="128"/>
          </rPr>
          <t>円単位で入力</t>
        </r>
      </text>
    </comment>
    <comment ref="O202" authorId="0" shapeId="0">
      <text>
        <r>
          <rPr>
            <sz val="9"/>
            <color indexed="81"/>
            <rFont val="MS P ゴシック"/>
            <family val="3"/>
            <charset val="128"/>
          </rPr>
          <t>該当する場合入力（円単位）</t>
        </r>
      </text>
    </comment>
    <comment ref="Q202" authorId="0" shapeId="0">
      <text>
        <r>
          <rPr>
            <sz val="9"/>
            <color indexed="81"/>
            <rFont val="MS P ゴシック"/>
            <family val="3"/>
            <charset val="128"/>
          </rPr>
          <t>油種区分を選択</t>
        </r>
      </text>
    </comment>
    <comment ref="R202" authorId="0" shapeId="0">
      <text>
        <r>
          <rPr>
            <sz val="9"/>
            <color indexed="81"/>
            <rFont val="MS P ゴシック"/>
            <family val="3"/>
            <charset val="128"/>
          </rPr>
          <t>円単位で入力</t>
        </r>
      </text>
    </comment>
    <comment ref="B203" authorId="0" shapeId="0">
      <text>
        <r>
          <rPr>
            <sz val="9"/>
            <color indexed="81"/>
            <rFont val="MS P ゴシック"/>
            <family val="3"/>
            <charset val="128"/>
          </rPr>
          <t>施設名を入力</t>
        </r>
      </text>
    </comment>
    <comment ref="C203" authorId="0" shapeId="0">
      <text>
        <r>
          <rPr>
            <sz val="9"/>
            <color indexed="81"/>
            <rFont val="MS P ゴシック"/>
            <family val="3"/>
            <charset val="128"/>
          </rPr>
          <t>費用区分を選択</t>
        </r>
      </text>
    </comment>
    <comment ref="D203" authorId="0" shapeId="0">
      <text>
        <r>
          <rPr>
            <sz val="9"/>
            <color indexed="81"/>
            <rFont val="MS P ゴシック"/>
            <family val="3"/>
            <charset val="128"/>
          </rPr>
          <t>契約区分を選択</t>
        </r>
      </text>
    </comment>
    <comment ref="E203" authorId="0" shapeId="0">
      <text>
        <r>
          <rPr>
            <sz val="9"/>
            <color indexed="81"/>
            <rFont val="MS P ゴシック"/>
            <family val="3"/>
            <charset val="128"/>
          </rPr>
          <t>円単位で入力</t>
        </r>
      </text>
    </comment>
    <comment ref="F203" authorId="0" shapeId="0">
      <text>
        <r>
          <rPr>
            <sz val="9"/>
            <color indexed="81"/>
            <rFont val="MS P ゴシック"/>
            <family val="3"/>
            <charset val="128"/>
          </rPr>
          <t>円単位で入力</t>
        </r>
      </text>
    </comment>
    <comment ref="G203" authorId="0" shapeId="0">
      <text>
        <r>
          <rPr>
            <sz val="9"/>
            <color indexed="81"/>
            <rFont val="MS P ゴシック"/>
            <family val="3"/>
            <charset val="128"/>
          </rPr>
          <t>円単位で入力</t>
        </r>
      </text>
    </comment>
    <comment ref="H203" authorId="0" shapeId="0">
      <text>
        <r>
          <rPr>
            <sz val="9"/>
            <color indexed="81"/>
            <rFont val="MS P ゴシック"/>
            <family val="3"/>
            <charset val="128"/>
          </rPr>
          <t>円単位で入力</t>
        </r>
      </text>
    </comment>
    <comment ref="O203" authorId="0" shapeId="0">
      <text>
        <r>
          <rPr>
            <sz val="9"/>
            <color indexed="81"/>
            <rFont val="MS P ゴシック"/>
            <family val="3"/>
            <charset val="128"/>
          </rPr>
          <t>該当する場合入力（円単位）</t>
        </r>
      </text>
    </comment>
    <comment ref="Q203" authorId="0" shapeId="0">
      <text>
        <r>
          <rPr>
            <sz val="9"/>
            <color indexed="81"/>
            <rFont val="MS P ゴシック"/>
            <family val="3"/>
            <charset val="128"/>
          </rPr>
          <t>油種区分を選択</t>
        </r>
      </text>
    </comment>
    <comment ref="R203" authorId="0" shapeId="0">
      <text>
        <r>
          <rPr>
            <sz val="9"/>
            <color indexed="81"/>
            <rFont val="MS P ゴシック"/>
            <family val="3"/>
            <charset val="128"/>
          </rPr>
          <t>円単位で入力</t>
        </r>
      </text>
    </comment>
    <comment ref="B204" authorId="0" shapeId="0">
      <text>
        <r>
          <rPr>
            <sz val="9"/>
            <color indexed="81"/>
            <rFont val="MS P ゴシック"/>
            <family val="3"/>
            <charset val="128"/>
          </rPr>
          <t>施設名を入力</t>
        </r>
      </text>
    </comment>
    <comment ref="C204" authorId="0" shapeId="0">
      <text>
        <r>
          <rPr>
            <sz val="9"/>
            <color indexed="81"/>
            <rFont val="MS P ゴシック"/>
            <family val="3"/>
            <charset val="128"/>
          </rPr>
          <t>費用区分を選択</t>
        </r>
      </text>
    </comment>
    <comment ref="D204" authorId="0" shapeId="0">
      <text>
        <r>
          <rPr>
            <sz val="9"/>
            <color indexed="81"/>
            <rFont val="MS P ゴシック"/>
            <family val="3"/>
            <charset val="128"/>
          </rPr>
          <t>契約区分を選択</t>
        </r>
      </text>
    </comment>
    <comment ref="E204" authorId="0" shapeId="0">
      <text>
        <r>
          <rPr>
            <sz val="9"/>
            <color indexed="81"/>
            <rFont val="MS P ゴシック"/>
            <family val="3"/>
            <charset val="128"/>
          </rPr>
          <t>円単位で入力</t>
        </r>
      </text>
    </comment>
    <comment ref="F204" authorId="0" shapeId="0">
      <text>
        <r>
          <rPr>
            <sz val="9"/>
            <color indexed="81"/>
            <rFont val="MS P ゴシック"/>
            <family val="3"/>
            <charset val="128"/>
          </rPr>
          <t>円単位で入力</t>
        </r>
      </text>
    </comment>
    <comment ref="G204" authorId="0" shapeId="0">
      <text>
        <r>
          <rPr>
            <sz val="9"/>
            <color indexed="81"/>
            <rFont val="MS P ゴシック"/>
            <family val="3"/>
            <charset val="128"/>
          </rPr>
          <t>円単位で入力</t>
        </r>
      </text>
    </comment>
    <comment ref="H204" authorId="0" shapeId="0">
      <text>
        <r>
          <rPr>
            <sz val="9"/>
            <color indexed="81"/>
            <rFont val="MS P ゴシック"/>
            <family val="3"/>
            <charset val="128"/>
          </rPr>
          <t>円単位で入力</t>
        </r>
      </text>
    </comment>
    <comment ref="O204" authorId="0" shapeId="0">
      <text>
        <r>
          <rPr>
            <sz val="9"/>
            <color indexed="81"/>
            <rFont val="MS P ゴシック"/>
            <family val="3"/>
            <charset val="128"/>
          </rPr>
          <t>該当する場合入力（円単位）</t>
        </r>
      </text>
    </comment>
    <comment ref="Q204" authorId="0" shapeId="0">
      <text>
        <r>
          <rPr>
            <sz val="9"/>
            <color indexed="81"/>
            <rFont val="MS P ゴシック"/>
            <family val="3"/>
            <charset val="128"/>
          </rPr>
          <t>油種区分を選択</t>
        </r>
      </text>
    </comment>
    <comment ref="R204" authorId="0" shapeId="0">
      <text>
        <r>
          <rPr>
            <sz val="9"/>
            <color indexed="81"/>
            <rFont val="MS P ゴシック"/>
            <family val="3"/>
            <charset val="128"/>
          </rPr>
          <t>円単位で入力</t>
        </r>
      </text>
    </comment>
    <comment ref="B205" authorId="0" shapeId="0">
      <text>
        <r>
          <rPr>
            <sz val="9"/>
            <color indexed="81"/>
            <rFont val="MS P ゴシック"/>
            <family val="3"/>
            <charset val="128"/>
          </rPr>
          <t>施設名を入力</t>
        </r>
      </text>
    </comment>
    <comment ref="C205" authorId="0" shapeId="0">
      <text>
        <r>
          <rPr>
            <sz val="9"/>
            <color indexed="81"/>
            <rFont val="MS P ゴシック"/>
            <family val="3"/>
            <charset val="128"/>
          </rPr>
          <t>費用区分を選択</t>
        </r>
      </text>
    </comment>
    <comment ref="D205" authorId="0" shapeId="0">
      <text>
        <r>
          <rPr>
            <sz val="9"/>
            <color indexed="81"/>
            <rFont val="MS P ゴシック"/>
            <family val="3"/>
            <charset val="128"/>
          </rPr>
          <t>契約区分を選択</t>
        </r>
      </text>
    </comment>
    <comment ref="E205" authorId="0" shapeId="0">
      <text>
        <r>
          <rPr>
            <sz val="9"/>
            <color indexed="81"/>
            <rFont val="MS P ゴシック"/>
            <family val="3"/>
            <charset val="128"/>
          </rPr>
          <t>円単位で入力</t>
        </r>
      </text>
    </comment>
    <comment ref="F205" authorId="0" shapeId="0">
      <text>
        <r>
          <rPr>
            <sz val="9"/>
            <color indexed="81"/>
            <rFont val="MS P ゴシック"/>
            <family val="3"/>
            <charset val="128"/>
          </rPr>
          <t>円単位で入力</t>
        </r>
      </text>
    </comment>
    <comment ref="G205" authorId="0" shapeId="0">
      <text>
        <r>
          <rPr>
            <sz val="9"/>
            <color indexed="81"/>
            <rFont val="MS P ゴシック"/>
            <family val="3"/>
            <charset val="128"/>
          </rPr>
          <t>円単位で入力</t>
        </r>
      </text>
    </comment>
    <comment ref="H205" authorId="0" shapeId="0">
      <text>
        <r>
          <rPr>
            <sz val="9"/>
            <color indexed="81"/>
            <rFont val="MS P ゴシック"/>
            <family val="3"/>
            <charset val="128"/>
          </rPr>
          <t>円単位で入力</t>
        </r>
      </text>
    </comment>
    <comment ref="O205" authorId="0" shapeId="0">
      <text>
        <r>
          <rPr>
            <sz val="9"/>
            <color indexed="81"/>
            <rFont val="MS P ゴシック"/>
            <family val="3"/>
            <charset val="128"/>
          </rPr>
          <t>該当する場合入力（円単位）</t>
        </r>
      </text>
    </comment>
    <comment ref="Q205" authorId="0" shapeId="0">
      <text>
        <r>
          <rPr>
            <sz val="9"/>
            <color indexed="81"/>
            <rFont val="MS P ゴシック"/>
            <family val="3"/>
            <charset val="128"/>
          </rPr>
          <t>油種区分を選択</t>
        </r>
      </text>
    </comment>
    <comment ref="R205" authorId="0" shapeId="0">
      <text>
        <r>
          <rPr>
            <sz val="9"/>
            <color indexed="81"/>
            <rFont val="MS P ゴシック"/>
            <family val="3"/>
            <charset val="128"/>
          </rPr>
          <t>円単位で入力</t>
        </r>
      </text>
    </comment>
    <comment ref="B206" authorId="0" shapeId="0">
      <text>
        <r>
          <rPr>
            <sz val="9"/>
            <color indexed="81"/>
            <rFont val="MS P ゴシック"/>
            <family val="3"/>
            <charset val="128"/>
          </rPr>
          <t>施設名を入力</t>
        </r>
      </text>
    </comment>
    <comment ref="C206" authorId="0" shapeId="0">
      <text>
        <r>
          <rPr>
            <sz val="9"/>
            <color indexed="81"/>
            <rFont val="MS P ゴシック"/>
            <family val="3"/>
            <charset val="128"/>
          </rPr>
          <t>費用区分を選択</t>
        </r>
      </text>
    </comment>
    <comment ref="D206" authorId="0" shapeId="0">
      <text>
        <r>
          <rPr>
            <sz val="9"/>
            <color indexed="81"/>
            <rFont val="MS P ゴシック"/>
            <family val="3"/>
            <charset val="128"/>
          </rPr>
          <t>契約区分を選択</t>
        </r>
      </text>
    </comment>
    <comment ref="E206" authorId="0" shapeId="0">
      <text>
        <r>
          <rPr>
            <sz val="9"/>
            <color indexed="81"/>
            <rFont val="MS P ゴシック"/>
            <family val="3"/>
            <charset val="128"/>
          </rPr>
          <t>円単位で入力</t>
        </r>
      </text>
    </comment>
    <comment ref="F206" authorId="0" shapeId="0">
      <text>
        <r>
          <rPr>
            <sz val="9"/>
            <color indexed="81"/>
            <rFont val="MS P ゴシック"/>
            <family val="3"/>
            <charset val="128"/>
          </rPr>
          <t>円単位で入力</t>
        </r>
      </text>
    </comment>
    <comment ref="G206" authorId="0" shapeId="0">
      <text>
        <r>
          <rPr>
            <sz val="9"/>
            <color indexed="81"/>
            <rFont val="MS P ゴシック"/>
            <family val="3"/>
            <charset val="128"/>
          </rPr>
          <t>円単位で入力</t>
        </r>
      </text>
    </comment>
    <comment ref="H206" authorId="0" shapeId="0">
      <text>
        <r>
          <rPr>
            <sz val="9"/>
            <color indexed="81"/>
            <rFont val="MS P ゴシック"/>
            <family val="3"/>
            <charset val="128"/>
          </rPr>
          <t>円単位で入力</t>
        </r>
      </text>
    </comment>
    <comment ref="O206" authorId="0" shapeId="0">
      <text>
        <r>
          <rPr>
            <sz val="9"/>
            <color indexed="81"/>
            <rFont val="MS P ゴシック"/>
            <family val="3"/>
            <charset val="128"/>
          </rPr>
          <t>該当する場合入力（円単位）</t>
        </r>
      </text>
    </comment>
    <comment ref="Q206" authorId="0" shapeId="0">
      <text>
        <r>
          <rPr>
            <sz val="9"/>
            <color indexed="81"/>
            <rFont val="MS P ゴシック"/>
            <family val="3"/>
            <charset val="128"/>
          </rPr>
          <t>油種区分を選択</t>
        </r>
      </text>
    </comment>
    <comment ref="R206" authorId="0" shapeId="0">
      <text>
        <r>
          <rPr>
            <sz val="9"/>
            <color indexed="81"/>
            <rFont val="MS P ゴシック"/>
            <family val="3"/>
            <charset val="128"/>
          </rPr>
          <t>円単位で入力</t>
        </r>
      </text>
    </comment>
    <comment ref="B207" authorId="0" shapeId="0">
      <text>
        <r>
          <rPr>
            <sz val="9"/>
            <color indexed="81"/>
            <rFont val="MS P ゴシック"/>
            <family val="3"/>
            <charset val="128"/>
          </rPr>
          <t>施設名を入力</t>
        </r>
      </text>
    </comment>
    <comment ref="C207" authorId="0" shapeId="0">
      <text>
        <r>
          <rPr>
            <sz val="9"/>
            <color indexed="81"/>
            <rFont val="MS P ゴシック"/>
            <family val="3"/>
            <charset val="128"/>
          </rPr>
          <t>費用区分を選択</t>
        </r>
      </text>
    </comment>
    <comment ref="D207" authorId="0" shapeId="0">
      <text>
        <r>
          <rPr>
            <sz val="9"/>
            <color indexed="81"/>
            <rFont val="MS P ゴシック"/>
            <family val="3"/>
            <charset val="128"/>
          </rPr>
          <t>契約区分を選択</t>
        </r>
      </text>
    </comment>
    <comment ref="E207" authorId="0" shapeId="0">
      <text>
        <r>
          <rPr>
            <sz val="9"/>
            <color indexed="81"/>
            <rFont val="MS P ゴシック"/>
            <family val="3"/>
            <charset val="128"/>
          </rPr>
          <t>円単位で入力</t>
        </r>
      </text>
    </comment>
    <comment ref="F207" authorId="0" shapeId="0">
      <text>
        <r>
          <rPr>
            <sz val="9"/>
            <color indexed="81"/>
            <rFont val="MS P ゴシック"/>
            <family val="3"/>
            <charset val="128"/>
          </rPr>
          <t>円単位で入力</t>
        </r>
      </text>
    </comment>
    <comment ref="G207" authorId="0" shapeId="0">
      <text>
        <r>
          <rPr>
            <sz val="9"/>
            <color indexed="81"/>
            <rFont val="MS P ゴシック"/>
            <family val="3"/>
            <charset val="128"/>
          </rPr>
          <t>円単位で入力</t>
        </r>
      </text>
    </comment>
    <comment ref="H207" authorId="0" shapeId="0">
      <text>
        <r>
          <rPr>
            <sz val="9"/>
            <color indexed="81"/>
            <rFont val="MS P ゴシック"/>
            <family val="3"/>
            <charset val="128"/>
          </rPr>
          <t>円単位で入力</t>
        </r>
      </text>
    </comment>
    <comment ref="O207" authorId="0" shapeId="0">
      <text>
        <r>
          <rPr>
            <sz val="9"/>
            <color indexed="81"/>
            <rFont val="MS P ゴシック"/>
            <family val="3"/>
            <charset val="128"/>
          </rPr>
          <t>該当する場合入力（円単位）</t>
        </r>
      </text>
    </comment>
    <comment ref="Q207" authorId="0" shapeId="0">
      <text>
        <r>
          <rPr>
            <sz val="9"/>
            <color indexed="81"/>
            <rFont val="MS P ゴシック"/>
            <family val="3"/>
            <charset val="128"/>
          </rPr>
          <t>油種区分を選択</t>
        </r>
      </text>
    </comment>
    <comment ref="R207" authorId="0" shapeId="0">
      <text>
        <r>
          <rPr>
            <sz val="9"/>
            <color indexed="81"/>
            <rFont val="MS P ゴシック"/>
            <family val="3"/>
            <charset val="128"/>
          </rPr>
          <t>円単位で入力</t>
        </r>
      </text>
    </comment>
    <comment ref="B208" authorId="0" shapeId="0">
      <text>
        <r>
          <rPr>
            <sz val="9"/>
            <color indexed="81"/>
            <rFont val="MS P ゴシック"/>
            <family val="3"/>
            <charset val="128"/>
          </rPr>
          <t>施設名を入力</t>
        </r>
      </text>
    </comment>
    <comment ref="C208" authorId="0" shapeId="0">
      <text>
        <r>
          <rPr>
            <sz val="9"/>
            <color indexed="81"/>
            <rFont val="MS P ゴシック"/>
            <family val="3"/>
            <charset val="128"/>
          </rPr>
          <t>費用区分を選択</t>
        </r>
      </text>
    </comment>
    <comment ref="D208" authorId="0" shapeId="0">
      <text>
        <r>
          <rPr>
            <sz val="9"/>
            <color indexed="81"/>
            <rFont val="MS P ゴシック"/>
            <family val="3"/>
            <charset val="128"/>
          </rPr>
          <t>契約区分を選択</t>
        </r>
      </text>
    </comment>
    <comment ref="E208" authorId="0" shapeId="0">
      <text>
        <r>
          <rPr>
            <sz val="9"/>
            <color indexed="81"/>
            <rFont val="MS P ゴシック"/>
            <family val="3"/>
            <charset val="128"/>
          </rPr>
          <t>円単位で入力</t>
        </r>
      </text>
    </comment>
    <comment ref="F208" authorId="0" shapeId="0">
      <text>
        <r>
          <rPr>
            <sz val="9"/>
            <color indexed="81"/>
            <rFont val="MS P ゴシック"/>
            <family val="3"/>
            <charset val="128"/>
          </rPr>
          <t>円単位で入力</t>
        </r>
      </text>
    </comment>
    <comment ref="G208" authorId="0" shapeId="0">
      <text>
        <r>
          <rPr>
            <sz val="9"/>
            <color indexed="81"/>
            <rFont val="MS P ゴシック"/>
            <family val="3"/>
            <charset val="128"/>
          </rPr>
          <t>円単位で入力</t>
        </r>
      </text>
    </comment>
    <comment ref="H208" authorId="0" shapeId="0">
      <text>
        <r>
          <rPr>
            <sz val="9"/>
            <color indexed="81"/>
            <rFont val="MS P ゴシック"/>
            <family val="3"/>
            <charset val="128"/>
          </rPr>
          <t>円単位で入力</t>
        </r>
      </text>
    </comment>
    <comment ref="O208" authorId="0" shapeId="0">
      <text>
        <r>
          <rPr>
            <sz val="9"/>
            <color indexed="81"/>
            <rFont val="MS P ゴシック"/>
            <family val="3"/>
            <charset val="128"/>
          </rPr>
          <t>該当する場合入力（円単位）</t>
        </r>
      </text>
    </comment>
    <comment ref="Q208" authorId="0" shapeId="0">
      <text>
        <r>
          <rPr>
            <sz val="9"/>
            <color indexed="81"/>
            <rFont val="MS P ゴシック"/>
            <family val="3"/>
            <charset val="128"/>
          </rPr>
          <t>油種区分を選択</t>
        </r>
      </text>
    </comment>
    <comment ref="R208" authorId="0" shapeId="0">
      <text>
        <r>
          <rPr>
            <sz val="9"/>
            <color indexed="81"/>
            <rFont val="MS P ゴシック"/>
            <family val="3"/>
            <charset val="128"/>
          </rPr>
          <t>円単位で入力</t>
        </r>
      </text>
    </comment>
    <comment ref="B209" authorId="0" shapeId="0">
      <text>
        <r>
          <rPr>
            <sz val="9"/>
            <color indexed="81"/>
            <rFont val="MS P ゴシック"/>
            <family val="3"/>
            <charset val="128"/>
          </rPr>
          <t>施設名を入力</t>
        </r>
      </text>
    </comment>
    <comment ref="C209" authorId="0" shapeId="0">
      <text>
        <r>
          <rPr>
            <sz val="9"/>
            <color indexed="81"/>
            <rFont val="MS P ゴシック"/>
            <family val="3"/>
            <charset val="128"/>
          </rPr>
          <t>費用区分を選択</t>
        </r>
      </text>
    </comment>
    <comment ref="D209" authorId="0" shapeId="0">
      <text>
        <r>
          <rPr>
            <sz val="9"/>
            <color indexed="81"/>
            <rFont val="MS P ゴシック"/>
            <family val="3"/>
            <charset val="128"/>
          </rPr>
          <t>契約区分を選択</t>
        </r>
      </text>
    </comment>
    <comment ref="E209" authorId="0" shapeId="0">
      <text>
        <r>
          <rPr>
            <sz val="9"/>
            <color indexed="81"/>
            <rFont val="MS P ゴシック"/>
            <family val="3"/>
            <charset val="128"/>
          </rPr>
          <t>円単位で入力</t>
        </r>
      </text>
    </comment>
    <comment ref="F209" authorId="0" shapeId="0">
      <text>
        <r>
          <rPr>
            <sz val="9"/>
            <color indexed="81"/>
            <rFont val="MS P ゴシック"/>
            <family val="3"/>
            <charset val="128"/>
          </rPr>
          <t>円単位で入力</t>
        </r>
      </text>
    </comment>
    <comment ref="G209" authorId="0" shapeId="0">
      <text>
        <r>
          <rPr>
            <sz val="9"/>
            <color indexed="81"/>
            <rFont val="MS P ゴシック"/>
            <family val="3"/>
            <charset val="128"/>
          </rPr>
          <t>円単位で入力</t>
        </r>
      </text>
    </comment>
    <comment ref="H209" authorId="0" shapeId="0">
      <text>
        <r>
          <rPr>
            <sz val="9"/>
            <color indexed="81"/>
            <rFont val="MS P ゴシック"/>
            <family val="3"/>
            <charset val="128"/>
          </rPr>
          <t>円単位で入力</t>
        </r>
      </text>
    </comment>
    <comment ref="O209" authorId="0" shapeId="0">
      <text>
        <r>
          <rPr>
            <sz val="9"/>
            <color indexed="81"/>
            <rFont val="MS P ゴシック"/>
            <family val="3"/>
            <charset val="128"/>
          </rPr>
          <t>該当する場合入力（円単位）</t>
        </r>
      </text>
    </comment>
    <comment ref="Q209" authorId="0" shapeId="0">
      <text>
        <r>
          <rPr>
            <sz val="9"/>
            <color indexed="81"/>
            <rFont val="MS P ゴシック"/>
            <family val="3"/>
            <charset val="128"/>
          </rPr>
          <t>油種区分を選択</t>
        </r>
      </text>
    </comment>
    <comment ref="R209" authorId="0" shapeId="0">
      <text>
        <r>
          <rPr>
            <sz val="9"/>
            <color indexed="81"/>
            <rFont val="MS P ゴシック"/>
            <family val="3"/>
            <charset val="128"/>
          </rPr>
          <t>円単位で入力</t>
        </r>
      </text>
    </comment>
    <comment ref="O213" authorId="1" shapeId="0">
      <text>
        <r>
          <rPr>
            <b/>
            <sz val="9"/>
            <color indexed="81"/>
            <rFont val="MS P ゴシック"/>
            <family val="3"/>
            <charset val="128"/>
          </rPr>
          <t>既存事業の１年分の事業費を記載してください。</t>
        </r>
      </text>
    </comment>
    <comment ref="P213" authorId="1" shapeId="0">
      <text>
        <r>
          <rPr>
            <b/>
            <sz val="9"/>
            <color indexed="81"/>
            <rFont val="MS P ゴシック"/>
            <family val="3"/>
            <charset val="128"/>
          </rPr>
          <t>既存事業の１年間の国費を入力してください。</t>
        </r>
      </text>
    </comment>
    <comment ref="O215" authorId="0" shapeId="0">
      <text>
        <r>
          <rPr>
            <sz val="9"/>
            <color indexed="81"/>
            <rFont val="MS P ゴシック"/>
            <family val="3"/>
            <charset val="128"/>
          </rPr>
          <t>予算ベースの電力料（事業費）を入力</t>
        </r>
      </text>
    </comment>
    <comment ref="P215" authorId="0" shapeId="0">
      <text>
        <r>
          <rPr>
            <sz val="9"/>
            <color indexed="81"/>
            <rFont val="MS P ゴシック"/>
            <family val="3"/>
            <charset val="128"/>
          </rPr>
          <t>予算ベースの電力料（国費）を入力</t>
        </r>
      </text>
    </comment>
    <comment ref="Q215" authorId="0" shapeId="0">
      <text>
        <r>
          <rPr>
            <b/>
            <sz val="9"/>
            <color indexed="81"/>
            <rFont val="MS P ゴシック"/>
            <family val="3"/>
            <charset val="128"/>
          </rPr>
          <t>⑦：前年度の電気料金
　　相当分の国費相当分</t>
        </r>
      </text>
    </comment>
    <comment ref="O216" authorId="0" shapeId="0">
      <text>
        <r>
          <rPr>
            <sz val="9"/>
            <color indexed="81"/>
            <rFont val="MS P ゴシック"/>
            <family val="3"/>
            <charset val="128"/>
          </rPr>
          <t>予算ベースの油脂費（事業費）を入力</t>
        </r>
      </text>
    </comment>
    <comment ref="P216" authorId="0" shapeId="0">
      <text>
        <r>
          <rPr>
            <sz val="9"/>
            <color indexed="81"/>
            <rFont val="MS P ゴシック"/>
            <family val="3"/>
            <charset val="128"/>
          </rPr>
          <t>予算ベースの油脂費（国費）を入力</t>
        </r>
      </text>
    </comment>
    <comment ref="Q216" authorId="0" shapeId="0">
      <text>
        <r>
          <rPr>
            <b/>
            <sz val="9"/>
            <color indexed="81"/>
            <rFont val="MS P ゴシック"/>
            <family val="3"/>
            <charset val="128"/>
          </rPr>
          <t>⑬：前年度の油脂費
　　相当分の国費相当分</t>
        </r>
      </text>
    </comment>
    <comment ref="W216" authorId="0" shapeId="0">
      <text>
        <r>
          <rPr>
            <sz val="9"/>
            <color indexed="81"/>
            <rFont val="MS P ゴシック"/>
            <family val="3"/>
            <charset val="128"/>
          </rPr>
          <t>該当する場合入力（円単位）</t>
        </r>
      </text>
    </comment>
  </commentList>
</comments>
</file>

<file path=xl/sharedStrings.xml><?xml version="1.0" encoding="utf-8"?>
<sst xmlns="http://schemas.openxmlformats.org/spreadsheetml/2006/main" count="114" uniqueCount="96">
  <si>
    <t>【地区集計】</t>
    <rPh sb="1" eb="5">
      <t>チクシュウケイ</t>
    </rPh>
    <phoneticPr fontId="2"/>
  </si>
  <si>
    <t>（単位：千円）</t>
    <rPh sb="1" eb="3">
      <t>タンイ</t>
    </rPh>
    <rPh sb="4" eb="5">
      <t>セン</t>
    </rPh>
    <rPh sb="5" eb="6">
      <t>エン</t>
    </rPh>
    <phoneticPr fontId="2"/>
  </si>
  <si>
    <t>番号</t>
    <rPh sb="0" eb="2">
      <t>バンゴウ</t>
    </rPh>
    <phoneticPr fontId="2"/>
  </si>
  <si>
    <t>局名</t>
    <rPh sb="0" eb="2">
      <t>キョクメイ</t>
    </rPh>
    <phoneticPr fontId="2"/>
  </si>
  <si>
    <t>県名</t>
    <rPh sb="0" eb="2">
      <t>ケンメイ</t>
    </rPh>
    <phoneticPr fontId="2"/>
  </si>
  <si>
    <t>地区名</t>
    <rPh sb="0" eb="3">
      <t>チクメイ</t>
    </rPh>
    <phoneticPr fontId="2"/>
  </si>
  <si>
    <t>地区区分</t>
    <rPh sb="0" eb="4">
      <t>チククブン</t>
    </rPh>
    <phoneticPr fontId="2"/>
  </si>
  <si>
    <t>施設管理者名</t>
    <rPh sb="0" eb="2">
      <t>シセツ</t>
    </rPh>
    <rPh sb="2" eb="5">
      <t>カンリシャ</t>
    </rPh>
    <rPh sb="5" eb="6">
      <t>メイ</t>
    </rPh>
    <phoneticPr fontId="2"/>
  </si>
  <si>
    <t>省エネ交付額
（試算）</t>
    <rPh sb="0" eb="1">
      <t>ショウ</t>
    </rPh>
    <rPh sb="3" eb="5">
      <t>コウフ</t>
    </rPh>
    <rPh sb="5" eb="6">
      <t>ガク</t>
    </rPh>
    <rPh sb="8" eb="10">
      <t>シサン</t>
    </rPh>
    <phoneticPr fontId="2"/>
  </si>
  <si>
    <t>：リストから選択</t>
    <rPh sb="6" eb="8">
      <t>センタク</t>
    </rPh>
    <phoneticPr fontId="3"/>
  </si>
  <si>
    <t>：直接入力</t>
    <rPh sb="1" eb="5">
      <t>チョクセツニュウリョク</t>
    </rPh>
    <phoneticPr fontId="3"/>
  </si>
  <si>
    <t>東北</t>
    <rPh sb="0" eb="2">
      <t>トウホク</t>
    </rPh>
    <phoneticPr fontId="3"/>
  </si>
  <si>
    <t>岩手</t>
    <rPh sb="0" eb="2">
      <t>イワテ</t>
    </rPh>
    <phoneticPr fontId="1"/>
  </si>
  <si>
    <t>【地区個表】</t>
    <rPh sb="1" eb="3">
      <t>チク</t>
    </rPh>
    <rPh sb="3" eb="5">
      <t>コヒョウ</t>
    </rPh>
    <phoneticPr fontId="2"/>
  </si>
  <si>
    <t>（単位：円）</t>
    <rPh sb="1" eb="3">
      <t>タンイ</t>
    </rPh>
    <rPh sb="4" eb="5">
      <t>エン</t>
    </rPh>
    <phoneticPr fontId="2"/>
  </si>
  <si>
    <t>施設名</t>
    <rPh sb="0" eb="2">
      <t>シセツ</t>
    </rPh>
    <rPh sb="2" eb="3">
      <t>メイ</t>
    </rPh>
    <phoneticPr fontId="2"/>
  </si>
  <si>
    <t>既存補助事業</t>
    <rPh sb="0" eb="6">
      <t>キゾンホジョジギョウ</t>
    </rPh>
    <phoneticPr fontId="3"/>
  </si>
  <si>
    <t>電気料金</t>
    <rPh sb="0" eb="2">
      <t>デンキ</t>
    </rPh>
    <rPh sb="2" eb="4">
      <t>リョウキン</t>
    </rPh>
    <phoneticPr fontId="3"/>
  </si>
  <si>
    <t>油脂費</t>
    <rPh sb="0" eb="3">
      <t>ユシヒ</t>
    </rPh>
    <phoneticPr fontId="3"/>
  </si>
  <si>
    <t>高騰分
（電力料＋油脂費）</t>
    <rPh sb="0" eb="3">
      <t>コウトウブン</t>
    </rPh>
    <rPh sb="5" eb="8">
      <t>デンリョクリョウ</t>
    </rPh>
    <rPh sb="9" eb="12">
      <t>ユシヒ</t>
    </rPh>
    <phoneticPr fontId="3"/>
  </si>
  <si>
    <t>高騰分に対する既存事業の補助額</t>
    <rPh sb="0" eb="2">
      <t>コウトウ</t>
    </rPh>
    <rPh sb="2" eb="3">
      <t>ブン</t>
    </rPh>
    <rPh sb="4" eb="5">
      <t>タイ</t>
    </rPh>
    <rPh sb="7" eb="9">
      <t>キソン</t>
    </rPh>
    <rPh sb="9" eb="11">
      <t>ジギョウ</t>
    </rPh>
    <rPh sb="12" eb="14">
      <t>ホジョ</t>
    </rPh>
    <rPh sb="14" eb="15">
      <t>ガク</t>
    </rPh>
    <phoneticPr fontId="3"/>
  </si>
  <si>
    <t>省エネ交付額（試算）</t>
    <rPh sb="0" eb="1">
      <t>ショウ</t>
    </rPh>
    <rPh sb="3" eb="6">
      <t>コウフガク</t>
    </rPh>
    <rPh sb="7" eb="9">
      <t>シサン</t>
    </rPh>
    <phoneticPr fontId="2"/>
  </si>
  <si>
    <t>費用区分</t>
    <rPh sb="0" eb="2">
      <t>ヒヨウ</t>
    </rPh>
    <rPh sb="2" eb="4">
      <t>クブン</t>
    </rPh>
    <phoneticPr fontId="2"/>
  </si>
  <si>
    <t>契約区分</t>
    <rPh sb="0" eb="2">
      <t>ケイヤク</t>
    </rPh>
    <rPh sb="2" eb="4">
      <t>クブン</t>
    </rPh>
    <phoneticPr fontId="2"/>
  </si>
  <si>
    <t>令和６年４月～令和６年９月の電気料金</t>
    <rPh sb="0" eb="2">
      <t>レイワ</t>
    </rPh>
    <rPh sb="3" eb="4">
      <t>ネン</t>
    </rPh>
    <rPh sb="5" eb="6">
      <t>ガツ</t>
    </rPh>
    <rPh sb="12" eb="13">
      <t>ガツ</t>
    </rPh>
    <rPh sb="14" eb="16">
      <t>デンキ</t>
    </rPh>
    <rPh sb="16" eb="18">
      <t>リョウキン</t>
    </rPh>
    <phoneticPr fontId="3"/>
  </si>
  <si>
    <t>令和２～５年４月～９月の電気料金相当分</t>
    <rPh sb="0" eb="2">
      <t>レイワ</t>
    </rPh>
    <rPh sb="5" eb="6">
      <t>ネン</t>
    </rPh>
    <rPh sb="7" eb="8">
      <t>ガツ</t>
    </rPh>
    <rPh sb="10" eb="11">
      <t>ガツ</t>
    </rPh>
    <rPh sb="12" eb="14">
      <t>デンキ</t>
    </rPh>
    <rPh sb="14" eb="16">
      <t>リョウキン</t>
    </rPh>
    <rPh sb="16" eb="19">
      <t>ソウトウブン</t>
    </rPh>
    <phoneticPr fontId="3"/>
  </si>
  <si>
    <t>左記の国費相当分</t>
    <rPh sb="0" eb="2">
      <t>サキ</t>
    </rPh>
    <rPh sb="3" eb="5">
      <t>コクヒ</t>
    </rPh>
    <rPh sb="5" eb="8">
      <t>ソウトウブン</t>
    </rPh>
    <phoneticPr fontId="3"/>
  </si>
  <si>
    <t>高騰分</t>
    <rPh sb="0" eb="3">
      <t>コウトウブン</t>
    </rPh>
    <phoneticPr fontId="2"/>
  </si>
  <si>
    <t>油種区分</t>
    <rPh sb="0" eb="2">
      <t>ユシュ</t>
    </rPh>
    <rPh sb="2" eb="4">
      <t>クブン</t>
    </rPh>
    <phoneticPr fontId="2"/>
  </si>
  <si>
    <t>令和６年４月～令和６年９月の油脂費</t>
    <rPh sb="0" eb="2">
      <t>レイワ</t>
    </rPh>
    <rPh sb="3" eb="4">
      <t>ネン</t>
    </rPh>
    <rPh sb="5" eb="6">
      <t>ガツ</t>
    </rPh>
    <rPh sb="7" eb="9">
      <t>レイワ</t>
    </rPh>
    <rPh sb="10" eb="11">
      <t>ネン</t>
    </rPh>
    <rPh sb="12" eb="13">
      <t>ガツ</t>
    </rPh>
    <rPh sb="14" eb="17">
      <t>ユシヒ</t>
    </rPh>
    <phoneticPr fontId="3"/>
  </si>
  <si>
    <t>令和２～５年４月～９月の油脂費相当分</t>
    <rPh sb="0" eb="2">
      <t>レイワ</t>
    </rPh>
    <rPh sb="5" eb="6">
      <t>ネン</t>
    </rPh>
    <rPh sb="7" eb="8">
      <t>ガツ</t>
    </rPh>
    <rPh sb="10" eb="11">
      <t>ガツ</t>
    </rPh>
    <rPh sb="12" eb="15">
      <t>ユシヒ</t>
    </rPh>
    <rPh sb="15" eb="18">
      <t>ソウトウブン</t>
    </rPh>
    <phoneticPr fontId="3"/>
  </si>
  <si>
    <t>補助額</t>
    <rPh sb="0" eb="2">
      <t>ホジョ</t>
    </rPh>
    <rPh sb="2" eb="3">
      <t>ガク</t>
    </rPh>
    <phoneticPr fontId="2"/>
  </si>
  <si>
    <t>省エネ交付額上限額</t>
    <rPh sb="0" eb="1">
      <t>ショウ</t>
    </rPh>
    <rPh sb="3" eb="5">
      <t>コウフ</t>
    </rPh>
    <rPh sb="5" eb="6">
      <t>ガク</t>
    </rPh>
    <rPh sb="6" eb="9">
      <t>ジョウゲンガク</t>
    </rPh>
    <phoneticPr fontId="2"/>
  </si>
  <si>
    <t>新型コロナ臨時交付金を活用
（又は予定）している場合</t>
    <rPh sb="0" eb="2">
      <t>シンガタ</t>
    </rPh>
    <rPh sb="5" eb="7">
      <t>リンジ</t>
    </rPh>
    <rPh sb="7" eb="10">
      <t>コウフキン</t>
    </rPh>
    <rPh sb="11" eb="13">
      <t>カツヨウ</t>
    </rPh>
    <rPh sb="15" eb="16">
      <t>マタ</t>
    </rPh>
    <rPh sb="17" eb="19">
      <t>ヨテイ</t>
    </rPh>
    <rPh sb="24" eb="26">
      <t>バアイ</t>
    </rPh>
    <phoneticPr fontId="2"/>
  </si>
  <si>
    <t>臨時交付金を
活用しない場合</t>
    <rPh sb="0" eb="2">
      <t>リンジ</t>
    </rPh>
    <rPh sb="2" eb="5">
      <t>コウフキン</t>
    </rPh>
    <rPh sb="7" eb="9">
      <t>カツヨウ</t>
    </rPh>
    <rPh sb="12" eb="14">
      <t>バアイ</t>
    </rPh>
    <phoneticPr fontId="2"/>
  </si>
  <si>
    <t>多面or治水ダム等</t>
    <rPh sb="0" eb="2">
      <t>タメン</t>
    </rPh>
    <rPh sb="4" eb="6">
      <t>チスイ</t>
    </rPh>
    <rPh sb="8" eb="9">
      <t>トウ</t>
    </rPh>
    <phoneticPr fontId="2"/>
  </si>
  <si>
    <t>①基本料金</t>
    <rPh sb="1" eb="3">
      <t>キホン</t>
    </rPh>
    <rPh sb="3" eb="5">
      <t>リョウキン</t>
    </rPh>
    <phoneticPr fontId="3"/>
  </si>
  <si>
    <t>②電力量料金</t>
    <rPh sb="1" eb="3">
      <t>デンリョク</t>
    </rPh>
    <rPh sb="3" eb="4">
      <t>リョウ</t>
    </rPh>
    <rPh sb="4" eb="6">
      <t>リョウキン</t>
    </rPh>
    <phoneticPr fontId="3"/>
  </si>
  <si>
    <t>③燃料調整額</t>
    <rPh sb="1" eb="3">
      <t>ネンリョウ</t>
    </rPh>
    <rPh sb="3" eb="5">
      <t>チョウセイ</t>
    </rPh>
    <rPh sb="5" eb="6">
      <t>ガク</t>
    </rPh>
    <phoneticPr fontId="3"/>
  </si>
  <si>
    <t>④再エネ賦課金</t>
    <rPh sb="1" eb="2">
      <t>サイ</t>
    </rPh>
    <rPh sb="4" eb="7">
      <t>フカキン</t>
    </rPh>
    <phoneticPr fontId="2"/>
  </si>
  <si>
    <t>⑤計</t>
    <rPh sb="1" eb="2">
      <t>ケイ</t>
    </rPh>
    <phoneticPr fontId="3"/>
  </si>
  <si>
    <t>⑥計（再エネ賦課金除く）</t>
    <rPh sb="1" eb="2">
      <t>ケイ</t>
    </rPh>
    <rPh sb="3" eb="4">
      <t>サイ</t>
    </rPh>
    <rPh sb="6" eb="9">
      <t>フカキン</t>
    </rPh>
    <rPh sb="9" eb="10">
      <t>ノゾ</t>
    </rPh>
    <phoneticPr fontId="3"/>
  </si>
  <si>
    <t>⑦基本料金上昇率</t>
    <rPh sb="1" eb="8">
      <t>キホンリョウキンジョウショウリツ</t>
    </rPh>
    <phoneticPr fontId="3"/>
  </si>
  <si>
    <t>⑧電力量料金
上昇率</t>
    <rPh sb="1" eb="4">
      <t>デンリョクリョウ</t>
    </rPh>
    <rPh sb="4" eb="6">
      <t>リョウキン</t>
    </rPh>
    <rPh sb="7" eb="9">
      <t>ジョウショウ</t>
    </rPh>
    <rPh sb="9" eb="10">
      <t>リツ</t>
    </rPh>
    <phoneticPr fontId="2"/>
  </si>
  <si>
    <t>⑩＝⑨×既定国費率</t>
    <rPh sb="4" eb="6">
      <t>キテイ</t>
    </rPh>
    <rPh sb="6" eb="9">
      <t>コクヒリツ</t>
    </rPh>
    <phoneticPr fontId="3"/>
  </si>
  <si>
    <t>⑪
（該当する場合入力）</t>
    <rPh sb="3" eb="5">
      <t>ガイトウ</t>
    </rPh>
    <rPh sb="7" eb="9">
      <t>バアイ</t>
    </rPh>
    <rPh sb="9" eb="11">
      <t>ニュウリョク</t>
    </rPh>
    <phoneticPr fontId="2"/>
  </si>
  <si>
    <t>⑫＝(①+②+③)
-(①/⑦+(②+③)/⑧)+⑪</t>
    <phoneticPr fontId="2"/>
  </si>
  <si>
    <t>⑬</t>
    <phoneticPr fontId="3"/>
  </si>
  <si>
    <t>⑭上昇率</t>
    <rPh sb="1" eb="3">
      <t>ジョウショウ</t>
    </rPh>
    <rPh sb="3" eb="4">
      <t>リツ</t>
    </rPh>
    <phoneticPr fontId="2"/>
  </si>
  <si>
    <t>⑮＝⑬/⑭</t>
    <phoneticPr fontId="3"/>
  </si>
  <si>
    <t>⑯＝⑮×既定国費率</t>
    <rPh sb="4" eb="6">
      <t>キテイ</t>
    </rPh>
    <rPh sb="6" eb="9">
      <t>コクヒリツ</t>
    </rPh>
    <phoneticPr fontId="3"/>
  </si>
  <si>
    <t>⑰＝⑬－⑮</t>
    <phoneticPr fontId="2"/>
  </si>
  <si>
    <t>⑱＝⑫＋⑰</t>
    <phoneticPr fontId="3"/>
  </si>
  <si>
    <t>実計電気料金</t>
    <rPh sb="0" eb="1">
      <t>ジツ</t>
    </rPh>
    <rPh sb="1" eb="2">
      <t>ケイ</t>
    </rPh>
    <rPh sb="2" eb="4">
      <t>デンキ</t>
    </rPh>
    <rPh sb="4" eb="6">
      <t>リョウキン</t>
    </rPh>
    <phoneticPr fontId="3"/>
  </si>
  <si>
    <t>⑨</t>
    <phoneticPr fontId="3"/>
  </si>
  <si>
    <t>⑩＝(⑧-⑨)×0.7</t>
    <phoneticPr fontId="2"/>
  </si>
  <si>
    <t>⑪臨時交付金
（金額を入力）</t>
    <rPh sb="1" eb="3">
      <t>リンジ</t>
    </rPh>
    <rPh sb="3" eb="6">
      <t>コウフキン</t>
    </rPh>
    <rPh sb="8" eb="10">
      <t>キンガク</t>
    </rPh>
    <rPh sb="11" eb="13">
      <t>ニュウリョク</t>
    </rPh>
    <phoneticPr fontId="2"/>
  </si>
  <si>
    <t>⑫省エネ交付額</t>
    <rPh sb="1" eb="2">
      <t>ショウ</t>
    </rPh>
    <rPh sb="4" eb="7">
      <t>コウフガク</t>
    </rPh>
    <phoneticPr fontId="2"/>
  </si>
  <si>
    <t>⑬=⑩
（省エネ交付額上限額）</t>
    <rPh sb="5" eb="6">
      <t>ショウ</t>
    </rPh>
    <rPh sb="8" eb="10">
      <t>コウフ</t>
    </rPh>
    <rPh sb="10" eb="11">
      <t>ガク</t>
    </rPh>
    <rPh sb="11" eb="13">
      <t>ジョウゲン</t>
    </rPh>
    <rPh sb="13" eb="14">
      <t>ガク</t>
    </rPh>
    <phoneticPr fontId="2"/>
  </si>
  <si>
    <t>多面</t>
  </si>
  <si>
    <t>治水ダム等</t>
  </si>
  <si>
    <t>合計</t>
    <rPh sb="0" eb="2">
      <t>ゴウケイ</t>
    </rPh>
    <phoneticPr fontId="2"/>
  </si>
  <si>
    <t>※後から臨時交付金を充てる場合、高騰分全体額を上回らない範囲とする必要がある。</t>
    <rPh sb="1" eb="2">
      <t>アト</t>
    </rPh>
    <rPh sb="4" eb="6">
      <t>リンジ</t>
    </rPh>
    <rPh sb="6" eb="9">
      <t>コウフキン</t>
    </rPh>
    <rPh sb="10" eb="11">
      <t>ア</t>
    </rPh>
    <rPh sb="13" eb="15">
      <t>バアイ</t>
    </rPh>
    <rPh sb="16" eb="19">
      <t>コウトウブン</t>
    </rPh>
    <rPh sb="19" eb="21">
      <t>ゼンタイ</t>
    </rPh>
    <rPh sb="21" eb="22">
      <t>ガク</t>
    </rPh>
    <rPh sb="23" eb="25">
      <t>ウワマワ</t>
    </rPh>
    <rPh sb="28" eb="30">
      <t>ハンイ</t>
    </rPh>
    <rPh sb="33" eb="35">
      <t>ヒツヨウ</t>
    </rPh>
    <phoneticPr fontId="2"/>
  </si>
  <si>
    <t>省エネ交付額（⑭+⑮）</t>
    <rPh sb="0" eb="1">
      <t>ショウ</t>
    </rPh>
    <rPh sb="3" eb="6">
      <t>コウフガク</t>
    </rPh>
    <phoneticPr fontId="2"/>
  </si>
  <si>
    <t>【高騰分に対する既存事業の補助額の算定】</t>
    <rPh sb="1" eb="4">
      <t>コウトウブン</t>
    </rPh>
    <rPh sb="5" eb="6">
      <t>タイ</t>
    </rPh>
    <rPh sb="8" eb="12">
      <t>キゾンジギョウ</t>
    </rPh>
    <rPh sb="13" eb="16">
      <t>ホジョガク</t>
    </rPh>
    <rPh sb="17" eb="19">
      <t>サンテイ</t>
    </rPh>
    <phoneticPr fontId="3"/>
  </si>
  <si>
    <t>【省エネ交付額の算定】</t>
    <rPh sb="1" eb="2">
      <t>ショウ</t>
    </rPh>
    <rPh sb="4" eb="6">
      <t>コウフ</t>
    </rPh>
    <rPh sb="6" eb="7">
      <t>ガク</t>
    </rPh>
    <rPh sb="8" eb="10">
      <t>サンテイ</t>
    </rPh>
    <phoneticPr fontId="3"/>
  </si>
  <si>
    <t>R６事業費（ａ）</t>
    <rPh sb="2" eb="5">
      <t>ジギョウヒ</t>
    </rPh>
    <phoneticPr fontId="3"/>
  </si>
  <si>
    <t>R６国費ほか（ｂ）</t>
    <rPh sb="2" eb="4">
      <t>コクヒ</t>
    </rPh>
    <phoneticPr fontId="3"/>
  </si>
  <si>
    <t>令和２～５年４月～９月の国費ほか相当分（ｃ）</t>
    <rPh sb="12" eb="14">
      <t>コクヒ</t>
    </rPh>
    <rPh sb="16" eb="19">
      <t>ソウトウブン</t>
    </rPh>
    <phoneticPr fontId="3"/>
  </si>
  <si>
    <t>高騰分（Ａ）</t>
    <rPh sb="0" eb="3">
      <t>コウトウブン</t>
    </rPh>
    <phoneticPr fontId="3"/>
  </si>
  <si>
    <t>事業費</t>
    <rPh sb="0" eb="3">
      <t>ジギョウヒ</t>
    </rPh>
    <phoneticPr fontId="3"/>
  </si>
  <si>
    <t>高騰分に対する既存事業の補助額（Ｂ＝ｄ）</t>
    <rPh sb="0" eb="3">
      <t>コウトウブン</t>
    </rPh>
    <rPh sb="4" eb="5">
      <t>タイ</t>
    </rPh>
    <rPh sb="7" eb="11">
      <t>キゾンジギョウ</t>
    </rPh>
    <rPh sb="12" eb="15">
      <t>ホジョガク</t>
    </rPh>
    <phoneticPr fontId="3"/>
  </si>
  <si>
    <t>　うち電力料</t>
    <rPh sb="3" eb="6">
      <t>デンリョクリョウ</t>
    </rPh>
    <phoneticPr fontId="3"/>
  </si>
  <si>
    <t>省エネ交付額上限額（Ｃ＝（Ａ－Ｂ）×0.7）</t>
    <rPh sb="0" eb="1">
      <t>ショウ</t>
    </rPh>
    <rPh sb="3" eb="5">
      <t>コウフ</t>
    </rPh>
    <rPh sb="5" eb="6">
      <t>ガク</t>
    </rPh>
    <rPh sb="6" eb="9">
      <t>ジョウゲンガク</t>
    </rPh>
    <phoneticPr fontId="3"/>
  </si>
  <si>
    <t>　うち油脂費</t>
    <rPh sb="3" eb="6">
      <t>ユシヒ</t>
    </rPh>
    <phoneticPr fontId="3"/>
  </si>
  <si>
    <t>高騰分既存補助額（ｄ＝ｂ-ｃ)</t>
    <rPh sb="0" eb="3">
      <t>コウトウブン</t>
    </rPh>
    <rPh sb="3" eb="5">
      <t>キゾン</t>
    </rPh>
    <rPh sb="5" eb="7">
      <t>ホジョ</t>
    </rPh>
    <rPh sb="7" eb="8">
      <t>ガク</t>
    </rPh>
    <phoneticPr fontId="3"/>
  </si>
  <si>
    <t>重点支援地方交付金（Ｄ）</t>
    <rPh sb="0" eb="2">
      <t>ジュウテン</t>
    </rPh>
    <rPh sb="2" eb="4">
      <t>シエン</t>
    </rPh>
    <rPh sb="4" eb="6">
      <t>チホウ</t>
    </rPh>
    <rPh sb="6" eb="9">
      <t>コウフキン</t>
    </rPh>
    <rPh sb="8" eb="9">
      <t>キン</t>
    </rPh>
    <phoneticPr fontId="3"/>
  </si>
  <si>
    <t>計</t>
    <rPh sb="0" eb="1">
      <t>ケイ</t>
    </rPh>
    <phoneticPr fontId="3"/>
  </si>
  <si>
    <t>省エネ交付額（Ｅ）</t>
    <rPh sb="0" eb="1">
      <t>ショウ</t>
    </rPh>
    <rPh sb="3" eb="5">
      <t>コウフ</t>
    </rPh>
    <rPh sb="5" eb="6">
      <t>ガク</t>
    </rPh>
    <phoneticPr fontId="3"/>
  </si>
  <si>
    <t>※事業費国費は、R6当初＋R5当初繰越分の合計額を入力する。</t>
    <rPh sb="1" eb="6">
      <t>ジギョウヒコクヒ</t>
    </rPh>
    <rPh sb="10" eb="12">
      <t>トウショ</t>
    </rPh>
    <rPh sb="15" eb="17">
      <t>トウショ</t>
    </rPh>
    <rPh sb="17" eb="19">
      <t>クリコシ</t>
    </rPh>
    <rPh sb="19" eb="20">
      <t>ブン</t>
    </rPh>
    <rPh sb="21" eb="24">
      <t>ゴウケイガク</t>
    </rPh>
    <rPh sb="25" eb="27">
      <t>ニュウリョク</t>
    </rPh>
    <phoneticPr fontId="3"/>
  </si>
  <si>
    <t>※ ｄ≧0とする</t>
    <phoneticPr fontId="3"/>
  </si>
  <si>
    <t>※重点支援交付金＋高騰分既存補助額が高騰分以上→0</t>
    <rPh sb="1" eb="3">
      <t>ジュウテン</t>
    </rPh>
    <rPh sb="3" eb="5">
      <t>シエン</t>
    </rPh>
    <rPh sb="5" eb="8">
      <t>コウフキン</t>
    </rPh>
    <rPh sb="9" eb="12">
      <t>コウトウブン</t>
    </rPh>
    <rPh sb="12" eb="17">
      <t>キゾンホジョガク</t>
    </rPh>
    <rPh sb="18" eb="23">
      <t>コウトウブンイジョウ</t>
    </rPh>
    <phoneticPr fontId="3"/>
  </si>
  <si>
    <t>※高騰分から重点支援交付金と高騰分既存補助額を引いた額が上限額以上→上限額</t>
    <rPh sb="1" eb="4">
      <t>コウトウブン</t>
    </rPh>
    <rPh sb="6" eb="8">
      <t>ジュウテン</t>
    </rPh>
    <rPh sb="8" eb="10">
      <t>シエン</t>
    </rPh>
    <rPh sb="10" eb="13">
      <t>コウフキン</t>
    </rPh>
    <rPh sb="14" eb="17">
      <t>コウトウブン</t>
    </rPh>
    <rPh sb="17" eb="22">
      <t>キゾンホジョガク</t>
    </rPh>
    <rPh sb="23" eb="24">
      <t>ヒ</t>
    </rPh>
    <rPh sb="26" eb="27">
      <t>ガク</t>
    </rPh>
    <rPh sb="28" eb="30">
      <t>ジョウゲン</t>
    </rPh>
    <rPh sb="30" eb="31">
      <t>ガク</t>
    </rPh>
    <rPh sb="31" eb="33">
      <t>イジョウ</t>
    </rPh>
    <rPh sb="34" eb="37">
      <t>ジョウゲンガク</t>
    </rPh>
    <phoneticPr fontId="3"/>
  </si>
  <si>
    <t>※高騰分から重点支援交付金と高騰分既存補助額を引いた額が上限額未満</t>
    <rPh sb="1" eb="4">
      <t>コウトウブン</t>
    </rPh>
    <rPh sb="6" eb="8">
      <t>ジュウテン</t>
    </rPh>
    <rPh sb="8" eb="10">
      <t>シエン</t>
    </rPh>
    <rPh sb="10" eb="13">
      <t>コウフキン</t>
    </rPh>
    <rPh sb="23" eb="24">
      <t>ヒ</t>
    </rPh>
    <rPh sb="26" eb="27">
      <t>ガク</t>
    </rPh>
    <rPh sb="28" eb="30">
      <t>ジョウゲン</t>
    </rPh>
    <rPh sb="30" eb="31">
      <t>ガク</t>
    </rPh>
    <rPh sb="31" eb="33">
      <t>ミマン</t>
    </rPh>
    <phoneticPr fontId="3"/>
  </si>
  <si>
    <t>　→高騰分－高騰分既存補助額－交付金</t>
    <phoneticPr fontId="3"/>
  </si>
  <si>
    <t>実計</t>
    <rPh sb="0" eb="1">
      <t>ミノル</t>
    </rPh>
    <rPh sb="1" eb="2">
      <t>ケイ</t>
    </rPh>
    <phoneticPr fontId="3"/>
  </si>
  <si>
    <t>多面的分</t>
    <rPh sb="0" eb="2">
      <t>タメン</t>
    </rPh>
    <rPh sb="2" eb="3">
      <t>テキ</t>
    </rPh>
    <rPh sb="3" eb="4">
      <t>ブン</t>
    </rPh>
    <phoneticPr fontId="3"/>
  </si>
  <si>
    <t>高騰分</t>
    <rPh sb="0" eb="3">
      <t>コウトウブン</t>
    </rPh>
    <phoneticPr fontId="3"/>
  </si>
  <si>
    <t>多面分既存補助</t>
    <rPh sb="0" eb="2">
      <t>タメン</t>
    </rPh>
    <rPh sb="2" eb="3">
      <t>ブン</t>
    </rPh>
    <rPh sb="3" eb="7">
      <t>キゾンホジョ</t>
    </rPh>
    <phoneticPr fontId="3"/>
  </si>
  <si>
    <t>交付上限額＝
（高騰分－既存補助）×0.7</t>
    <rPh sb="0" eb="5">
      <t>コウフジョウゲンガク</t>
    </rPh>
    <rPh sb="8" eb="11">
      <t>コウトウブン</t>
    </rPh>
    <rPh sb="12" eb="14">
      <t>キゾン</t>
    </rPh>
    <rPh sb="14" eb="16">
      <t>ホジョ</t>
    </rPh>
    <phoneticPr fontId="3"/>
  </si>
  <si>
    <t>治水既存補助</t>
    <rPh sb="0" eb="2">
      <t>チスイ</t>
    </rPh>
    <rPh sb="2" eb="6">
      <t>キゾンホジョ</t>
    </rPh>
    <phoneticPr fontId="3"/>
  </si>
  <si>
    <r>
      <rPr>
        <b/>
        <sz val="10"/>
        <color theme="1"/>
        <rFont val="ＭＳ Ｐ明朝"/>
        <family val="1"/>
        <charset val="128"/>
      </rPr>
      <t>省エネ交付額</t>
    </r>
    <r>
      <rPr>
        <sz val="11"/>
        <color theme="1"/>
        <rFont val="ＭＳ Ｐ明朝"/>
        <family val="1"/>
        <charset val="128"/>
      </rPr>
      <t>＋コロナ交付金</t>
    </r>
    <rPh sb="0" eb="1">
      <t>ショウ</t>
    </rPh>
    <rPh sb="3" eb="6">
      <t>コウフガク</t>
    </rPh>
    <phoneticPr fontId="3"/>
  </si>
  <si>
    <r>
      <t>その他高騰分</t>
    </r>
    <r>
      <rPr>
        <vertAlign val="superscript"/>
        <sz val="10"/>
        <color theme="1"/>
        <rFont val="ＭＳ Ｐ明朝"/>
        <family val="1"/>
        <charset val="128"/>
      </rPr>
      <t>※１</t>
    </r>
    <rPh sb="2" eb="3">
      <t>ホカ</t>
    </rPh>
    <rPh sb="3" eb="6">
      <t>コウトウブン</t>
    </rPh>
    <phoneticPr fontId="2"/>
  </si>
  <si>
    <t>⑨＝①/⑦+(②+③)/⑧
+④/再エネ上昇率1.124</t>
    <rPh sb="17" eb="18">
      <t>サイ</t>
    </rPh>
    <rPh sb="20" eb="22">
      <t>ジョウショウ</t>
    </rPh>
    <rPh sb="22" eb="23">
      <t>リツ</t>
    </rPh>
    <phoneticPr fontId="3"/>
  </si>
  <si>
    <t>様式第２号　事業計画書（別表第３関係）</t>
    <rPh sb="0" eb="2">
      <t>ヨウシキ</t>
    </rPh>
    <rPh sb="2" eb="3">
      <t>ダイ</t>
    </rPh>
    <rPh sb="4" eb="5">
      <t>ゴウ</t>
    </rPh>
    <rPh sb="6" eb="11">
      <t>ジギョウケイカクショ</t>
    </rPh>
    <rPh sb="12" eb="14">
      <t>ベッピョウ</t>
    </rPh>
    <rPh sb="14" eb="15">
      <t>ダイ</t>
    </rPh>
    <rPh sb="16" eb="18">
      <t>カンケイ</t>
    </rPh>
    <phoneticPr fontId="3"/>
  </si>
  <si>
    <t>（千円未満切り捨て）</t>
    <rPh sb="1" eb="2">
      <t>セン</t>
    </rPh>
    <rPh sb="2" eb="3">
      <t>エン</t>
    </rPh>
    <rPh sb="3" eb="5">
      <t>ミマン</t>
    </rPh>
    <rPh sb="5" eb="6">
      <t>キ</t>
    </rPh>
    <rPh sb="7" eb="8">
      <t>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</si>
</sst>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_ ;[Red]\-#,##0.000\ "/>
    <numFmt numFmtId="177" formatCode="0.000"/>
  </numFmts>
  <fonts count="13">
    <font>
      <sz val="11"/>
      <color theme="1"/>
      <name val="游ゴシック"/>
      <family val="2"/>
      <charset val="128"/>
      <scheme val="minor"/>
    </font>
    <font>
      <sz val="10"/>
      <color theme="1"/>
      <name val="ＭＳ Ｐゴシック"/>
      <family val="2"/>
      <charset val="128"/>
    </font>
    <font>
      <sz val="6"/>
      <name val="游ゴシック"/>
      <family val="2"/>
      <charset val="128"/>
      <scheme val="minor"/>
    </font>
    <font>
      <sz val="6"/>
      <name val="ＭＳ Ｐゴシック"/>
      <family val="2"/>
      <charset val="128"/>
    </font>
    <font>
      <sz val="9"/>
      <color indexed="81"/>
      <name val="MS P ゴシック"/>
      <family val="3"/>
      <charset val="128"/>
    </font>
    <font>
      <b/>
      <sz val="9"/>
      <color indexed="81"/>
      <name val="MS P ゴシック"/>
      <family val="3"/>
      <charset val="128"/>
    </font>
    <font>
      <sz val="10"/>
      <color theme="1"/>
      <name val="ＭＳ Ｐ明朝"/>
      <family val="1"/>
      <charset val="128"/>
    </font>
    <font>
      <sz val="11"/>
      <color theme="1"/>
      <name val="ＭＳ Ｐ明朝"/>
      <family val="1"/>
      <charset val="128"/>
    </font>
    <font>
      <b/>
      <sz val="10"/>
      <color theme="1"/>
      <name val="ＭＳ Ｐ明朝"/>
      <family val="1"/>
      <charset val="128"/>
    </font>
    <font>
      <sz val="8"/>
      <color theme="1"/>
      <name val="ＭＳ Ｐ明朝"/>
      <family val="1"/>
      <charset val="128"/>
    </font>
    <font>
      <sz val="9"/>
      <color theme="1"/>
      <name val="ＭＳ Ｐ明朝"/>
      <family val="1"/>
      <charset val="128"/>
    </font>
    <font>
      <sz val="16"/>
      <color theme="1"/>
      <name val="ＭＳ Ｐ明朝"/>
      <family val="1"/>
      <charset val="128"/>
    </font>
    <font>
      <vertAlign val="superscript"/>
      <sz val="10"/>
      <color theme="1"/>
      <name val="ＭＳ Ｐ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2">
    <xf numFmtId="0" fontId="0" fillId="0" borderId="0" xfId="0">
      <alignment vertical="center"/>
    </xf>
    <xf numFmtId="0" fontId="6" fillId="0" borderId="0" xfId="1" applyFont="1">
      <alignment vertical="center"/>
    </xf>
    <xf numFmtId="9" fontId="7" fillId="0" borderId="0" xfId="2" applyFont="1">
      <alignment vertical="center"/>
    </xf>
    <xf numFmtId="0" fontId="6" fillId="0" borderId="0" xfId="1" applyFont="1" applyAlignment="1">
      <alignment horizontal="right" vertical="center"/>
    </xf>
    <xf numFmtId="0" fontId="6" fillId="0" borderId="0" xfId="1" applyFont="1" applyAlignment="1">
      <alignment horizontal="center" vertical="center" wrapText="1"/>
    </xf>
    <xf numFmtId="0" fontId="6" fillId="0" borderId="0" xfId="1" applyFont="1" applyAlignment="1">
      <alignment horizontal="center" vertical="center"/>
    </xf>
    <xf numFmtId="0" fontId="6" fillId="2" borderId="0" xfId="1" applyFont="1" applyFill="1">
      <alignment vertical="center"/>
    </xf>
    <xf numFmtId="0" fontId="6" fillId="3" borderId="0" xfId="1" applyFont="1" applyFill="1">
      <alignment vertical="center"/>
    </xf>
    <xf numFmtId="0" fontId="6" fillId="0" borderId="3" xfId="1" applyFont="1" applyBorder="1">
      <alignment vertical="center"/>
    </xf>
    <xf numFmtId="0" fontId="6" fillId="2" borderId="3" xfId="1" applyFont="1" applyFill="1" applyBorder="1">
      <alignment vertical="center"/>
    </xf>
    <xf numFmtId="38" fontId="7" fillId="3" borderId="3" xfId="3" applyFont="1" applyFill="1" applyBorder="1">
      <alignment vertical="center"/>
    </xf>
    <xf numFmtId="38" fontId="7" fillId="0" borderId="3" xfId="3" applyFont="1" applyBorder="1">
      <alignment vertical="center"/>
    </xf>
    <xf numFmtId="0" fontId="6" fillId="0" borderId="4" xfId="1" applyFont="1" applyBorder="1" applyAlignment="1">
      <alignment horizontal="center" vertical="center" wrapText="1"/>
    </xf>
    <xf numFmtId="0" fontId="6" fillId="0" borderId="8" xfId="1" applyFont="1" applyBorder="1" applyAlignment="1">
      <alignment horizontal="center" vertical="center" wrapText="1"/>
    </xf>
    <xf numFmtId="0" fontId="6" fillId="3" borderId="3" xfId="1" applyFont="1" applyFill="1" applyBorder="1">
      <alignment vertical="center"/>
    </xf>
    <xf numFmtId="38" fontId="7" fillId="0" borderId="3" xfId="3" applyFont="1" applyFill="1" applyBorder="1">
      <alignment vertical="center"/>
    </xf>
    <xf numFmtId="0" fontId="6" fillId="0" borderId="4" xfId="1" applyFont="1" applyBorder="1">
      <alignment vertical="center"/>
    </xf>
    <xf numFmtId="0" fontId="6" fillId="3" borderId="4" xfId="1" applyFont="1" applyFill="1" applyBorder="1">
      <alignment vertical="center"/>
    </xf>
    <xf numFmtId="38" fontId="7" fillId="3" borderId="4" xfId="3" applyFont="1" applyFill="1" applyBorder="1">
      <alignment vertical="center"/>
    </xf>
    <xf numFmtId="0" fontId="6" fillId="0" borderId="10" xfId="1" applyFont="1" applyBorder="1" applyAlignment="1">
      <alignment horizontal="center" vertical="center"/>
    </xf>
    <xf numFmtId="0" fontId="6" fillId="0" borderId="10" xfId="1" applyFont="1" applyBorder="1">
      <alignment vertical="center"/>
    </xf>
    <xf numFmtId="0" fontId="8" fillId="0" borderId="0" xfId="1" applyFont="1" applyAlignment="1">
      <alignment horizontal="center" vertical="center"/>
    </xf>
    <xf numFmtId="38" fontId="8" fillId="0" borderId="4" xfId="1" applyNumberFormat="1" applyFont="1" applyBorder="1">
      <alignment vertical="center"/>
    </xf>
    <xf numFmtId="38" fontId="8" fillId="0" borderId="0" xfId="1" applyNumberFormat="1" applyFont="1">
      <alignment vertical="center"/>
    </xf>
    <xf numFmtId="38" fontId="7" fillId="0" borderId="0" xfId="3" applyFont="1">
      <alignment vertical="center"/>
    </xf>
    <xf numFmtId="38" fontId="7" fillId="0" borderId="4" xfId="3" applyFont="1" applyBorder="1" applyAlignment="1">
      <alignment horizontal="center" vertical="center"/>
    </xf>
    <xf numFmtId="0" fontId="9" fillId="0" borderId="0" xfId="1" applyFont="1" applyAlignment="1">
      <alignment vertical="center" wrapText="1"/>
    </xf>
    <xf numFmtId="0" fontId="6" fillId="0" borderId="5" xfId="1" applyFont="1" applyBorder="1">
      <alignment vertical="center"/>
    </xf>
    <xf numFmtId="0" fontId="6" fillId="0" borderId="6" xfId="1" applyFont="1" applyBorder="1">
      <alignment vertical="center"/>
    </xf>
    <xf numFmtId="0" fontId="6" fillId="0" borderId="7" xfId="1" applyFont="1" applyBorder="1">
      <alignment vertical="center"/>
    </xf>
    <xf numFmtId="0" fontId="10" fillId="4" borderId="6" xfId="1" applyFont="1" applyFill="1" applyBorder="1">
      <alignment vertical="center"/>
    </xf>
    <xf numFmtId="0" fontId="6" fillId="4" borderId="7" xfId="1" applyFont="1" applyFill="1" applyBorder="1">
      <alignment vertical="center"/>
    </xf>
    <xf numFmtId="38" fontId="6" fillId="0" borderId="0" xfId="1" applyNumberFormat="1" applyFont="1">
      <alignment vertical="center"/>
    </xf>
    <xf numFmtId="0" fontId="6" fillId="0" borderId="8" xfId="1" applyFont="1" applyBorder="1">
      <alignment vertical="center"/>
    </xf>
    <xf numFmtId="38" fontId="7" fillId="3" borderId="8" xfId="3" applyFont="1" applyFill="1" applyBorder="1">
      <alignment vertical="center"/>
    </xf>
    <xf numFmtId="0" fontId="6" fillId="0" borderId="11" xfId="1" applyFont="1" applyBorder="1">
      <alignment vertical="center"/>
    </xf>
    <xf numFmtId="0" fontId="6" fillId="0" borderId="12" xfId="1" applyFont="1" applyBorder="1">
      <alignment vertical="center"/>
    </xf>
    <xf numFmtId="0" fontId="6" fillId="0" borderId="13" xfId="1" applyFont="1" applyBorder="1">
      <alignment vertical="center"/>
    </xf>
    <xf numFmtId="38" fontId="7" fillId="3" borderId="1" xfId="3" applyFont="1" applyFill="1" applyBorder="1">
      <alignment vertical="center"/>
    </xf>
    <xf numFmtId="38" fontId="7" fillId="0" borderId="3" xfId="3" applyFont="1" applyBorder="1" applyAlignment="1">
      <alignment horizontal="center" vertical="center"/>
    </xf>
    <xf numFmtId="0" fontId="6" fillId="0" borderId="16" xfId="1" applyFont="1" applyBorder="1">
      <alignment vertical="center"/>
    </xf>
    <xf numFmtId="0" fontId="6" fillId="0" borderId="17" xfId="1" applyFont="1" applyBorder="1">
      <alignment vertical="center"/>
    </xf>
    <xf numFmtId="0" fontId="6" fillId="0" borderId="18" xfId="1" applyFont="1" applyBorder="1">
      <alignment vertical="center"/>
    </xf>
    <xf numFmtId="38" fontId="6" fillId="0" borderId="4" xfId="1" applyNumberFormat="1" applyFont="1" applyBorder="1">
      <alignment vertical="center"/>
    </xf>
    <xf numFmtId="0" fontId="6" fillId="0" borderId="0" xfId="1" applyFont="1" applyAlignment="1">
      <alignment vertical="center" wrapText="1"/>
    </xf>
    <xf numFmtId="0" fontId="6" fillId="0" borderId="5"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0" fontId="6" fillId="0" borderId="8" xfId="1" applyFont="1" applyBorder="1" applyAlignment="1">
      <alignment horizontal="center" vertical="center"/>
    </xf>
    <xf numFmtId="0" fontId="6" fillId="0" borderId="1" xfId="1" applyFont="1" applyBorder="1" applyAlignment="1">
      <alignment horizontal="center" vertical="center"/>
    </xf>
    <xf numFmtId="0" fontId="11" fillId="0" borderId="0" xfId="1" applyFont="1">
      <alignment vertical="center"/>
    </xf>
    <xf numFmtId="0" fontId="6" fillId="0" borderId="4" xfId="1" applyFont="1" applyBorder="1" applyAlignment="1">
      <alignment horizontal="center" vertical="center" shrinkToFi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shrinkToFit="1"/>
    </xf>
    <xf numFmtId="0" fontId="6" fillId="0" borderId="9" xfId="1" applyFont="1" applyFill="1" applyBorder="1" applyAlignment="1">
      <alignment horizontal="center" vertical="center"/>
    </xf>
    <xf numFmtId="38" fontId="6" fillId="0" borderId="3" xfId="3" applyFont="1" applyBorder="1">
      <alignment vertical="center"/>
    </xf>
    <xf numFmtId="176" fontId="6" fillId="0" borderId="3" xfId="3" applyNumberFormat="1" applyFont="1" applyBorder="1" applyAlignment="1">
      <alignment horizontal="center" vertical="center"/>
    </xf>
    <xf numFmtId="177" fontId="6" fillId="0" borderId="3" xfId="1" applyNumberFormat="1" applyFont="1" applyBorder="1" applyAlignment="1">
      <alignment horizontal="center" vertical="center"/>
    </xf>
    <xf numFmtId="38" fontId="6" fillId="0" borderId="3" xfId="3" applyFont="1" applyFill="1" applyBorder="1">
      <alignment vertical="center"/>
    </xf>
    <xf numFmtId="38" fontId="6" fillId="0" borderId="4" xfId="3" applyFont="1" applyBorder="1">
      <alignment vertical="center"/>
    </xf>
    <xf numFmtId="38" fontId="6" fillId="0" borderId="3" xfId="3" applyFont="1" applyBorder="1" applyAlignment="1">
      <alignment horizontal="right" vertical="center"/>
    </xf>
    <xf numFmtId="38" fontId="6" fillId="0" borderId="3" xfId="1" applyNumberFormat="1" applyFont="1" applyBorder="1">
      <alignment vertical="center"/>
    </xf>
    <xf numFmtId="38" fontId="6" fillId="0" borderId="10" xfId="1" applyNumberFormat="1" applyFont="1" applyBorder="1">
      <alignment vertical="center"/>
    </xf>
    <xf numFmtId="38" fontId="6" fillId="0" borderId="9" xfId="1" applyNumberFormat="1" applyFont="1" applyFill="1" applyBorder="1">
      <alignment vertical="center"/>
    </xf>
    <xf numFmtId="38" fontId="10" fillId="0" borderId="4" xfId="3" applyFont="1" applyBorder="1" applyAlignment="1">
      <alignment horizontal="center" vertical="center" wrapText="1"/>
    </xf>
    <xf numFmtId="0" fontId="10" fillId="4" borderId="5" xfId="1" applyFont="1" applyFill="1" applyBorder="1">
      <alignment vertical="center"/>
    </xf>
    <xf numFmtId="38" fontId="6" fillId="4" borderId="4" xfId="3" applyFont="1" applyFill="1" applyBorder="1">
      <alignment vertical="center"/>
    </xf>
    <xf numFmtId="38" fontId="6" fillId="0" borderId="8" xfId="3" applyFont="1" applyBorder="1">
      <alignment vertical="center"/>
    </xf>
    <xf numFmtId="38" fontId="6" fillId="0" borderId="14" xfId="3" applyFont="1" applyBorder="1">
      <alignment vertical="center"/>
    </xf>
    <xf numFmtId="38" fontId="6" fillId="4" borderId="15" xfId="1" applyNumberFormat="1" applyFont="1" applyFill="1" applyBorder="1">
      <alignment vertical="center"/>
    </xf>
    <xf numFmtId="38" fontId="6" fillId="0" borderId="19" xfId="3" applyFont="1" applyBorder="1">
      <alignment vertical="center"/>
    </xf>
    <xf numFmtId="38" fontId="6" fillId="0" borderId="4" xfId="3" applyFont="1" applyBorder="1" applyAlignment="1">
      <alignment horizontal="center" vertical="center"/>
    </xf>
    <xf numFmtId="0" fontId="6" fillId="0" borderId="5" xfId="1" applyFont="1" applyBorder="1" applyAlignment="1">
      <alignment horizontal="center" vertical="center"/>
    </xf>
    <xf numFmtId="0" fontId="6" fillId="0" borderId="7" xfId="1" applyFont="1" applyBorder="1" applyAlignment="1">
      <alignment horizontal="center" vertical="center"/>
    </xf>
    <xf numFmtId="0" fontId="6" fillId="0" borderId="6" xfId="1" applyFont="1" applyBorder="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wrapText="1"/>
    </xf>
    <xf numFmtId="0" fontId="6" fillId="0" borderId="1" xfId="1" applyFont="1" applyBorder="1" applyAlignment="1">
      <alignment horizontal="center" vertical="center" wrapText="1"/>
    </xf>
    <xf numFmtId="0" fontId="6" fillId="0" borderId="3" xfId="1" applyFont="1" applyBorder="1" applyAlignment="1">
      <alignment horizontal="center" vertical="center"/>
    </xf>
    <xf numFmtId="0" fontId="6" fillId="0" borderId="8" xfId="1" applyFont="1" applyBorder="1" applyAlignment="1">
      <alignment horizontal="center" vertical="center"/>
    </xf>
  </cellXfs>
  <cellStyles count="4">
    <cellStyle name="パーセント 2" xfId="2"/>
    <cellStyle name="桁区切り 2" xfId="3"/>
    <cellStyle name="標準" xfId="0" builtinId="0"/>
    <cellStyle name="標準 2" xfId="1"/>
  </cellStyles>
  <dxfs count="12">
    <dxf>
      <fill>
        <patternFill patternType="lightDown"/>
      </fill>
    </dxf>
    <dxf>
      <fill>
        <patternFill patternType="lightDown"/>
      </fill>
    </dxf>
    <dxf>
      <font>
        <color theme="0"/>
      </font>
    </dxf>
    <dxf>
      <fill>
        <patternFill patternType="darkDown"/>
      </fill>
    </dxf>
    <dxf>
      <fill>
        <patternFill patternType="darkUp"/>
      </fill>
    </dxf>
    <dxf>
      <fill>
        <patternFill patternType="lightDown"/>
      </fill>
    </dxf>
    <dxf>
      <font>
        <color rgb="FF9C0006"/>
      </font>
      <fill>
        <patternFill>
          <bgColor rgb="FFFFC7CE"/>
        </patternFill>
      </fill>
    </dxf>
    <dxf>
      <font>
        <color theme="0"/>
      </font>
    </dxf>
    <dxf>
      <font>
        <color theme="0"/>
      </font>
    </dxf>
    <dxf>
      <fill>
        <patternFill patternType="lightDown"/>
      </fill>
    </dxf>
    <dxf>
      <fill>
        <patternFill patternType="lightDown">
          <bgColor auto="1"/>
        </patternFill>
      </fill>
      <border>
        <left style="thin">
          <color auto="1"/>
        </left>
        <right style="thin">
          <color auto="1"/>
        </right>
        <top style="thin">
          <color auto="1"/>
        </top>
        <bottom style="thin">
          <color auto="1"/>
        </bottom>
        <vertical/>
        <horizontal/>
      </border>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09099601329748"/>
          <c:y val="3.6529693499332508E-2"/>
          <c:w val="0.84278517746082515"/>
          <c:h val="0.4675923012951862"/>
        </c:manualLayout>
      </c:layout>
      <c:barChart>
        <c:barDir val="col"/>
        <c:grouping val="clustered"/>
        <c:varyColors val="0"/>
        <c:ser>
          <c:idx val="0"/>
          <c:order val="0"/>
          <c:tx>
            <c:strRef>
              <c:f>様式第２号!$N$214</c:f>
              <c:strCache>
                <c:ptCount val="1"/>
                <c:pt idx="0">
                  <c:v>事業費</c:v>
                </c:pt>
              </c:strCache>
            </c:strRef>
          </c:tx>
          <c:spPr>
            <a:solidFill>
              <a:schemeClr val="accent1"/>
            </a:solidFill>
            <a:ln>
              <a:noFill/>
            </a:ln>
            <a:effectLst/>
          </c:spPr>
          <c:invertIfNegative val="0"/>
          <c:cat>
            <c:strRef>
              <c:f>様式第２号!$O$213:$Q$213</c:f>
              <c:strCache>
                <c:ptCount val="3"/>
                <c:pt idx="0">
                  <c:v>R６事業費（ａ）</c:v>
                </c:pt>
                <c:pt idx="1">
                  <c:v>R６国費ほか（ｂ）</c:v>
                </c:pt>
                <c:pt idx="2">
                  <c:v>令和２～５年４月～９月の国費ほか相当分（ｃ）</c:v>
                </c:pt>
              </c:strCache>
            </c:strRef>
          </c:cat>
          <c:val>
            <c:numRef>
              <c:f>様式第２号!$O$214:$Q$214</c:f>
              <c:numCache>
                <c:formatCode>General</c:formatCode>
                <c:ptCount val="3"/>
              </c:numCache>
            </c:numRef>
          </c:val>
          <c:extLst>
            <c:ext xmlns:c16="http://schemas.microsoft.com/office/drawing/2014/chart" uri="{C3380CC4-5D6E-409C-BE32-E72D297353CC}">
              <c16:uniqueId val="{00000000-E01D-4CD0-ABB7-A3F45EA9394A}"/>
            </c:ext>
          </c:extLst>
        </c:ser>
        <c:ser>
          <c:idx val="3"/>
          <c:order val="1"/>
          <c:tx>
            <c:strRef>
              <c:f>様式第２号!$N$217</c:f>
              <c:strCache>
                <c:ptCount val="1"/>
                <c:pt idx="0">
                  <c:v>計</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様式第２号!$O$213:$Q$213</c:f>
              <c:strCache>
                <c:ptCount val="3"/>
                <c:pt idx="0">
                  <c:v>R６事業費（ａ）</c:v>
                </c:pt>
                <c:pt idx="1">
                  <c:v>R６国費ほか（ｂ）</c:v>
                </c:pt>
                <c:pt idx="2">
                  <c:v>令和２～５年４月～９月の国費ほか相当分（ｃ）</c:v>
                </c:pt>
              </c:strCache>
            </c:strRef>
          </c:cat>
          <c:val>
            <c:numRef>
              <c:f>様式第２号!$O$217:$Q$217</c:f>
              <c:numCache>
                <c:formatCode>#,##0_);[Red]\(#,##0\)</c:formatCode>
                <c:ptCount val="3"/>
                <c:pt idx="0">
                  <c:v>0</c:v>
                </c:pt>
                <c:pt idx="1">
                  <c:v>0</c:v>
                </c:pt>
                <c:pt idx="2">
                  <c:v>0</c:v>
                </c:pt>
              </c:numCache>
            </c:numRef>
          </c:val>
          <c:extLst>
            <c:ext xmlns:c16="http://schemas.microsoft.com/office/drawing/2014/chart" uri="{C3380CC4-5D6E-409C-BE32-E72D297353CC}">
              <c16:uniqueId val="{00000001-E01D-4CD0-ABB7-A3F45EA9394A}"/>
            </c:ext>
          </c:extLst>
        </c:ser>
        <c:dLbls>
          <c:showLegendKey val="0"/>
          <c:showVal val="0"/>
          <c:showCatName val="0"/>
          <c:showSerName val="0"/>
          <c:showPercent val="0"/>
          <c:showBubbleSize val="0"/>
        </c:dLbls>
        <c:gapWidth val="219"/>
        <c:overlap val="-20"/>
        <c:axId val="493464336"/>
        <c:axId val="493465320"/>
      </c:barChart>
      <c:catAx>
        <c:axId val="493464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465320"/>
        <c:crosses val="autoZero"/>
        <c:auto val="1"/>
        <c:lblAlgn val="ctr"/>
        <c:lblOffset val="100"/>
        <c:noMultiLvlLbl val="0"/>
      </c:catAx>
      <c:valAx>
        <c:axId val="49346532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4643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様式第２号!$T$223:$T$225</c:f>
              <c:strCache>
                <c:ptCount val="3"/>
                <c:pt idx="0">
                  <c:v>高騰分</c:v>
                </c:pt>
                <c:pt idx="1">
                  <c:v>交付上限額＝
（高騰分－既存補助）×0.7</c:v>
                </c:pt>
                <c:pt idx="2">
                  <c:v>省エネ交付額＋コロナ交付金</c:v>
                </c:pt>
              </c:strCache>
            </c:strRef>
          </c:cat>
          <c:val>
            <c:numRef>
              <c:f>様式第２号!$U$223:$U$225</c:f>
              <c:numCache>
                <c:formatCode>#,##0_);[Red]\(#,##0\)</c:formatCode>
                <c:ptCount val="3"/>
                <c:pt idx="0">
                  <c:v>0</c:v>
                </c:pt>
                <c:pt idx="1">
                  <c:v>0</c:v>
                </c:pt>
                <c:pt idx="2">
                  <c:v>0</c:v>
                </c:pt>
              </c:numCache>
            </c:numRef>
          </c:val>
          <c:extLst>
            <c:ext xmlns:c16="http://schemas.microsoft.com/office/drawing/2014/chart" uri="{C3380CC4-5D6E-409C-BE32-E72D297353CC}">
              <c16:uniqueId val="{00000000-F9E7-4526-9037-EC29F3BF2DC0}"/>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様式第２号!$T$223:$T$225</c:f>
              <c:strCache>
                <c:ptCount val="3"/>
                <c:pt idx="0">
                  <c:v>高騰分</c:v>
                </c:pt>
                <c:pt idx="1">
                  <c:v>交付上限額＝
（高騰分－既存補助）×0.7</c:v>
                </c:pt>
                <c:pt idx="2">
                  <c:v>省エネ交付額＋コロナ交付金</c:v>
                </c:pt>
              </c:strCache>
            </c:strRef>
          </c:cat>
          <c:val>
            <c:numRef>
              <c:f>様式第２号!$V$223:$V$225</c:f>
              <c:numCache>
                <c:formatCode>General</c:formatCode>
                <c:ptCount val="3"/>
                <c:pt idx="0" formatCode="#,##0_);[Red]\(#,##0\)">
                  <c:v>0</c:v>
                </c:pt>
                <c:pt idx="1">
                  <c:v>0</c:v>
                </c:pt>
                <c:pt idx="2" formatCode="#,##0_);[Red]\(#,##0\)">
                  <c:v>0</c:v>
                </c:pt>
              </c:numCache>
            </c:numRef>
          </c:val>
          <c:extLst>
            <c:ext xmlns:c16="http://schemas.microsoft.com/office/drawing/2014/chart" uri="{C3380CC4-5D6E-409C-BE32-E72D297353CC}">
              <c16:uniqueId val="{00000001-F9E7-4526-9037-EC29F3BF2DC0}"/>
            </c:ext>
          </c:extLst>
        </c:ser>
        <c:dLbls>
          <c:showLegendKey val="0"/>
          <c:showVal val="0"/>
          <c:showCatName val="0"/>
          <c:showSerName val="0"/>
          <c:showPercent val="0"/>
          <c:showBubbleSize val="0"/>
        </c:dLbls>
        <c:gapWidth val="150"/>
        <c:overlap val="100"/>
        <c:axId val="493454496"/>
        <c:axId val="493458432"/>
      </c:barChart>
      <c:catAx>
        <c:axId val="4934544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458432"/>
        <c:crosses val="autoZero"/>
        <c:auto val="1"/>
        <c:lblAlgn val="ctr"/>
        <c:lblOffset val="100"/>
        <c:noMultiLvlLbl val="0"/>
      </c:catAx>
      <c:valAx>
        <c:axId val="493458432"/>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45449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18</xdr:col>
      <xdr:colOff>11206</xdr:colOff>
      <xdr:row>213</xdr:row>
      <xdr:rowOff>156882</xdr:rowOff>
    </xdr:from>
    <xdr:to>
      <xdr:col>19</xdr:col>
      <xdr:colOff>0</xdr:colOff>
      <xdr:row>216</xdr:row>
      <xdr:rowOff>168088</xdr:rowOff>
    </xdr:to>
    <xdr:sp macro="" textlink="">
      <xdr:nvSpPr>
        <xdr:cNvPr id="2" name="フリーフォーム: 図形 1">
          <a:extLst>
            <a:ext uri="{FF2B5EF4-FFF2-40B4-BE49-F238E27FC236}">
              <a16:creationId xmlns:a16="http://schemas.microsoft.com/office/drawing/2014/main" id="{0156535C-783B-4CFE-9C44-062755D6A32D}"/>
            </a:ext>
          </a:extLst>
        </xdr:cNvPr>
        <xdr:cNvSpPr/>
      </xdr:nvSpPr>
      <xdr:spPr>
        <a:xfrm>
          <a:off x="19030726" y="7784502"/>
          <a:ext cx="1268954" cy="895126"/>
        </a:xfrm>
        <a:custGeom>
          <a:avLst/>
          <a:gdLst>
            <a:gd name="connsiteX0" fmla="*/ 0 w 605118"/>
            <a:gd name="connsiteY0" fmla="*/ 874059 h 874059"/>
            <a:gd name="connsiteX1" fmla="*/ 224118 w 605118"/>
            <a:gd name="connsiteY1" fmla="*/ 874059 h 874059"/>
            <a:gd name="connsiteX2" fmla="*/ 224118 w 605118"/>
            <a:gd name="connsiteY2" fmla="*/ 0 h 874059"/>
            <a:gd name="connsiteX3" fmla="*/ 605118 w 605118"/>
            <a:gd name="connsiteY3" fmla="*/ 0 h 874059"/>
            <a:gd name="connsiteX0" fmla="*/ 0 w 1243853"/>
            <a:gd name="connsiteY0" fmla="*/ 885265 h 885265"/>
            <a:gd name="connsiteX1" fmla="*/ 862853 w 1243853"/>
            <a:gd name="connsiteY1" fmla="*/ 874059 h 885265"/>
            <a:gd name="connsiteX2" fmla="*/ 862853 w 1243853"/>
            <a:gd name="connsiteY2" fmla="*/ 0 h 885265"/>
            <a:gd name="connsiteX3" fmla="*/ 1243853 w 1243853"/>
            <a:gd name="connsiteY3" fmla="*/ 0 h 885265"/>
            <a:gd name="connsiteX0" fmla="*/ 0 w 1243853"/>
            <a:gd name="connsiteY0" fmla="*/ 885265 h 885265"/>
            <a:gd name="connsiteX1" fmla="*/ 616324 w 1243853"/>
            <a:gd name="connsiteY1" fmla="*/ 874059 h 885265"/>
            <a:gd name="connsiteX2" fmla="*/ 862853 w 1243853"/>
            <a:gd name="connsiteY2" fmla="*/ 0 h 885265"/>
            <a:gd name="connsiteX3" fmla="*/ 1243853 w 1243853"/>
            <a:gd name="connsiteY3" fmla="*/ 0 h 885265"/>
            <a:gd name="connsiteX0" fmla="*/ 0 w 1243853"/>
            <a:gd name="connsiteY0" fmla="*/ 885265 h 885265"/>
            <a:gd name="connsiteX1" fmla="*/ 616324 w 1243853"/>
            <a:gd name="connsiteY1" fmla="*/ 874059 h 885265"/>
            <a:gd name="connsiteX2" fmla="*/ 605118 w 1243853"/>
            <a:gd name="connsiteY2" fmla="*/ 0 h 885265"/>
            <a:gd name="connsiteX3" fmla="*/ 1243853 w 1243853"/>
            <a:gd name="connsiteY3" fmla="*/ 0 h 885265"/>
            <a:gd name="connsiteX0" fmla="*/ 0 w 1243853"/>
            <a:gd name="connsiteY0" fmla="*/ 885265 h 885265"/>
            <a:gd name="connsiteX1" fmla="*/ 627530 w 1243853"/>
            <a:gd name="connsiteY1" fmla="*/ 862853 h 885265"/>
            <a:gd name="connsiteX2" fmla="*/ 605118 w 1243853"/>
            <a:gd name="connsiteY2" fmla="*/ 0 h 885265"/>
            <a:gd name="connsiteX3" fmla="*/ 1243853 w 1243853"/>
            <a:gd name="connsiteY3" fmla="*/ 0 h 885265"/>
            <a:gd name="connsiteX0" fmla="*/ 0 w 1243853"/>
            <a:gd name="connsiteY0" fmla="*/ 885265 h 896471"/>
            <a:gd name="connsiteX1" fmla="*/ 605119 w 1243853"/>
            <a:gd name="connsiteY1" fmla="*/ 896471 h 896471"/>
            <a:gd name="connsiteX2" fmla="*/ 605118 w 1243853"/>
            <a:gd name="connsiteY2" fmla="*/ 0 h 896471"/>
            <a:gd name="connsiteX3" fmla="*/ 1243853 w 1243853"/>
            <a:gd name="connsiteY3" fmla="*/ 0 h 896471"/>
            <a:gd name="connsiteX0" fmla="*/ 0 w 1210235"/>
            <a:gd name="connsiteY0" fmla="*/ 918883 h 918883"/>
            <a:gd name="connsiteX1" fmla="*/ 571501 w 1210235"/>
            <a:gd name="connsiteY1" fmla="*/ 896471 h 918883"/>
            <a:gd name="connsiteX2" fmla="*/ 571500 w 1210235"/>
            <a:gd name="connsiteY2" fmla="*/ 0 h 918883"/>
            <a:gd name="connsiteX3" fmla="*/ 1210235 w 1210235"/>
            <a:gd name="connsiteY3" fmla="*/ 0 h 918883"/>
            <a:gd name="connsiteX0" fmla="*/ 0 w 1232647"/>
            <a:gd name="connsiteY0" fmla="*/ 896471 h 896471"/>
            <a:gd name="connsiteX1" fmla="*/ 593913 w 1232647"/>
            <a:gd name="connsiteY1" fmla="*/ 896471 h 896471"/>
            <a:gd name="connsiteX2" fmla="*/ 593912 w 1232647"/>
            <a:gd name="connsiteY2" fmla="*/ 0 h 896471"/>
            <a:gd name="connsiteX3" fmla="*/ 1232647 w 1232647"/>
            <a:gd name="connsiteY3" fmla="*/ 0 h 896471"/>
          </a:gdLst>
          <a:ahLst/>
          <a:cxnLst>
            <a:cxn ang="0">
              <a:pos x="connsiteX0" y="connsiteY0"/>
            </a:cxn>
            <a:cxn ang="0">
              <a:pos x="connsiteX1" y="connsiteY1"/>
            </a:cxn>
            <a:cxn ang="0">
              <a:pos x="connsiteX2" y="connsiteY2"/>
            </a:cxn>
            <a:cxn ang="0">
              <a:pos x="connsiteX3" y="connsiteY3"/>
            </a:cxn>
          </a:cxnLst>
          <a:rect l="l" t="t" r="r" b="b"/>
          <a:pathLst>
            <a:path w="1232647" h="896471">
              <a:moveTo>
                <a:pt x="0" y="896471"/>
              </a:moveTo>
              <a:lnTo>
                <a:pt x="593913" y="896471"/>
              </a:lnTo>
              <a:cubicBezTo>
                <a:pt x="593913" y="597647"/>
                <a:pt x="593912" y="298824"/>
                <a:pt x="593912" y="0"/>
              </a:cubicBezTo>
              <a:lnTo>
                <a:pt x="1232647" y="0"/>
              </a:lnTo>
            </a:path>
          </a:pathLst>
        </a:custGeom>
        <a:noFill/>
        <a:ln>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392206</xdr:colOff>
      <xdr:row>223</xdr:row>
      <xdr:rowOff>138553</xdr:rowOff>
    </xdr:from>
    <xdr:to>
      <xdr:col>14</xdr:col>
      <xdr:colOff>1090172</xdr:colOff>
      <xdr:row>240</xdr:row>
      <xdr:rowOff>24252</xdr:rowOff>
    </xdr:to>
    <xdr:graphicFrame macro="">
      <xdr:nvGraphicFramePr>
        <xdr:cNvPr id="3" name="グラフ 2">
          <a:extLst>
            <a:ext uri="{FF2B5EF4-FFF2-40B4-BE49-F238E27FC236}">
              <a16:creationId xmlns:a16="http://schemas.microsoft.com/office/drawing/2014/main" id="{30DCE111-8FA7-4AC0-BCBF-26EE468E7F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142875</xdr:colOff>
      <xdr:row>225</xdr:row>
      <xdr:rowOff>123825</xdr:rowOff>
    </xdr:from>
    <xdr:to>
      <xdr:col>22</xdr:col>
      <xdr:colOff>809625</xdr:colOff>
      <xdr:row>237</xdr:row>
      <xdr:rowOff>85725</xdr:rowOff>
    </xdr:to>
    <xdr:graphicFrame macro="">
      <xdr:nvGraphicFramePr>
        <xdr:cNvPr id="4" name="グラフ 3">
          <a:extLst>
            <a:ext uri="{FF2B5EF4-FFF2-40B4-BE49-F238E27FC236}">
              <a16:creationId xmlns:a16="http://schemas.microsoft.com/office/drawing/2014/main" id="{7C227434-E1EA-4FA6-A2E8-8757A170A8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1251857</xdr:colOff>
      <xdr:row>8</xdr:row>
      <xdr:rowOff>0</xdr:rowOff>
    </xdr:from>
    <xdr:to>
      <xdr:col>21</xdr:col>
      <xdr:colOff>1273629</xdr:colOff>
      <xdr:row>210</xdr:row>
      <xdr:rowOff>0</xdr:rowOff>
    </xdr:to>
    <xdr:cxnSp macro="">
      <xdr:nvCxnSpPr>
        <xdr:cNvPr id="7" name="直線コネクタ 6"/>
        <xdr:cNvCxnSpPr/>
      </xdr:nvCxnSpPr>
      <xdr:spPr>
        <a:xfrm>
          <a:off x="16557171" y="1981200"/>
          <a:ext cx="7598229" cy="473528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27700;&#21033;&#25972;&#20633;&#12539;&#31649;&#29702;&#25285;&#24403;/03_&#31649;&#29702;&#25285;&#24403;/c30_&#36786;&#26989;&#27700;&#21033;&#26045;&#35373;&#31649;&#29702;&#38651;&#21147;&#20385;&#26684;&#39640;&#39472;&#32202;&#24613;&#23550;&#31574;&#20107;&#26989;/26-3_R6&#38651;&#27671;&#26009;&#37329;&#39640;&#39472;&#23550;&#31574;/24_&#35201;&#26395;&#37327;&#26368;&#32066;&#35519;&#26619;&#12289;&#30906;&#23450;&#39640;&#39472;&#29575;&#65288;10&#26376;&#65289;&#9632;/04_&#22269;&#12408;&#22577;&#21578;/R061101&#12304;&#27096;&#24335;2,3&#12305;&#65288;&#23721;&#25163;&#30476;&#65289;&#27096;&#24335;&#65288;&#35201;&#26395;&#37327;&#35519;&#26619;_&#27700;&#21033;&#26045;&#35373;&#31649;&#29702;&#24375;&#21270;&#20107;&#26989;&#65289;&#65288;R6.4&#65374;R6.9&#65289;R5&#35036;&#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県総括"/>
      <sheetName val="様式③岩手山麓"/>
      <sheetName val="様式③須川"/>
      <sheetName val="様式③藤沢"/>
      <sheetName val="様式③岩手"/>
      <sheetName val="様式③鹿妻穴堰"/>
      <sheetName val="様式③胆沢平野"/>
      <sheetName val="様式③豊沢川"/>
      <sheetName val="様式③紫波東部"/>
      <sheetName val="様式③都南"/>
      <sheetName val="様式③衣川"/>
      <sheetName val="様式③遠野市"/>
      <sheetName val="様式③照井"/>
      <sheetName val="様式③気仙"/>
      <sheetName val="様式③陸前高田"/>
      <sheetName val="（入力例・修正箇所）様式③電力料＋油脂費（○○地区）"/>
      <sheetName val="リスト"/>
    </sheetNames>
    <sheetDataSet>
      <sheetData sheetId="0"/>
      <sheetData sheetId="1">
        <row r="213">
          <cell r="O213" t="str">
            <v>R６事業費（ａ）</v>
          </cell>
        </row>
      </sheetData>
      <sheetData sheetId="2"/>
      <sheetData sheetId="3"/>
      <sheetData sheetId="4"/>
      <sheetData sheetId="5"/>
      <sheetData sheetId="6">
        <row r="184">
          <cell r="O184" t="str">
            <v>R６事業費（ａ）</v>
          </cell>
        </row>
      </sheetData>
      <sheetData sheetId="7"/>
      <sheetData sheetId="8"/>
      <sheetData sheetId="9"/>
      <sheetData sheetId="10">
        <row r="282">
          <cell r="O282" t="str">
            <v>R６事業費（ａ）</v>
          </cell>
        </row>
      </sheetData>
      <sheetData sheetId="11"/>
      <sheetData sheetId="12"/>
      <sheetData sheetId="13"/>
      <sheetData sheetId="14"/>
      <sheetData sheetId="15"/>
      <sheetData sheetId="16">
        <row r="4">
          <cell r="F4" t="str">
            <v>北海道電力・低圧</v>
          </cell>
          <cell r="G4">
            <v>1.125</v>
          </cell>
          <cell r="H4">
            <v>1.3120000000000001</v>
          </cell>
          <cell r="J4" t="str">
            <v>北海道・灯油</v>
          </cell>
          <cell r="K4">
            <v>1.19</v>
          </cell>
        </row>
        <row r="5">
          <cell r="F5" t="str">
            <v>北海道電力・高圧</v>
          </cell>
          <cell r="G5">
            <v>1.502</v>
          </cell>
          <cell r="H5">
            <v>1.0549999999999999</v>
          </cell>
          <cell r="J5" t="str">
            <v>北海道・軽油</v>
          </cell>
          <cell r="K5">
            <v>1.159</v>
          </cell>
        </row>
        <row r="6">
          <cell r="F6" t="str">
            <v>東北電力・低圧</v>
          </cell>
          <cell r="G6">
            <v>1.0469999999999999</v>
          </cell>
          <cell r="H6">
            <v>1.1839999999999999</v>
          </cell>
          <cell r="J6" t="str">
            <v>北海道・Ａ重油</v>
          </cell>
          <cell r="K6">
            <v>1.2250000000000001</v>
          </cell>
        </row>
        <row r="7">
          <cell r="F7" t="str">
            <v>東北電力・高圧</v>
          </cell>
          <cell r="G7">
            <v>1.3919999999999999</v>
          </cell>
          <cell r="H7">
            <v>1.2150000000000001</v>
          </cell>
          <cell r="J7" t="str">
            <v>東北・灯油</v>
          </cell>
          <cell r="K7">
            <v>1.2070000000000001</v>
          </cell>
        </row>
        <row r="8">
          <cell r="F8" t="str">
            <v>東北電力・特別高圧</v>
          </cell>
          <cell r="G8">
            <v>1.3979999999999999</v>
          </cell>
          <cell r="H8">
            <v>1.236</v>
          </cell>
          <cell r="J8" t="str">
            <v>東北・軽油</v>
          </cell>
          <cell r="K8">
            <v>1.149</v>
          </cell>
        </row>
        <row r="9">
          <cell r="F9" t="str">
            <v>東京電力・低圧</v>
          </cell>
          <cell r="G9">
            <v>1.0669999999999999</v>
          </cell>
          <cell r="H9">
            <v>1.2669999999999999</v>
          </cell>
          <cell r="J9" t="str">
            <v>東北・Ａ重油</v>
          </cell>
          <cell r="K9">
            <v>1.246</v>
          </cell>
        </row>
        <row r="10">
          <cell r="F10" t="str">
            <v>東京電力・高圧</v>
          </cell>
          <cell r="G10">
            <v>1.159</v>
          </cell>
          <cell r="H10">
            <v>1.139</v>
          </cell>
          <cell r="J10" t="str">
            <v>関東・灯油</v>
          </cell>
          <cell r="K10">
            <v>1.1759999999999999</v>
          </cell>
        </row>
        <row r="11">
          <cell r="F11" t="str">
            <v>東京電力・特別高圧</v>
          </cell>
          <cell r="G11">
            <v>1.075</v>
          </cell>
          <cell r="H11">
            <v>1.212</v>
          </cell>
          <cell r="J11" t="str">
            <v>関東・軽油</v>
          </cell>
          <cell r="K11">
            <v>1.1439999999999999</v>
          </cell>
        </row>
        <row r="12">
          <cell r="F12" t="str">
            <v>中部電力・低圧</v>
          </cell>
          <cell r="G12">
            <v>1.091</v>
          </cell>
          <cell r="H12">
            <v>1.3120000000000001</v>
          </cell>
          <cell r="J12" t="str">
            <v>関東・Ａ重油</v>
          </cell>
          <cell r="K12">
            <v>1.234</v>
          </cell>
        </row>
        <row r="13">
          <cell r="F13" t="str">
            <v>中部電力・高圧</v>
          </cell>
          <cell r="G13">
            <v>1.0940000000000001</v>
          </cell>
          <cell r="H13">
            <v>1.238</v>
          </cell>
          <cell r="J13" t="str">
            <v>中部・灯油</v>
          </cell>
          <cell r="K13">
            <v>1.1879999999999999</v>
          </cell>
        </row>
        <row r="14">
          <cell r="F14" t="str">
            <v>中部電力・特別高圧</v>
          </cell>
          <cell r="G14">
            <v>1.06</v>
          </cell>
          <cell r="H14">
            <v>1.29</v>
          </cell>
          <cell r="J14" t="str">
            <v>中部・軽油</v>
          </cell>
          <cell r="K14">
            <v>1.1479999999999999</v>
          </cell>
        </row>
        <row r="15">
          <cell r="F15" t="str">
            <v>北陸電力・低圧</v>
          </cell>
          <cell r="G15">
            <v>1.085</v>
          </cell>
          <cell r="H15">
            <v>2.1760000000000002</v>
          </cell>
          <cell r="J15" t="str">
            <v>中部・Ａ重油</v>
          </cell>
          <cell r="K15">
            <v>1.2190000000000001</v>
          </cell>
        </row>
        <row r="16">
          <cell r="F16" t="str">
            <v>北陸電力・高圧</v>
          </cell>
          <cell r="G16">
            <v>1.208</v>
          </cell>
          <cell r="H16">
            <v>1.4239999999999999</v>
          </cell>
          <cell r="J16" t="str">
            <v>近畿・灯油</v>
          </cell>
          <cell r="K16">
            <v>1.169</v>
          </cell>
        </row>
        <row r="17">
          <cell r="F17" t="str">
            <v>北陸電力・特別高圧</v>
          </cell>
          <cell r="G17">
            <v>1.1839999999999999</v>
          </cell>
          <cell r="H17">
            <v>1.478</v>
          </cell>
          <cell r="J17" t="str">
            <v>近畿・軽油</v>
          </cell>
          <cell r="K17">
            <v>1.1279999999999999</v>
          </cell>
        </row>
        <row r="18">
          <cell r="F18" t="str">
            <v>関西電力・低圧</v>
          </cell>
          <cell r="G18">
            <v>1.077</v>
          </cell>
          <cell r="H18">
            <v>1.0349999999999999</v>
          </cell>
          <cell r="J18" t="str">
            <v>近畿・Ａ重油</v>
          </cell>
          <cell r="K18">
            <v>1.222</v>
          </cell>
        </row>
        <row r="19">
          <cell r="F19" t="str">
            <v>関西電力・高圧</v>
          </cell>
          <cell r="G19">
            <v>1.1579999999999999</v>
          </cell>
          <cell r="H19">
            <v>1.0189999999999999</v>
          </cell>
          <cell r="J19" t="str">
            <v>中国・灯油</v>
          </cell>
          <cell r="K19">
            <v>1.1850000000000001</v>
          </cell>
        </row>
        <row r="20">
          <cell r="F20" t="str">
            <v>関西電力・特別高圧</v>
          </cell>
          <cell r="G20">
            <v>1.036</v>
          </cell>
          <cell r="H20">
            <v>1.0960000000000001</v>
          </cell>
          <cell r="J20" t="str">
            <v>中国・軽油</v>
          </cell>
          <cell r="K20">
            <v>1.153</v>
          </cell>
        </row>
        <row r="21">
          <cell r="F21" t="str">
            <v>中国電力・低圧</v>
          </cell>
          <cell r="G21">
            <v>1.091</v>
          </cell>
          <cell r="H21">
            <v>1.194</v>
          </cell>
          <cell r="J21" t="str">
            <v>中国・Ａ重油</v>
          </cell>
          <cell r="K21">
            <v>1.212</v>
          </cell>
        </row>
        <row r="22">
          <cell r="F22" t="str">
            <v>中国電力・高圧</v>
          </cell>
          <cell r="G22">
            <v>1.2050000000000001</v>
          </cell>
          <cell r="H22">
            <v>1.216</v>
          </cell>
          <cell r="J22" t="str">
            <v>四国・灯油</v>
          </cell>
          <cell r="K22">
            <v>1.1879999999999999</v>
          </cell>
        </row>
        <row r="23">
          <cell r="F23" t="str">
            <v>四国電力・低圧</v>
          </cell>
          <cell r="G23">
            <v>1.0900000000000001</v>
          </cell>
          <cell r="H23">
            <v>1.294</v>
          </cell>
          <cell r="J23" t="str">
            <v>四国・軽油</v>
          </cell>
          <cell r="K23">
            <v>1.1499999999999999</v>
          </cell>
        </row>
        <row r="24">
          <cell r="F24" t="str">
            <v>四国電力・高圧</v>
          </cell>
          <cell r="G24">
            <v>1.099</v>
          </cell>
          <cell r="H24">
            <v>1.2629999999999999</v>
          </cell>
          <cell r="J24" t="str">
            <v>四国・Ａ重油</v>
          </cell>
          <cell r="K24">
            <v>1.2310000000000001</v>
          </cell>
        </row>
        <row r="25">
          <cell r="F25" t="str">
            <v>九州電力・低圧</v>
          </cell>
          <cell r="G25">
            <v>1.0129999999999999</v>
          </cell>
          <cell r="H25">
            <v>1.075</v>
          </cell>
          <cell r="J25" t="str">
            <v>九州・灯油</v>
          </cell>
          <cell r="K25">
            <v>1.1739999999999999</v>
          </cell>
        </row>
        <row r="26">
          <cell r="F26" t="str">
            <v>九州電力・高圧</v>
          </cell>
          <cell r="G26">
            <v>1.1399999999999999</v>
          </cell>
          <cell r="H26">
            <v>0.80500000000000005</v>
          </cell>
          <cell r="J26" t="str">
            <v>九州・軽油</v>
          </cell>
          <cell r="K26">
            <v>1.131</v>
          </cell>
        </row>
        <row r="27">
          <cell r="F27" t="str">
            <v>九州電力・特別高圧</v>
          </cell>
          <cell r="G27">
            <v>1.075</v>
          </cell>
          <cell r="H27">
            <v>0.878</v>
          </cell>
          <cell r="J27" t="str">
            <v>九州・Ａ重油</v>
          </cell>
          <cell r="K27">
            <v>1.2110000000000001</v>
          </cell>
        </row>
        <row r="28">
          <cell r="F28" t="str">
            <v>沖縄電力・低圧</v>
          </cell>
          <cell r="G28">
            <v>1.071</v>
          </cell>
          <cell r="H28">
            <v>1.238</v>
          </cell>
          <cell r="J28" t="str">
            <v>沖縄・灯油</v>
          </cell>
          <cell r="K28">
            <v>1.216</v>
          </cell>
        </row>
        <row r="29">
          <cell r="F29" t="str">
            <v>沖縄電力・高圧</v>
          </cell>
          <cell r="G29">
            <v>1.2110000000000001</v>
          </cell>
          <cell r="H29">
            <v>1.262</v>
          </cell>
          <cell r="J29" t="str">
            <v>沖縄・軽油</v>
          </cell>
          <cell r="K29">
            <v>1.1279999999999999</v>
          </cell>
        </row>
        <row r="30">
          <cell r="J30" t="str">
            <v>沖縄・Ａ重油</v>
          </cell>
          <cell r="K30">
            <v>1.2110000000000001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K226"/>
  <sheetViews>
    <sheetView showGridLines="0" showZeros="0" tabSelected="1" view="pageBreakPreview" zoomScale="70" zoomScaleNormal="100" zoomScaleSheetLayoutView="70" zoomScalePageLayoutView="70" workbookViewId="0">
      <pane xSplit="3" ySplit="11" topLeftCell="D12" activePane="bottomRight" state="frozen"/>
      <selection pane="topRight" activeCell="D1" sqref="D1"/>
      <selection pane="bottomLeft" activeCell="A12" sqref="A12"/>
      <selection pane="bottomRight" activeCell="I8" sqref="I8"/>
    </sheetView>
  </sheetViews>
  <sheetFormatPr defaultRowHeight="13.2"/>
  <cols>
    <col min="1" max="1" width="4.8984375" style="1" bestFit="1" customWidth="1"/>
    <col min="2" max="2" width="23.69921875" style="1" customWidth="1"/>
    <col min="3" max="3" width="15.59765625" style="1" customWidth="1"/>
    <col min="4" max="4" width="16.59765625" style="1" bestFit="1" customWidth="1"/>
    <col min="5" max="5" width="12.09765625" style="1" customWidth="1"/>
    <col min="6" max="6" width="11.796875" style="1" bestFit="1" customWidth="1"/>
    <col min="7" max="9" width="11.796875" style="1" customWidth="1"/>
    <col min="10" max="10" width="11.796875" style="1" bestFit="1" customWidth="1"/>
    <col min="11" max="11" width="11.796875" style="1" customWidth="1"/>
    <col min="12" max="12" width="12.296875" style="1" customWidth="1"/>
    <col min="13" max="13" width="18.296875" style="1" customWidth="1"/>
    <col min="14" max="14" width="16.59765625" style="1" customWidth="1"/>
    <col min="15" max="15" width="17.8984375" style="1" customWidth="1"/>
    <col min="16" max="16" width="16.59765625" style="1" customWidth="1"/>
    <col min="17" max="17" width="16.59765625" style="1" bestFit="1" customWidth="1"/>
    <col min="18" max="18" width="15.69921875" style="1" bestFit="1" customWidth="1"/>
    <col min="19" max="23" width="16.796875" style="1" customWidth="1"/>
    <col min="24" max="24" width="14.59765625" style="1" customWidth="1"/>
    <col min="25" max="25" width="9.59765625" style="1" bestFit="1" customWidth="1"/>
    <col min="26" max="29" width="8.796875" style="1"/>
    <col min="30" max="30" width="21.19921875" style="1" customWidth="1"/>
    <col min="31" max="32" width="13.8984375" style="1" customWidth="1"/>
    <col min="33" max="36" width="18.59765625" style="1" customWidth="1"/>
    <col min="37" max="37" width="8.796875" style="2"/>
    <col min="38" max="40" width="8.796875" style="1"/>
    <col min="41" max="41" width="56.69921875" style="1" bestFit="1" customWidth="1"/>
    <col min="42" max="16384" width="8.796875" style="1"/>
  </cols>
  <sheetData>
    <row r="1" spans="1:37" ht="24" customHeight="1">
      <c r="A1" s="50" t="s">
        <v>94</v>
      </c>
    </row>
    <row r="2" spans="1:37" ht="18" customHeight="1"/>
    <row r="3" spans="1:37" ht="18" customHeight="1">
      <c r="A3" s="1" t="s">
        <v>0</v>
      </c>
      <c r="G3" s="3" t="s">
        <v>1</v>
      </c>
      <c r="I3" s="3"/>
    </row>
    <row r="4" spans="1:37" ht="18" customHeight="1">
      <c r="A4" s="75" t="s">
        <v>2</v>
      </c>
      <c r="B4" s="75" t="s">
        <v>3</v>
      </c>
      <c r="C4" s="75" t="s">
        <v>4</v>
      </c>
      <c r="D4" s="75" t="s">
        <v>5</v>
      </c>
      <c r="E4" s="75" t="s">
        <v>6</v>
      </c>
      <c r="F4" s="75" t="s">
        <v>7</v>
      </c>
      <c r="G4" s="79" t="s">
        <v>8</v>
      </c>
      <c r="I4" s="4"/>
      <c r="AK4" s="1"/>
    </row>
    <row r="5" spans="1:37" ht="18" customHeight="1" thickBot="1">
      <c r="A5" s="76"/>
      <c r="B5" s="76"/>
      <c r="C5" s="76"/>
      <c r="D5" s="76"/>
      <c r="E5" s="76"/>
      <c r="F5" s="76"/>
      <c r="G5" s="76"/>
      <c r="I5" s="5"/>
      <c r="M5" s="6"/>
      <c r="N5" s="1" t="s">
        <v>9</v>
      </c>
      <c r="O5" s="7"/>
      <c r="P5" s="1" t="s">
        <v>10</v>
      </c>
      <c r="AK5" s="1"/>
    </row>
    <row r="6" spans="1:37" ht="18" customHeight="1" thickTop="1">
      <c r="A6" s="8"/>
      <c r="B6" s="9" t="s">
        <v>11</v>
      </c>
      <c r="C6" s="9" t="s">
        <v>12</v>
      </c>
      <c r="D6" s="10"/>
      <c r="E6" s="9"/>
      <c r="F6" s="10"/>
      <c r="G6" s="11"/>
      <c r="AK6" s="1"/>
    </row>
    <row r="7" spans="1:37" ht="18" customHeight="1">
      <c r="G7" s="1" t="s">
        <v>95</v>
      </c>
    </row>
    <row r="8" spans="1:37" ht="24" customHeight="1">
      <c r="A8" s="1" t="s">
        <v>13</v>
      </c>
      <c r="W8" s="3" t="s">
        <v>14</v>
      </c>
      <c r="AJ8" s="3" t="s">
        <v>14</v>
      </c>
    </row>
    <row r="9" spans="1:37" ht="24" customHeight="1">
      <c r="A9" s="77" t="s">
        <v>2</v>
      </c>
      <c r="B9" s="77" t="s">
        <v>15</v>
      </c>
      <c r="C9" s="45" t="s">
        <v>16</v>
      </c>
      <c r="D9" s="72" t="s">
        <v>17</v>
      </c>
      <c r="E9" s="74"/>
      <c r="F9" s="74"/>
      <c r="G9" s="74"/>
      <c r="H9" s="74"/>
      <c r="I9" s="74"/>
      <c r="J9" s="74"/>
      <c r="K9" s="74"/>
      <c r="L9" s="74"/>
      <c r="M9" s="74"/>
      <c r="N9" s="74"/>
      <c r="O9" s="74"/>
      <c r="P9" s="73"/>
      <c r="Q9" s="72" t="s">
        <v>18</v>
      </c>
      <c r="R9" s="74"/>
      <c r="S9" s="74"/>
      <c r="T9" s="74"/>
      <c r="U9" s="74"/>
      <c r="V9" s="73"/>
      <c r="W9" s="79" t="s">
        <v>19</v>
      </c>
      <c r="AE9" s="72" t="s">
        <v>20</v>
      </c>
      <c r="AF9" s="73"/>
      <c r="AG9" s="72" t="s">
        <v>21</v>
      </c>
      <c r="AH9" s="74"/>
      <c r="AI9" s="74"/>
      <c r="AJ9" s="73"/>
    </row>
    <row r="10" spans="1:37" ht="30" customHeight="1">
      <c r="A10" s="77"/>
      <c r="B10" s="77"/>
      <c r="C10" s="47" t="s">
        <v>22</v>
      </c>
      <c r="D10" s="75" t="s">
        <v>23</v>
      </c>
      <c r="E10" s="77" t="s">
        <v>24</v>
      </c>
      <c r="F10" s="77"/>
      <c r="G10" s="77"/>
      <c r="H10" s="77"/>
      <c r="I10" s="77"/>
      <c r="J10" s="77"/>
      <c r="K10" s="72" t="s">
        <v>25</v>
      </c>
      <c r="L10" s="74"/>
      <c r="M10" s="73"/>
      <c r="N10" s="47" t="s">
        <v>26</v>
      </c>
      <c r="O10" s="51" t="s">
        <v>92</v>
      </c>
      <c r="P10" s="47" t="s">
        <v>27</v>
      </c>
      <c r="Q10" s="75" t="s">
        <v>28</v>
      </c>
      <c r="R10" s="52" t="s">
        <v>29</v>
      </c>
      <c r="S10" s="77" t="s">
        <v>30</v>
      </c>
      <c r="T10" s="77"/>
      <c r="U10" s="47" t="s">
        <v>26</v>
      </c>
      <c r="V10" s="47" t="s">
        <v>27</v>
      </c>
      <c r="W10" s="80"/>
      <c r="AE10" s="47" t="s">
        <v>22</v>
      </c>
      <c r="AF10" s="47" t="s">
        <v>31</v>
      </c>
      <c r="AG10" s="49" t="s">
        <v>32</v>
      </c>
      <c r="AH10" s="78" t="s">
        <v>33</v>
      </c>
      <c r="AI10" s="73"/>
      <c r="AJ10" s="12" t="s">
        <v>34</v>
      </c>
    </row>
    <row r="11" spans="1:37" ht="54.75" customHeight="1" thickBot="1">
      <c r="A11" s="81"/>
      <c r="B11" s="81"/>
      <c r="C11" s="48" t="s">
        <v>35</v>
      </c>
      <c r="D11" s="76"/>
      <c r="E11" s="48" t="s">
        <v>36</v>
      </c>
      <c r="F11" s="48" t="s">
        <v>37</v>
      </c>
      <c r="G11" s="48" t="s">
        <v>38</v>
      </c>
      <c r="H11" s="48" t="s">
        <v>39</v>
      </c>
      <c r="I11" s="48" t="s">
        <v>40</v>
      </c>
      <c r="J11" s="13" t="s">
        <v>41</v>
      </c>
      <c r="K11" s="13" t="s">
        <v>42</v>
      </c>
      <c r="L11" s="13" t="s">
        <v>43</v>
      </c>
      <c r="M11" s="13" t="s">
        <v>93</v>
      </c>
      <c r="N11" s="48" t="s">
        <v>44</v>
      </c>
      <c r="O11" s="53" t="s">
        <v>45</v>
      </c>
      <c r="P11" s="13" t="s">
        <v>46</v>
      </c>
      <c r="Q11" s="76"/>
      <c r="R11" s="48" t="s">
        <v>47</v>
      </c>
      <c r="S11" s="48" t="s">
        <v>48</v>
      </c>
      <c r="T11" s="48" t="s">
        <v>49</v>
      </c>
      <c r="U11" s="48" t="s">
        <v>50</v>
      </c>
      <c r="V11" s="48" t="s">
        <v>51</v>
      </c>
      <c r="W11" s="46" t="s">
        <v>52</v>
      </c>
      <c r="X11" s="54" t="s">
        <v>53</v>
      </c>
      <c r="AE11" s="48" t="s">
        <v>35</v>
      </c>
      <c r="AF11" s="48" t="s">
        <v>54</v>
      </c>
      <c r="AG11" s="48" t="s">
        <v>55</v>
      </c>
      <c r="AH11" s="13" t="s">
        <v>56</v>
      </c>
      <c r="AI11" s="48" t="s">
        <v>57</v>
      </c>
      <c r="AJ11" s="13" t="s">
        <v>58</v>
      </c>
    </row>
    <row r="12" spans="1:37" ht="24" customHeight="1" thickTop="1">
      <c r="A12" s="8">
        <v>1</v>
      </c>
      <c r="B12" s="14"/>
      <c r="C12" s="9"/>
      <c r="D12" s="9"/>
      <c r="E12" s="10"/>
      <c r="F12" s="10"/>
      <c r="G12" s="10"/>
      <c r="H12" s="10"/>
      <c r="I12" s="15">
        <f>SUM(E12:H12)</f>
        <v>0</v>
      </c>
      <c r="J12" s="55">
        <f>SUM(E12:G12)</f>
        <v>0</v>
      </c>
      <c r="K12" s="56">
        <f>IF(D12="",0,VLOOKUP(D12,[1]リスト!$F$4:$H$29,2,FALSE))</f>
        <v>0</v>
      </c>
      <c r="L12" s="57">
        <f>IF(D12="",0,VLOOKUP(D12,[1]リスト!$F$4:$H$29,3,FALSE))</f>
        <v>0</v>
      </c>
      <c r="M12" s="58">
        <f>IF(J12=0,0,E12/K12+(F12+G12)/L12+H12/1.124)</f>
        <v>0</v>
      </c>
      <c r="N12" s="55">
        <f>IF(C12="",0,IF(C12="多面",M12*0.6/1.6*0.5,IF(C12="治水ダム等",M12*0.75/1.75*0.5)))</f>
        <v>0</v>
      </c>
      <c r="O12" s="10"/>
      <c r="P12" s="58">
        <f>IF(I12=0,0,IF((E12+F12+G12)-(E12/K12+(F12+G12)/L12)+O12&lt;0,0,(E12+F12+G12)-(E12/K12+(F12+G12)/L12)+O12))</f>
        <v>0</v>
      </c>
      <c r="Q12" s="9"/>
      <c r="R12" s="10"/>
      <c r="S12" s="57" t="str">
        <f>IF(Q12="","",VLOOKUP(Q12,[1]リスト!$J$4:$K$31,2,FALSE))</f>
        <v/>
      </c>
      <c r="T12" s="55">
        <f>IF(R12=0,0,R12/S12)</f>
        <v>0</v>
      </c>
      <c r="U12" s="55" t="str">
        <f t="shared" ref="U12:U44" si="0">IF(C12="","",IF(C12="多面",T12*0.6/1.6*0.5,IF(C12="治水ダム等",T12*0.75/1.75*0.5)))</f>
        <v/>
      </c>
      <c r="V12" s="55">
        <f>IF(R12=0,0,IF(R12-T12&lt;0,0,R12-T12))</f>
        <v>0</v>
      </c>
      <c r="W12" s="55">
        <f>IF(P12+V12=0,0,IF(P12+V12&lt;0,0,P12+V12))</f>
        <v>0</v>
      </c>
      <c r="AE12" s="10" t="s">
        <v>59</v>
      </c>
      <c r="AF12" s="55" t="str">
        <f t="array" ref="AF12">IFERROR(IF(#REF!="×",0,_xlfn.IFS(AE12="多面",W12*0.6/1.6*0.5,AE12="治水ダム等",W12*0.75/1.75*0.5)),"")</f>
        <v/>
      </c>
      <c r="AG12" s="59" t="str">
        <f t="array" aca="1" ref="AG12" ca="1">IFERROR(_xlfn.IFS(#REF!="×",W12,#REF!="○",(W12-AF12)*0.7),"")</f>
        <v/>
      </c>
      <c r="AH12" s="10"/>
      <c r="AI12" s="60" t="e">
        <f t="array" aca="1" ref="AI12" ca="1">_xlfn.IFS(AH12=0,0,AH12&gt;W12,0,W12-AH12&gt;AG12,AG12,W12-AH12&lt;AG12,W12-AH12)</f>
        <v>#NAME?</v>
      </c>
      <c r="AJ12" s="61" t="str">
        <f ca="1">IF(AH12=0,AG12,0)</f>
        <v/>
      </c>
    </row>
    <row r="13" spans="1:37" ht="24" customHeight="1">
      <c r="A13" s="16">
        <v>2</v>
      </c>
      <c r="B13" s="17"/>
      <c r="C13" s="9"/>
      <c r="D13" s="9"/>
      <c r="E13" s="10"/>
      <c r="F13" s="10"/>
      <c r="G13" s="10"/>
      <c r="H13" s="10"/>
      <c r="I13" s="15">
        <f>SUM(E13:H13)</f>
        <v>0</v>
      </c>
      <c r="J13" s="55">
        <f>SUM(E13:G13)</f>
        <v>0</v>
      </c>
      <c r="K13" s="56">
        <f>IF(D13="",0,VLOOKUP(D13,[1]リスト!$F$4:$H$29,2,FALSE))</f>
        <v>0</v>
      </c>
      <c r="L13" s="57">
        <f>IF(D13="",0,VLOOKUP(D13,[1]リスト!$F$4:$H$29,3,FALSE))</f>
        <v>0</v>
      </c>
      <c r="M13" s="58">
        <f>IF(J13=0,0,E13/K13+(F13+G13)/L13+H13/1.124)</f>
        <v>0</v>
      </c>
      <c r="N13" s="55">
        <f t="shared" ref="N13:N42" si="1">IF(C13="",0,IF(C13="多面",M13*0.6/1.6*0.5,IF(C13="治水ダム等",M13*0.75/1.75*0.5)))</f>
        <v>0</v>
      </c>
      <c r="O13" s="18"/>
      <c r="P13" s="58">
        <f t="shared" ref="P13:P45" si="2">IF(I13=0,0,IF((E13+F13+G13)-(E13/K13+(F13+G13)/L13)+O13&lt;0,0,(E13+F13+G13)-(E13/K13+(F13+G13)/L13)+O13))</f>
        <v>0</v>
      </c>
      <c r="Q13" s="9"/>
      <c r="R13" s="10"/>
      <c r="S13" s="57" t="str">
        <f>IF(Q13="","",VLOOKUP(Q13,[1]リスト!$J$4:$K$31,2,FALSE))</f>
        <v/>
      </c>
      <c r="T13" s="55">
        <f t="shared" ref="T13:T76" si="3">IF(R13=0,0,R13/S13)</f>
        <v>0</v>
      </c>
      <c r="U13" s="55" t="str">
        <f t="shared" si="0"/>
        <v/>
      </c>
      <c r="V13" s="55">
        <f t="shared" ref="V13:V46" si="4">IF(R13=0,0,IF(R13-T13&lt;0,0,R13-T13))</f>
        <v>0</v>
      </c>
      <c r="W13" s="55">
        <f t="shared" ref="W13:W46" si="5">IF(P13+V13=0,0,IF(P13+V13&lt;0,0,P13+V13))</f>
        <v>0</v>
      </c>
      <c r="AE13" s="10" t="s">
        <v>60</v>
      </c>
      <c r="AF13" s="55" t="str">
        <f t="array" ref="AF13">IFERROR(IF(#REF!="×",0,_xlfn.IFS(AE13="多面",W13*0.6/1.6*0.5,AE13="治水ダム等",W13*0.75/1.75*0.5)),"")</f>
        <v/>
      </c>
      <c r="AG13" s="59" t="str">
        <f t="array" aca="1" ref="AG13" ca="1">IFERROR(_xlfn.IFS(#REF!="×",W13,#REF!="○",(W13-AF13)*0.7),"")</f>
        <v/>
      </c>
      <c r="AH13" s="18"/>
      <c r="AI13" s="60" t="e">
        <f t="array" aca="1" ref="AI13" ca="1">_xlfn.IFS(AH13=0,0,AH13&gt;W13,0,W13-AH13&gt;AG13,AG13,W13-AH13&lt;AG13,W13-AH13)</f>
        <v>#NAME?</v>
      </c>
      <c r="AJ13" s="61" t="str">
        <f t="shared" ref="AJ13:AJ76" ca="1" si="6">IF(AH13=0,AG13,0)</f>
        <v/>
      </c>
    </row>
    <row r="14" spans="1:37" ht="24" customHeight="1">
      <c r="A14" s="8">
        <v>3</v>
      </c>
      <c r="B14" s="17"/>
      <c r="C14" s="9"/>
      <c r="D14" s="9"/>
      <c r="E14" s="10"/>
      <c r="F14" s="10"/>
      <c r="G14" s="10"/>
      <c r="H14" s="10"/>
      <c r="I14" s="15">
        <f t="shared" ref="I14:I36" si="7">SUM(E14:H14)</f>
        <v>0</v>
      </c>
      <c r="J14" s="55">
        <f t="shared" ref="J14:J76" si="8">SUM(E14:G14)</f>
        <v>0</v>
      </c>
      <c r="K14" s="56">
        <f>IF(D14="",0,VLOOKUP(D14,[1]リスト!$F$4:$G$29,2,FALSE))</f>
        <v>0</v>
      </c>
      <c r="L14" s="57">
        <f>IF(D14="",0,VLOOKUP(D14,[1]リスト!$F$4:$H$29,3,FALSE))</f>
        <v>0</v>
      </c>
      <c r="M14" s="58">
        <f t="shared" ref="M14:M46" si="9">IF(J14=0,0,E14/K14+(F14+G14)/L14+H14/1.124)</f>
        <v>0</v>
      </c>
      <c r="N14" s="55">
        <f t="shared" si="1"/>
        <v>0</v>
      </c>
      <c r="O14" s="18"/>
      <c r="P14" s="58">
        <f t="shared" si="2"/>
        <v>0</v>
      </c>
      <c r="Q14" s="9"/>
      <c r="R14" s="10"/>
      <c r="S14" s="57" t="str">
        <f>IF(Q14="","",VLOOKUP(Q14,[1]リスト!$J$4:$K$31,2,FALSE))</f>
        <v/>
      </c>
      <c r="T14" s="55">
        <f t="shared" si="3"/>
        <v>0</v>
      </c>
      <c r="U14" s="55" t="str">
        <f t="shared" si="0"/>
        <v/>
      </c>
      <c r="V14" s="55">
        <f t="shared" si="4"/>
        <v>0</v>
      </c>
      <c r="W14" s="55">
        <f t="shared" si="5"/>
        <v>0</v>
      </c>
      <c r="AE14" s="10" t="s">
        <v>59</v>
      </c>
      <c r="AF14" s="55" t="str">
        <f t="array" ref="AF14">IFERROR(IF(#REF!="×",0,_xlfn.IFS(AE14="多面",W14*0.6/1.6*0.5,AE14="治水ダム等",W14*0.75/1.75*0.5)),"")</f>
        <v/>
      </c>
      <c r="AG14" s="59" t="str">
        <f t="array" aca="1" ref="AG14" ca="1">IFERROR(_xlfn.IFS(#REF!="×",W14,#REF!="○",(W14-AF14)*0.7),"")</f>
        <v/>
      </c>
      <c r="AH14" s="18"/>
      <c r="AI14" s="60" t="e">
        <f t="array" aca="1" ref="AI14" ca="1">_xlfn.IFS(AH14=0,0,AH14&gt;W14,0,W14-AH14&gt;AG14,AG14,W14-AH14&lt;AG14,W14-AH14)</f>
        <v>#NAME?</v>
      </c>
      <c r="AJ14" s="61" t="str">
        <f t="shared" ca="1" si="6"/>
        <v/>
      </c>
    </row>
    <row r="15" spans="1:37" ht="24" customHeight="1">
      <c r="A15" s="16">
        <v>4</v>
      </c>
      <c r="B15" s="17"/>
      <c r="C15" s="9"/>
      <c r="D15" s="9"/>
      <c r="E15" s="10"/>
      <c r="F15" s="10"/>
      <c r="G15" s="10"/>
      <c r="H15" s="10"/>
      <c r="I15" s="15">
        <f t="shared" si="7"/>
        <v>0</v>
      </c>
      <c r="J15" s="55">
        <f t="shared" si="8"/>
        <v>0</v>
      </c>
      <c r="K15" s="56">
        <f>IF(D15="",0,VLOOKUP(D15,[1]リスト!$F$4:$G$29,2,FALSE))</f>
        <v>0</v>
      </c>
      <c r="L15" s="57">
        <f>IF(D15="",0,VLOOKUP(D15,[1]リスト!$F$4:$H$29,3,FALSE))</f>
        <v>0</v>
      </c>
      <c r="M15" s="58">
        <f t="shared" si="9"/>
        <v>0</v>
      </c>
      <c r="N15" s="55">
        <f t="shared" si="1"/>
        <v>0</v>
      </c>
      <c r="O15" s="18"/>
      <c r="P15" s="58">
        <f t="shared" si="2"/>
        <v>0</v>
      </c>
      <c r="Q15" s="9"/>
      <c r="R15" s="10"/>
      <c r="S15" s="57" t="str">
        <f>IF(Q15="","",VLOOKUP(Q15,[1]リスト!$J$4:$K$31,2,FALSE))</f>
        <v/>
      </c>
      <c r="T15" s="55">
        <f t="shared" si="3"/>
        <v>0</v>
      </c>
      <c r="U15" s="55" t="str">
        <f t="shared" si="0"/>
        <v/>
      </c>
      <c r="V15" s="55">
        <f t="shared" si="4"/>
        <v>0</v>
      </c>
      <c r="W15" s="55">
        <f t="shared" si="5"/>
        <v>0</v>
      </c>
      <c r="AE15" s="10" t="s">
        <v>59</v>
      </c>
      <c r="AF15" s="55" t="str">
        <f t="array" ref="AF15">IFERROR(IF(#REF!="×",0,_xlfn.IFS(AE15="多面",W15*0.6/1.6*0.5,AE15="治水ダム等",W15*0.75/1.75*0.5)),"")</f>
        <v/>
      </c>
      <c r="AG15" s="59" t="str">
        <f t="array" aca="1" ref="AG15" ca="1">IFERROR(_xlfn.IFS(#REF!="×",W15,#REF!="○",(W15-AF15)*0.7),"")</f>
        <v/>
      </c>
      <c r="AH15" s="18"/>
      <c r="AI15" s="60" t="e">
        <f t="array" aca="1" ref="AI15" ca="1">_xlfn.IFS(AH15=0,0,AH15&gt;W15,0,W15-AH15&gt;AG15,AG15,W15-AH15&lt;AG15,W15-AH15)</f>
        <v>#NAME?</v>
      </c>
      <c r="AJ15" s="61" t="str">
        <f t="shared" ca="1" si="6"/>
        <v/>
      </c>
    </row>
    <row r="16" spans="1:37" ht="24" customHeight="1">
      <c r="A16" s="8">
        <v>5</v>
      </c>
      <c r="B16" s="17"/>
      <c r="C16" s="9"/>
      <c r="D16" s="9"/>
      <c r="E16" s="10"/>
      <c r="F16" s="10"/>
      <c r="G16" s="10"/>
      <c r="H16" s="10"/>
      <c r="I16" s="15">
        <f t="shared" si="7"/>
        <v>0</v>
      </c>
      <c r="J16" s="55">
        <f t="shared" si="8"/>
        <v>0</v>
      </c>
      <c r="K16" s="56">
        <f>IF(D16="",0,VLOOKUP(D16,[1]リスト!$F$4:$G$29,2,FALSE))</f>
        <v>0</v>
      </c>
      <c r="L16" s="57">
        <f>IF(D16="",0,VLOOKUP(D16,[1]リスト!$F$4:$H$29,3,FALSE))</f>
        <v>0</v>
      </c>
      <c r="M16" s="58">
        <f t="shared" si="9"/>
        <v>0</v>
      </c>
      <c r="N16" s="55">
        <f t="shared" si="1"/>
        <v>0</v>
      </c>
      <c r="O16" s="18"/>
      <c r="P16" s="58">
        <f t="shared" si="2"/>
        <v>0</v>
      </c>
      <c r="Q16" s="9"/>
      <c r="R16" s="10"/>
      <c r="S16" s="57" t="str">
        <f>IF(Q16="","",VLOOKUP(Q16,[1]リスト!$J$4:$K$31,2,FALSE))</f>
        <v/>
      </c>
      <c r="T16" s="55">
        <f t="shared" si="3"/>
        <v>0</v>
      </c>
      <c r="U16" s="55" t="str">
        <f t="shared" si="0"/>
        <v/>
      </c>
      <c r="V16" s="55">
        <f t="shared" si="4"/>
        <v>0</v>
      </c>
      <c r="W16" s="55">
        <f t="shared" si="5"/>
        <v>0</v>
      </c>
      <c r="AE16" s="10" t="s">
        <v>60</v>
      </c>
      <c r="AF16" s="55" t="str">
        <f t="array" ref="AF16">IFERROR(IF(#REF!="×",0,_xlfn.IFS(AE16="多面",W16*0.6/1.6*0.5,AE16="治水ダム等",W16*0.75/1.75*0.5)),"")</f>
        <v/>
      </c>
      <c r="AG16" s="59" t="str">
        <f t="array" aca="1" ref="AG16" ca="1">IFERROR(_xlfn.IFS(#REF!="×",W16,#REF!="○",(W16-AF16)*0.7),"")</f>
        <v/>
      </c>
      <c r="AH16" s="18">
        <v>0</v>
      </c>
      <c r="AI16" s="60" t="e">
        <f t="array" aca="1" ref="AI16" ca="1">_xlfn.IFS(AH16=0,0,AH16&gt;W16,0,W16-AH16&gt;AG16,AG16,W16-AH16&lt;AG16,W16-AH16)</f>
        <v>#NAME?</v>
      </c>
      <c r="AJ16" s="61" t="str">
        <f t="shared" ca="1" si="6"/>
        <v/>
      </c>
    </row>
    <row r="17" spans="1:36" s="2" customFormat="1" ht="24" customHeight="1">
      <c r="A17" s="16">
        <v>6</v>
      </c>
      <c r="B17" s="17"/>
      <c r="C17" s="9"/>
      <c r="D17" s="9"/>
      <c r="E17" s="10"/>
      <c r="F17" s="10"/>
      <c r="G17" s="10"/>
      <c r="H17" s="10"/>
      <c r="I17" s="15">
        <f t="shared" si="7"/>
        <v>0</v>
      </c>
      <c r="J17" s="55">
        <f t="shared" si="8"/>
        <v>0</v>
      </c>
      <c r="K17" s="56">
        <f>IF(D17="",0,VLOOKUP(D17,[1]リスト!$F$4:$G$29,2,FALSE))</f>
        <v>0</v>
      </c>
      <c r="L17" s="57">
        <f>IF(D17="",0,VLOOKUP(D17,[1]リスト!$F$4:$H$29,3,FALSE))</f>
        <v>0</v>
      </c>
      <c r="M17" s="58">
        <f t="shared" si="9"/>
        <v>0</v>
      </c>
      <c r="N17" s="55">
        <f t="shared" si="1"/>
        <v>0</v>
      </c>
      <c r="O17" s="18"/>
      <c r="P17" s="58">
        <f t="shared" si="2"/>
        <v>0</v>
      </c>
      <c r="Q17" s="9"/>
      <c r="R17" s="10"/>
      <c r="S17" s="57" t="str">
        <f>IF(Q17="","",VLOOKUP(Q17,[1]リスト!$J$4:$K$31,2,FALSE))</f>
        <v/>
      </c>
      <c r="T17" s="55">
        <f t="shared" si="3"/>
        <v>0</v>
      </c>
      <c r="U17" s="55" t="str">
        <f t="shared" si="0"/>
        <v/>
      </c>
      <c r="V17" s="55">
        <f t="shared" si="4"/>
        <v>0</v>
      </c>
      <c r="W17" s="55">
        <f t="shared" si="5"/>
        <v>0</v>
      </c>
      <c r="X17" s="1"/>
      <c r="Y17" s="1"/>
      <c r="Z17" s="1"/>
      <c r="AA17" s="1"/>
      <c r="AB17" s="1"/>
      <c r="AC17" s="1"/>
      <c r="AD17" s="1"/>
      <c r="AE17" s="10" t="s">
        <v>60</v>
      </c>
      <c r="AF17" s="55" t="str">
        <f t="array" ref="AF17">IFERROR(IF(#REF!="×",0,_xlfn.IFS(AE17="多面",W17*0.6/1.6*0.5,AE17="治水ダム等",W17*0.75/1.75*0.5)),"")</f>
        <v/>
      </c>
      <c r="AG17" s="59" t="str">
        <f t="array" aca="1" ref="AG17" ca="1">IFERROR(_xlfn.IFS(#REF!="×",W17,#REF!="○",(W17-AF17)*0.7),"")</f>
        <v/>
      </c>
      <c r="AH17" s="18">
        <v>1000000</v>
      </c>
      <c r="AI17" s="60" t="e">
        <f t="array" aca="1" ref="AI17" ca="1">_xlfn.IFS(AH17=0,0,AH17&gt;W17,0,W17-AH17&gt;AG17,AG17,W17-AH17&lt;AG17,W17-AH17)</f>
        <v>#NAME?</v>
      </c>
      <c r="AJ17" s="61">
        <f t="shared" si="6"/>
        <v>0</v>
      </c>
    </row>
    <row r="18" spans="1:36" s="2" customFormat="1" ht="24" customHeight="1">
      <c r="A18" s="8">
        <v>7</v>
      </c>
      <c r="B18" s="17"/>
      <c r="C18" s="9"/>
      <c r="D18" s="9"/>
      <c r="E18" s="10"/>
      <c r="F18" s="10"/>
      <c r="G18" s="10"/>
      <c r="H18" s="10"/>
      <c r="I18" s="15">
        <f t="shared" si="7"/>
        <v>0</v>
      </c>
      <c r="J18" s="55">
        <f t="shared" si="8"/>
        <v>0</v>
      </c>
      <c r="K18" s="56">
        <f>IF(D18="",0,VLOOKUP(D18,[1]リスト!$F$4:$G$29,2,FALSE))</f>
        <v>0</v>
      </c>
      <c r="L18" s="57">
        <f>IF(D18="",0,VLOOKUP(D18,[1]リスト!$F$4:$H$29,3,FALSE))</f>
        <v>0</v>
      </c>
      <c r="M18" s="58">
        <f t="shared" si="9"/>
        <v>0</v>
      </c>
      <c r="N18" s="55">
        <f t="shared" si="1"/>
        <v>0</v>
      </c>
      <c r="O18" s="18"/>
      <c r="P18" s="58">
        <f t="shared" si="2"/>
        <v>0</v>
      </c>
      <c r="Q18" s="9"/>
      <c r="R18" s="10"/>
      <c r="S18" s="57" t="str">
        <f>IF(Q18="","",VLOOKUP(Q18,[1]リスト!$J$4:$K$31,2,FALSE))</f>
        <v/>
      </c>
      <c r="T18" s="55">
        <f t="shared" si="3"/>
        <v>0</v>
      </c>
      <c r="U18" s="55" t="str">
        <f t="shared" si="0"/>
        <v/>
      </c>
      <c r="V18" s="55">
        <f t="shared" si="4"/>
        <v>0</v>
      </c>
      <c r="W18" s="55">
        <f t="shared" si="5"/>
        <v>0</v>
      </c>
      <c r="X18" s="1"/>
      <c r="Y18" s="1"/>
      <c r="Z18" s="1"/>
      <c r="AA18" s="1"/>
      <c r="AB18" s="1"/>
      <c r="AC18" s="1"/>
      <c r="AD18" s="1"/>
      <c r="AE18" s="10" t="s">
        <v>59</v>
      </c>
      <c r="AF18" s="55" t="str">
        <f t="array" ref="AF18">IFERROR(IF(#REF!="×",0,_xlfn.IFS(AE18="多面",W18*0.6/1.6*0.5,AE18="治水ダム等",W18*0.75/1.75*0.5)),"")</f>
        <v/>
      </c>
      <c r="AG18" s="59" t="str">
        <f t="array" aca="1" ref="AG18" ca="1">IFERROR(_xlfn.IFS(#REF!="×",W18,#REF!="○",(W18-AF18)*0.7),"")</f>
        <v/>
      </c>
      <c r="AH18" s="18">
        <v>2602404.0843538735</v>
      </c>
      <c r="AI18" s="60" t="e">
        <f t="array" aca="1" ref="AI18" ca="1">_xlfn.IFS(AH18=0,0,AH18&gt;W18,0,W18-AH18&gt;AG18,AG18,W18-AH18&lt;AG18,W18-AH18)</f>
        <v>#NAME?</v>
      </c>
      <c r="AJ18" s="61">
        <f t="shared" si="6"/>
        <v>0</v>
      </c>
    </row>
    <row r="19" spans="1:36" s="2" customFormat="1" ht="24" customHeight="1">
      <c r="A19" s="16">
        <v>8</v>
      </c>
      <c r="B19" s="17"/>
      <c r="C19" s="9"/>
      <c r="D19" s="9"/>
      <c r="E19" s="10"/>
      <c r="F19" s="10"/>
      <c r="G19" s="10"/>
      <c r="H19" s="10"/>
      <c r="I19" s="15">
        <f t="shared" si="7"/>
        <v>0</v>
      </c>
      <c r="J19" s="55">
        <f t="shared" si="8"/>
        <v>0</v>
      </c>
      <c r="K19" s="56">
        <f>IF(D19="",0,VLOOKUP(D19,[1]リスト!$F$4:$G$29,2,FALSE))</f>
        <v>0</v>
      </c>
      <c r="L19" s="57">
        <f>IF(D19="",0,VLOOKUP(D19,[1]リスト!$F$4:$H$29,3,FALSE))</f>
        <v>0</v>
      </c>
      <c r="M19" s="58">
        <f t="shared" si="9"/>
        <v>0</v>
      </c>
      <c r="N19" s="55">
        <f t="shared" si="1"/>
        <v>0</v>
      </c>
      <c r="O19" s="18"/>
      <c r="P19" s="58">
        <f t="shared" si="2"/>
        <v>0</v>
      </c>
      <c r="Q19" s="9"/>
      <c r="R19" s="10"/>
      <c r="S19" s="57" t="str">
        <f>IF(Q19="","",VLOOKUP(Q19,[1]リスト!$J$4:$K$31,2,FALSE))</f>
        <v/>
      </c>
      <c r="T19" s="55">
        <f t="shared" si="3"/>
        <v>0</v>
      </c>
      <c r="U19" s="55" t="str">
        <f t="shared" si="0"/>
        <v/>
      </c>
      <c r="V19" s="55">
        <f t="shared" si="4"/>
        <v>0</v>
      </c>
      <c r="W19" s="55">
        <f t="shared" si="5"/>
        <v>0</v>
      </c>
      <c r="X19" s="1"/>
      <c r="Y19" s="1"/>
      <c r="Z19" s="1"/>
      <c r="AA19" s="1"/>
      <c r="AB19" s="1"/>
      <c r="AC19" s="1"/>
      <c r="AD19" s="1"/>
      <c r="AE19" s="10" t="s">
        <v>59</v>
      </c>
      <c r="AF19" s="55" t="str">
        <f t="array" ref="AF19">IFERROR(IF(#REF!="×",0,_xlfn.IFS(AE19="多面",W19*0.6/1.6*0.5,AE19="治水ダム等",W19*0.75/1.75*0.5)),"")</f>
        <v/>
      </c>
      <c r="AG19" s="59" t="str">
        <f t="array" aca="1" ref="AG19" ca="1">IFERROR(_xlfn.IFS(#REF!="×",W19,#REF!="○",(W19-AF19)*0.7),"")</f>
        <v/>
      </c>
      <c r="AH19" s="18">
        <v>100000</v>
      </c>
      <c r="AI19" s="60" t="e">
        <f t="array" aca="1" ref="AI19" ca="1">_xlfn.IFS(AH19=0,0,AH19&gt;W19,0,W19-AH19&gt;AG19,AG19,W19-AH19&lt;AG19,W19-AH19)</f>
        <v>#NAME?</v>
      </c>
      <c r="AJ19" s="61">
        <f t="shared" si="6"/>
        <v>0</v>
      </c>
    </row>
    <row r="20" spans="1:36" s="2" customFormat="1" ht="24" customHeight="1">
      <c r="A20" s="8">
        <v>9</v>
      </c>
      <c r="B20" s="17"/>
      <c r="C20" s="9"/>
      <c r="D20" s="9"/>
      <c r="E20" s="10"/>
      <c r="F20" s="10"/>
      <c r="G20" s="10"/>
      <c r="H20" s="10"/>
      <c r="I20" s="15">
        <f t="shared" si="7"/>
        <v>0</v>
      </c>
      <c r="J20" s="55">
        <f t="shared" si="8"/>
        <v>0</v>
      </c>
      <c r="K20" s="56">
        <f>IF(D20="",0,VLOOKUP(D20,[1]リスト!$F$4:$G$29,2,FALSE))</f>
        <v>0</v>
      </c>
      <c r="L20" s="57">
        <f>IF(D20="",0,VLOOKUP(D20,[1]リスト!$F$4:$H$29,3,FALSE))</f>
        <v>0</v>
      </c>
      <c r="M20" s="58">
        <f t="shared" si="9"/>
        <v>0</v>
      </c>
      <c r="N20" s="55">
        <f t="shared" si="1"/>
        <v>0</v>
      </c>
      <c r="O20" s="18"/>
      <c r="P20" s="58">
        <f t="shared" si="2"/>
        <v>0</v>
      </c>
      <c r="Q20" s="9"/>
      <c r="R20" s="10"/>
      <c r="S20" s="57" t="str">
        <f>IF(Q20="","",VLOOKUP(Q20,[1]リスト!$J$4:$K$31,2,FALSE))</f>
        <v/>
      </c>
      <c r="T20" s="55">
        <f t="shared" si="3"/>
        <v>0</v>
      </c>
      <c r="U20" s="55" t="str">
        <f t="shared" si="0"/>
        <v/>
      </c>
      <c r="V20" s="55">
        <f t="shared" si="4"/>
        <v>0</v>
      </c>
      <c r="W20" s="55">
        <f t="shared" si="5"/>
        <v>0</v>
      </c>
      <c r="X20" s="1"/>
      <c r="Y20" s="1"/>
      <c r="Z20" s="1"/>
      <c r="AA20" s="1"/>
      <c r="AB20" s="1"/>
      <c r="AC20" s="1"/>
      <c r="AD20" s="1"/>
      <c r="AE20" s="10" t="s">
        <v>59</v>
      </c>
      <c r="AF20" s="55" t="str">
        <f t="array" ref="AF20">IFERROR(IF(#REF!="×",0,_xlfn.IFS(AE20="多面",W20*0.6/1.6*0.5,AE20="治水ダム等",W20*0.75/1.75*0.5)),"")</f>
        <v/>
      </c>
      <c r="AG20" s="59" t="str">
        <f t="array" aca="1" ref="AG20" ca="1">IFERROR(_xlfn.IFS(#REF!="×",W20,#REF!="○",(W20-AF20)*0.7),"")</f>
        <v/>
      </c>
      <c r="AH20" s="18"/>
      <c r="AI20" s="60" t="e">
        <f t="array" aca="1" ref="AI20" ca="1">_xlfn.IFS(AH20=0,0,AH20&gt;W20,0,W20-AH20&gt;AG20,AG20,W20-AH20&lt;AG20,W20-AH20)</f>
        <v>#NAME?</v>
      </c>
      <c r="AJ20" s="61" t="str">
        <f t="shared" ca="1" si="6"/>
        <v/>
      </c>
    </row>
    <row r="21" spans="1:36" s="2" customFormat="1" ht="24" customHeight="1" thickBot="1">
      <c r="A21" s="16">
        <v>10</v>
      </c>
      <c r="B21" s="17"/>
      <c r="C21" s="9"/>
      <c r="D21" s="9"/>
      <c r="E21" s="10"/>
      <c r="F21" s="10"/>
      <c r="G21" s="10"/>
      <c r="H21" s="10"/>
      <c r="I21" s="15">
        <f t="shared" si="7"/>
        <v>0</v>
      </c>
      <c r="J21" s="55">
        <f t="shared" si="8"/>
        <v>0</v>
      </c>
      <c r="K21" s="56">
        <f>IF(D21="",0,VLOOKUP(D21,[1]リスト!$F$4:$G$29,2,FALSE))</f>
        <v>0</v>
      </c>
      <c r="L21" s="57">
        <f>IF(D21="",0,VLOOKUP(D21,[1]リスト!$F$4:$H$29,3,FALSE))</f>
        <v>0</v>
      </c>
      <c r="M21" s="58">
        <f t="shared" si="9"/>
        <v>0</v>
      </c>
      <c r="N21" s="55">
        <f t="shared" si="1"/>
        <v>0</v>
      </c>
      <c r="O21" s="18"/>
      <c r="P21" s="58">
        <f t="shared" si="2"/>
        <v>0</v>
      </c>
      <c r="Q21" s="9"/>
      <c r="R21" s="10"/>
      <c r="S21" s="57" t="str">
        <f>IF(Q21="","",VLOOKUP(Q21,[1]リスト!$J$4:$K$31,2,FALSE))</f>
        <v/>
      </c>
      <c r="T21" s="55">
        <f t="shared" si="3"/>
        <v>0</v>
      </c>
      <c r="U21" s="55" t="str">
        <f t="shared" si="0"/>
        <v/>
      </c>
      <c r="V21" s="55">
        <f t="shared" si="4"/>
        <v>0</v>
      </c>
      <c r="W21" s="55">
        <f t="shared" si="5"/>
        <v>0</v>
      </c>
      <c r="X21" s="1"/>
      <c r="Y21" s="1"/>
      <c r="Z21" s="1"/>
      <c r="AA21" s="1"/>
      <c r="AB21" s="1"/>
      <c r="AC21" s="1"/>
      <c r="AD21" s="1"/>
      <c r="AE21" s="10" t="s">
        <v>59</v>
      </c>
      <c r="AF21" s="55" t="str">
        <f t="array" ref="AF21">IFERROR(IF(#REF!="×",0,_xlfn.IFS(AE21="多面",W21*0.6/1.6*0.5,AE21="治水ダム等",W21*0.75/1.75*0.5)),"")</f>
        <v/>
      </c>
      <c r="AG21" s="59" t="str">
        <f t="array" aca="1" ref="AG21" ca="1">IFERROR(_xlfn.IFS(#REF!="×",W21,#REF!="○",(W21-AF21)*0.7),"")</f>
        <v/>
      </c>
      <c r="AH21" s="18"/>
      <c r="AI21" s="60" t="e">
        <f t="array" aca="1" ref="AI21" ca="1">_xlfn.IFS(AH21=0,0,AH21&gt;W21,0,W21-AH21&gt;AG21,AG21,W21-AH21&lt;AG21,W21-AH21)</f>
        <v>#NAME?</v>
      </c>
      <c r="AJ21" s="61" t="str">
        <f t="shared" ca="1" si="6"/>
        <v/>
      </c>
    </row>
    <row r="22" spans="1:36" s="2" customFormat="1" ht="24" hidden="1" customHeight="1">
      <c r="A22" s="8">
        <v>11</v>
      </c>
      <c r="B22" s="17"/>
      <c r="C22" s="9"/>
      <c r="D22" s="9"/>
      <c r="E22" s="10"/>
      <c r="F22" s="10"/>
      <c r="G22" s="10"/>
      <c r="H22" s="10"/>
      <c r="I22" s="15">
        <f t="shared" si="7"/>
        <v>0</v>
      </c>
      <c r="J22" s="55">
        <f t="shared" si="8"/>
        <v>0</v>
      </c>
      <c r="K22" s="56">
        <f>IF(D22="",0,VLOOKUP(D22,[1]リスト!$F$4:$G$29,2,FALSE))</f>
        <v>0</v>
      </c>
      <c r="L22" s="57">
        <f>IF(D22="",0,VLOOKUP(D22,[1]リスト!$F$4:$H$29,3,FALSE))</f>
        <v>0</v>
      </c>
      <c r="M22" s="58">
        <f t="shared" si="9"/>
        <v>0</v>
      </c>
      <c r="N22" s="55">
        <f t="shared" si="1"/>
        <v>0</v>
      </c>
      <c r="O22" s="18"/>
      <c r="P22" s="58">
        <f t="shared" si="2"/>
        <v>0</v>
      </c>
      <c r="Q22" s="9"/>
      <c r="R22" s="10"/>
      <c r="S22" s="57" t="str">
        <f>IF(Q22="","",VLOOKUP(Q22,[1]リスト!$J$4:$K$31,2,FALSE))</f>
        <v/>
      </c>
      <c r="T22" s="55">
        <f t="shared" si="3"/>
        <v>0</v>
      </c>
      <c r="U22" s="55" t="str">
        <f t="shared" si="0"/>
        <v/>
      </c>
      <c r="V22" s="55">
        <f t="shared" si="4"/>
        <v>0</v>
      </c>
      <c r="W22" s="55">
        <f t="shared" si="5"/>
        <v>0</v>
      </c>
      <c r="X22" s="1"/>
      <c r="Y22" s="1"/>
      <c r="Z22" s="1"/>
      <c r="AA22" s="1"/>
      <c r="AB22" s="1"/>
      <c r="AC22" s="1"/>
      <c r="AD22" s="1"/>
      <c r="AE22" s="10" t="s">
        <v>59</v>
      </c>
      <c r="AF22" s="55" t="str">
        <f t="array" ref="AF22">IFERROR(IF(#REF!="×",0,_xlfn.IFS(AE22="多面",W22*0.6/1.6*0.5,AE22="治水ダム等",W22*0.75/1.75*0.5)),"")</f>
        <v/>
      </c>
      <c r="AG22" s="59" t="str">
        <f t="array" aca="1" ref="AG22" ca="1">IFERROR(_xlfn.IFS(#REF!="×",W22,#REF!="○",(W22-AF22)*0.7),"")</f>
        <v/>
      </c>
      <c r="AH22" s="18"/>
      <c r="AI22" s="60" t="e">
        <f t="array" aca="1" ref="AI22" ca="1">_xlfn.IFS(AH22=0,0,AH22&gt;W22,0,W22-AH22&gt;AG22,AG22,W22-AH22&lt;AG22,W22-AH22)</f>
        <v>#NAME?</v>
      </c>
      <c r="AJ22" s="61" t="str">
        <f t="shared" ca="1" si="6"/>
        <v/>
      </c>
    </row>
    <row r="23" spans="1:36" s="2" customFormat="1" ht="24" hidden="1" customHeight="1">
      <c r="A23" s="16">
        <v>12</v>
      </c>
      <c r="B23" s="17"/>
      <c r="C23" s="9"/>
      <c r="D23" s="9"/>
      <c r="E23" s="10"/>
      <c r="F23" s="10"/>
      <c r="G23" s="10"/>
      <c r="H23" s="10"/>
      <c r="I23" s="15">
        <f t="shared" si="7"/>
        <v>0</v>
      </c>
      <c r="J23" s="55">
        <f t="shared" si="8"/>
        <v>0</v>
      </c>
      <c r="K23" s="56">
        <f>IF(D23="",0,VLOOKUP(D23,[1]リスト!$F$4:$G$29,2,FALSE))</f>
        <v>0</v>
      </c>
      <c r="L23" s="57">
        <f>IF(D23="",0,VLOOKUP(D23,[1]リスト!$F$4:$H$29,3,FALSE))</f>
        <v>0</v>
      </c>
      <c r="M23" s="58">
        <f t="shared" si="9"/>
        <v>0</v>
      </c>
      <c r="N23" s="55">
        <f t="shared" si="1"/>
        <v>0</v>
      </c>
      <c r="O23" s="18"/>
      <c r="P23" s="58">
        <f t="shared" si="2"/>
        <v>0</v>
      </c>
      <c r="Q23" s="9"/>
      <c r="R23" s="10"/>
      <c r="S23" s="57" t="str">
        <f>IF(Q23="","",VLOOKUP(Q23,[1]リスト!$J$4:$K$31,2,FALSE))</f>
        <v/>
      </c>
      <c r="T23" s="55">
        <f t="shared" si="3"/>
        <v>0</v>
      </c>
      <c r="U23" s="55" t="str">
        <f t="shared" si="0"/>
        <v/>
      </c>
      <c r="V23" s="55">
        <f t="shared" si="4"/>
        <v>0</v>
      </c>
      <c r="W23" s="55">
        <f t="shared" si="5"/>
        <v>0</v>
      </c>
      <c r="X23" s="1"/>
      <c r="Y23" s="1"/>
      <c r="Z23" s="1"/>
      <c r="AA23" s="1"/>
      <c r="AB23" s="1"/>
      <c r="AC23" s="1"/>
      <c r="AD23" s="1"/>
      <c r="AE23" s="10"/>
      <c r="AF23" s="55" t="str">
        <f t="array" ref="AF23">IFERROR(IF(#REF!="×",0,_xlfn.IFS(AE23="多面",W23*0.6/1.6*0.5,AE23="治水ダム等",W23*0.75/1.75*0.5)),"")</f>
        <v/>
      </c>
      <c r="AG23" s="59" t="str">
        <f t="array" aca="1" ref="AG23" ca="1">IFERROR(_xlfn.IFS(#REF!="×",W23,#REF!="○",(W23-AF23)*0.7),"")</f>
        <v/>
      </c>
      <c r="AH23" s="18">
        <v>1000000</v>
      </c>
      <c r="AI23" s="60" t="e">
        <f t="array" aca="1" ref="AI23" ca="1">_xlfn.IFS(AH23=0,0,AH23&gt;W23,0,W23-AH23&gt;AG23,AG23,W23-AH23&lt;AG23,W23-AH23)</f>
        <v>#NAME?</v>
      </c>
      <c r="AJ23" s="61">
        <f t="shared" si="6"/>
        <v>0</v>
      </c>
    </row>
    <row r="24" spans="1:36" s="2" customFormat="1" ht="24" hidden="1" customHeight="1">
      <c r="A24" s="8">
        <v>13</v>
      </c>
      <c r="B24" s="17"/>
      <c r="C24" s="9"/>
      <c r="D24" s="9"/>
      <c r="E24" s="10"/>
      <c r="F24" s="10"/>
      <c r="G24" s="10"/>
      <c r="H24" s="10"/>
      <c r="I24" s="15">
        <f t="shared" si="7"/>
        <v>0</v>
      </c>
      <c r="J24" s="55">
        <f t="shared" si="8"/>
        <v>0</v>
      </c>
      <c r="K24" s="56">
        <f>IF(D24="",0,VLOOKUP(D24,[1]リスト!$F$4:$G$29,2,FALSE))</f>
        <v>0</v>
      </c>
      <c r="L24" s="57">
        <f>IF(D24="",0,VLOOKUP(D24,[1]リスト!$F$4:$H$29,3,FALSE))</f>
        <v>0</v>
      </c>
      <c r="M24" s="58">
        <f t="shared" si="9"/>
        <v>0</v>
      </c>
      <c r="N24" s="55">
        <f t="shared" si="1"/>
        <v>0</v>
      </c>
      <c r="O24" s="18"/>
      <c r="P24" s="58">
        <f t="shared" si="2"/>
        <v>0</v>
      </c>
      <c r="Q24" s="9"/>
      <c r="R24" s="10"/>
      <c r="S24" s="57" t="str">
        <f>IF(Q24="","",VLOOKUP(Q24,[1]リスト!$J$4:$K$31,2,FALSE))</f>
        <v/>
      </c>
      <c r="T24" s="55">
        <f t="shared" si="3"/>
        <v>0</v>
      </c>
      <c r="U24" s="55" t="str">
        <f t="shared" si="0"/>
        <v/>
      </c>
      <c r="V24" s="55">
        <f t="shared" si="4"/>
        <v>0</v>
      </c>
      <c r="W24" s="55">
        <f t="shared" si="5"/>
        <v>0</v>
      </c>
      <c r="X24" s="1"/>
      <c r="Y24" s="1"/>
      <c r="Z24" s="1"/>
      <c r="AA24" s="1"/>
      <c r="AB24" s="1"/>
      <c r="AC24" s="1"/>
      <c r="AD24" s="1"/>
      <c r="AE24" s="10"/>
      <c r="AF24" s="55" t="str">
        <f t="array" ref="AF24">IFERROR(IF(#REF!="×",0,_xlfn.IFS(AE24="多面",W24*0.6/1.6*0.5,AE24="治水ダム等",W24*0.75/1.75*0.5)),"")</f>
        <v/>
      </c>
      <c r="AG24" s="59" t="str">
        <f t="array" aca="1" ref="AG24" ca="1">IFERROR(_xlfn.IFS(#REF!="×",W24,#REF!="○",(W24-AF24)*0.7),"")</f>
        <v/>
      </c>
      <c r="AH24" s="18"/>
      <c r="AI24" s="60" t="e">
        <f t="array" aca="1" ref="AI24" ca="1">_xlfn.IFS(AH24=0,0,AH24&gt;W24,0,W24-AH24&gt;AG24,AG24,W24-AH24&lt;AG24,W24-AH24)</f>
        <v>#NAME?</v>
      </c>
      <c r="AJ24" s="61" t="str">
        <f t="shared" ca="1" si="6"/>
        <v/>
      </c>
    </row>
    <row r="25" spans="1:36" s="2" customFormat="1" ht="24" hidden="1" customHeight="1">
      <c r="A25" s="16">
        <v>14</v>
      </c>
      <c r="B25" s="17"/>
      <c r="C25" s="9"/>
      <c r="D25" s="9"/>
      <c r="E25" s="10"/>
      <c r="F25" s="10"/>
      <c r="G25" s="10"/>
      <c r="H25" s="10"/>
      <c r="I25" s="15">
        <f t="shared" si="7"/>
        <v>0</v>
      </c>
      <c r="J25" s="55">
        <f t="shared" si="8"/>
        <v>0</v>
      </c>
      <c r="K25" s="56">
        <f>IF(D25="",0,VLOOKUP(D25,[1]リスト!$F$4:$G$29,2,FALSE))</f>
        <v>0</v>
      </c>
      <c r="L25" s="57">
        <f>IF(D25="",0,VLOOKUP(D25,[1]リスト!$F$4:$H$29,3,FALSE))</f>
        <v>0</v>
      </c>
      <c r="M25" s="58">
        <f t="shared" si="9"/>
        <v>0</v>
      </c>
      <c r="N25" s="55">
        <f t="shared" si="1"/>
        <v>0</v>
      </c>
      <c r="O25" s="18"/>
      <c r="P25" s="58">
        <f t="shared" si="2"/>
        <v>0</v>
      </c>
      <c r="Q25" s="9"/>
      <c r="R25" s="18"/>
      <c r="S25" s="57" t="str">
        <f>IF(Q25="","",VLOOKUP(Q25,[1]リスト!$J$4:$K$31,2,FALSE))</f>
        <v/>
      </c>
      <c r="T25" s="55">
        <f t="shared" si="3"/>
        <v>0</v>
      </c>
      <c r="U25" s="55" t="str">
        <f t="shared" si="0"/>
        <v/>
      </c>
      <c r="V25" s="55">
        <f t="shared" si="4"/>
        <v>0</v>
      </c>
      <c r="W25" s="55">
        <f t="shared" si="5"/>
        <v>0</v>
      </c>
      <c r="X25" s="1"/>
      <c r="Y25" s="1"/>
      <c r="Z25" s="1"/>
      <c r="AA25" s="1"/>
      <c r="AB25" s="1"/>
      <c r="AC25" s="1"/>
      <c r="AD25" s="1"/>
      <c r="AE25" s="10"/>
      <c r="AF25" s="55" t="str">
        <f t="array" ref="AF25">IFERROR(IF(#REF!="×",0,_xlfn.IFS(AE25="多面",W25*0.6/1.6*0.5,AE25="治水ダム等",W25*0.75/1.75*0.5)),"")</f>
        <v/>
      </c>
      <c r="AG25" s="59" t="str">
        <f t="array" aca="1" ref="AG25" ca="1">IFERROR(_xlfn.IFS(#REF!="×",W25,#REF!="○",(W25-AF25)*0.7),"")</f>
        <v/>
      </c>
      <c r="AH25" s="18"/>
      <c r="AI25" s="60" t="e">
        <f t="array" aca="1" ref="AI25" ca="1">_xlfn.IFS(AH25=0,0,AH25&gt;W25,0,W25-AH25&gt;AG25,AG25,W25-AH25&lt;AG25,W25-AH25)</f>
        <v>#NAME?</v>
      </c>
      <c r="AJ25" s="61" t="str">
        <f t="shared" ca="1" si="6"/>
        <v/>
      </c>
    </row>
    <row r="26" spans="1:36" s="2" customFormat="1" ht="24" hidden="1" customHeight="1">
      <c r="A26" s="8">
        <v>15</v>
      </c>
      <c r="B26" s="17"/>
      <c r="C26" s="9"/>
      <c r="D26" s="9"/>
      <c r="E26" s="10"/>
      <c r="F26" s="10"/>
      <c r="G26" s="10"/>
      <c r="H26" s="10"/>
      <c r="I26" s="15">
        <f t="shared" si="7"/>
        <v>0</v>
      </c>
      <c r="J26" s="55">
        <f t="shared" si="8"/>
        <v>0</v>
      </c>
      <c r="K26" s="56">
        <f>IF(D26="",0,VLOOKUP(D26,[1]リスト!$F$4:$G$29,2,FALSE))</f>
        <v>0</v>
      </c>
      <c r="L26" s="57">
        <f>IF(D26="",0,VLOOKUP(D26,[1]リスト!$F$4:$H$29,3,FALSE))</f>
        <v>0</v>
      </c>
      <c r="M26" s="58">
        <f t="shared" si="9"/>
        <v>0</v>
      </c>
      <c r="N26" s="55">
        <f t="shared" si="1"/>
        <v>0</v>
      </c>
      <c r="O26" s="18"/>
      <c r="P26" s="58">
        <f t="shared" si="2"/>
        <v>0</v>
      </c>
      <c r="Q26" s="9"/>
      <c r="R26" s="18"/>
      <c r="S26" s="57" t="str">
        <f>IF(Q26="","",VLOOKUP(Q26,[1]リスト!$J$4:$K$31,2,FALSE))</f>
        <v/>
      </c>
      <c r="T26" s="55">
        <f t="shared" si="3"/>
        <v>0</v>
      </c>
      <c r="U26" s="55" t="str">
        <f t="shared" si="0"/>
        <v/>
      </c>
      <c r="V26" s="55">
        <f t="shared" si="4"/>
        <v>0</v>
      </c>
      <c r="W26" s="55">
        <f t="shared" si="5"/>
        <v>0</v>
      </c>
      <c r="X26" s="1"/>
      <c r="Y26" s="1"/>
      <c r="Z26" s="1"/>
      <c r="AA26" s="1"/>
      <c r="AB26" s="1"/>
      <c r="AC26" s="1"/>
      <c r="AD26" s="1"/>
      <c r="AE26" s="10"/>
      <c r="AF26" s="55" t="str">
        <f t="array" ref="AF26">IFERROR(IF(#REF!="×",0,_xlfn.IFS(AE26="多面",W26*0.6/1.6*0.5,AE26="治水ダム等",W26*0.75/1.75*0.5)),"")</f>
        <v/>
      </c>
      <c r="AG26" s="59" t="str">
        <f t="array" aca="1" ref="AG26" ca="1">IFERROR(_xlfn.IFS(#REF!="×",W26,#REF!="○",(W26-AF26)*0.7),"")</f>
        <v/>
      </c>
      <c r="AH26" s="18"/>
      <c r="AI26" s="60" t="e">
        <f t="array" aca="1" ref="AI26" ca="1">_xlfn.IFS(AH26=0,0,AH26&gt;W26,0,W26-AH26&gt;AG26,AG26,W26-AH26&lt;AG26,W26-AH26)</f>
        <v>#NAME?</v>
      </c>
      <c r="AJ26" s="61" t="str">
        <f t="shared" ca="1" si="6"/>
        <v/>
      </c>
    </row>
    <row r="27" spans="1:36" s="2" customFormat="1" ht="24" hidden="1" customHeight="1">
      <c r="A27" s="16">
        <v>16</v>
      </c>
      <c r="B27" s="17"/>
      <c r="C27" s="9"/>
      <c r="D27" s="9"/>
      <c r="E27" s="18"/>
      <c r="F27" s="18"/>
      <c r="G27" s="18"/>
      <c r="H27" s="18"/>
      <c r="I27" s="15">
        <f t="shared" si="7"/>
        <v>0</v>
      </c>
      <c r="J27" s="55">
        <f t="shared" si="8"/>
        <v>0</v>
      </c>
      <c r="K27" s="56">
        <f>IF(D27="",0,VLOOKUP(D27,[1]リスト!$F$4:$G$29,2,FALSE))</f>
        <v>0</v>
      </c>
      <c r="L27" s="57">
        <f>IF(D27="",0,VLOOKUP(D27,[1]リスト!$F$4:$H$29,3,FALSE))</f>
        <v>0</v>
      </c>
      <c r="M27" s="58">
        <f t="shared" si="9"/>
        <v>0</v>
      </c>
      <c r="N27" s="55">
        <f t="shared" si="1"/>
        <v>0</v>
      </c>
      <c r="O27" s="18"/>
      <c r="P27" s="58">
        <f t="shared" si="2"/>
        <v>0</v>
      </c>
      <c r="Q27" s="9"/>
      <c r="R27" s="18"/>
      <c r="S27" s="57" t="str">
        <f>IF(Q27="","",VLOOKUP(Q27,[1]リスト!$J$4:$K$31,2,FALSE))</f>
        <v/>
      </c>
      <c r="T27" s="55">
        <f t="shared" si="3"/>
        <v>0</v>
      </c>
      <c r="U27" s="55" t="str">
        <f t="shared" si="0"/>
        <v/>
      </c>
      <c r="V27" s="55">
        <f t="shared" si="4"/>
        <v>0</v>
      </c>
      <c r="W27" s="55">
        <f t="shared" si="5"/>
        <v>0</v>
      </c>
      <c r="X27" s="1"/>
      <c r="Y27" s="1"/>
      <c r="Z27" s="1"/>
      <c r="AA27" s="1"/>
      <c r="AB27" s="1"/>
      <c r="AC27" s="1"/>
      <c r="AD27" s="1"/>
      <c r="AE27" s="10"/>
      <c r="AF27" s="55" t="str">
        <f t="array" ref="AF27">IFERROR(IF(#REF!="×",0,_xlfn.IFS(AE27="多面",W27*0.6/1.6*0.5,AE27="治水ダム等",W27*0.75/1.75*0.5)),"")</f>
        <v/>
      </c>
      <c r="AG27" s="59" t="str">
        <f t="array" aca="1" ref="AG27" ca="1">IFERROR(_xlfn.IFS(#REF!="×",W27,#REF!="○",(W27-AF27)*0.7),"")</f>
        <v/>
      </c>
      <c r="AH27" s="18"/>
      <c r="AI27" s="60" t="e">
        <f t="array" aca="1" ref="AI27" ca="1">_xlfn.IFS(AH27=0,0,AH27&gt;W27,0,W27-AH27&gt;AG27,AG27,W27-AH27&lt;AG27,W27-AH27)</f>
        <v>#NAME?</v>
      </c>
      <c r="AJ27" s="61" t="str">
        <f t="shared" ca="1" si="6"/>
        <v/>
      </c>
    </row>
    <row r="28" spans="1:36" s="2" customFormat="1" ht="24" hidden="1" customHeight="1">
      <c r="A28" s="8">
        <v>17</v>
      </c>
      <c r="B28" s="17"/>
      <c r="C28" s="9"/>
      <c r="D28" s="9"/>
      <c r="E28" s="18"/>
      <c r="F28" s="18"/>
      <c r="G28" s="18"/>
      <c r="H28" s="18"/>
      <c r="I28" s="15">
        <f t="shared" si="7"/>
        <v>0</v>
      </c>
      <c r="J28" s="55">
        <f t="shared" si="8"/>
        <v>0</v>
      </c>
      <c r="K28" s="56">
        <f>IF(D28="",0,VLOOKUP(D28,[1]リスト!$F$4:$G$29,2,FALSE))</f>
        <v>0</v>
      </c>
      <c r="L28" s="57">
        <f>IF(D28="",0,VLOOKUP(D28,[1]リスト!$F$4:$H$29,3,FALSE))</f>
        <v>0</v>
      </c>
      <c r="M28" s="58">
        <f t="shared" si="9"/>
        <v>0</v>
      </c>
      <c r="N28" s="55">
        <f t="shared" si="1"/>
        <v>0</v>
      </c>
      <c r="O28" s="18"/>
      <c r="P28" s="58">
        <f t="shared" si="2"/>
        <v>0</v>
      </c>
      <c r="Q28" s="9"/>
      <c r="R28" s="18"/>
      <c r="S28" s="57" t="str">
        <f>IF(Q28="","",VLOOKUP(Q28,[1]リスト!$J$4:$K$31,2,FALSE))</f>
        <v/>
      </c>
      <c r="T28" s="55">
        <f t="shared" si="3"/>
        <v>0</v>
      </c>
      <c r="U28" s="55" t="str">
        <f t="shared" si="0"/>
        <v/>
      </c>
      <c r="V28" s="55">
        <f t="shared" si="4"/>
        <v>0</v>
      </c>
      <c r="W28" s="55">
        <f t="shared" si="5"/>
        <v>0</v>
      </c>
      <c r="X28" s="1"/>
      <c r="Y28" s="1"/>
      <c r="Z28" s="1"/>
      <c r="AA28" s="1"/>
      <c r="AB28" s="1"/>
      <c r="AC28" s="1"/>
      <c r="AD28" s="1"/>
      <c r="AE28" s="10"/>
      <c r="AF28" s="55" t="str">
        <f t="array" ref="AF28">IFERROR(IF(#REF!="×",0,_xlfn.IFS(AE28="多面",W28*0.6/1.6*0.5,AE28="治水ダム等",W28*0.75/1.75*0.5)),"")</f>
        <v/>
      </c>
      <c r="AG28" s="59" t="str">
        <f t="array" aca="1" ref="AG28" ca="1">IFERROR(_xlfn.IFS(#REF!="×",W28,#REF!="○",(W28-AF28)*0.7),"")</f>
        <v/>
      </c>
      <c r="AH28" s="18"/>
      <c r="AI28" s="60" t="e">
        <f t="array" aca="1" ref="AI28" ca="1">_xlfn.IFS(AH28=0,0,AH28&gt;W28,0,W28-AH28&gt;AG28,AG28,W28-AH28&lt;AG28,W28-AH28)</f>
        <v>#NAME?</v>
      </c>
      <c r="AJ28" s="61" t="str">
        <f t="shared" ca="1" si="6"/>
        <v/>
      </c>
    </row>
    <row r="29" spans="1:36" s="2" customFormat="1" ht="24" hidden="1" customHeight="1">
      <c r="A29" s="16">
        <v>18</v>
      </c>
      <c r="B29" s="17"/>
      <c r="C29" s="9"/>
      <c r="D29" s="9"/>
      <c r="E29" s="18"/>
      <c r="F29" s="18"/>
      <c r="G29" s="18"/>
      <c r="H29" s="18"/>
      <c r="I29" s="15">
        <f t="shared" si="7"/>
        <v>0</v>
      </c>
      <c r="J29" s="55">
        <f t="shared" si="8"/>
        <v>0</v>
      </c>
      <c r="K29" s="56">
        <f>IF(D29="",0,VLOOKUP(D29,[1]リスト!$F$4:$G$29,2,FALSE))</f>
        <v>0</v>
      </c>
      <c r="L29" s="57">
        <f>IF(D29="",0,VLOOKUP(D29,[1]リスト!$F$4:$H$29,3,FALSE))</f>
        <v>0</v>
      </c>
      <c r="M29" s="58">
        <f t="shared" si="9"/>
        <v>0</v>
      </c>
      <c r="N29" s="55">
        <f t="shared" si="1"/>
        <v>0</v>
      </c>
      <c r="O29" s="18"/>
      <c r="P29" s="58">
        <f t="shared" si="2"/>
        <v>0</v>
      </c>
      <c r="Q29" s="9"/>
      <c r="R29" s="18"/>
      <c r="S29" s="57" t="str">
        <f>IF(Q29="","",VLOOKUP(Q29,[1]リスト!$J$4:$K$31,2,FALSE))</f>
        <v/>
      </c>
      <c r="T29" s="55">
        <f t="shared" si="3"/>
        <v>0</v>
      </c>
      <c r="U29" s="55" t="str">
        <f t="shared" si="0"/>
        <v/>
      </c>
      <c r="V29" s="55">
        <f t="shared" si="4"/>
        <v>0</v>
      </c>
      <c r="W29" s="55">
        <f t="shared" si="5"/>
        <v>0</v>
      </c>
      <c r="X29" s="1"/>
      <c r="Y29" s="1"/>
      <c r="Z29" s="1"/>
      <c r="AA29" s="1"/>
      <c r="AB29" s="1"/>
      <c r="AC29" s="1"/>
      <c r="AD29" s="1"/>
      <c r="AE29" s="10"/>
      <c r="AF29" s="55" t="str">
        <f t="array" ref="AF29">IFERROR(IF(#REF!="×",0,_xlfn.IFS(AE29="多面",W29*0.6/1.6*0.5,AE29="治水ダム等",W29*0.75/1.75*0.5)),"")</f>
        <v/>
      </c>
      <c r="AG29" s="59" t="str">
        <f t="array" aca="1" ref="AG29" ca="1">IFERROR(_xlfn.IFS(#REF!="×",W29,#REF!="○",(W29-AF29)*0.7),"")</f>
        <v/>
      </c>
      <c r="AH29" s="18"/>
      <c r="AI29" s="60" t="e">
        <f t="array" aca="1" ref="AI29" ca="1">_xlfn.IFS(AH29=0,0,AH29&gt;W29,0,W29-AH29&gt;AG29,AG29,W29-AH29&lt;AG29,W29-AH29)</f>
        <v>#NAME?</v>
      </c>
      <c r="AJ29" s="61" t="str">
        <f t="shared" ca="1" si="6"/>
        <v/>
      </c>
    </row>
    <row r="30" spans="1:36" s="2" customFormat="1" ht="24" hidden="1" customHeight="1">
      <c r="A30" s="8">
        <v>19</v>
      </c>
      <c r="B30" s="17"/>
      <c r="C30" s="9"/>
      <c r="D30" s="9"/>
      <c r="E30" s="18"/>
      <c r="F30" s="18"/>
      <c r="G30" s="18"/>
      <c r="H30" s="18"/>
      <c r="I30" s="15">
        <f t="shared" si="7"/>
        <v>0</v>
      </c>
      <c r="J30" s="55">
        <f t="shared" si="8"/>
        <v>0</v>
      </c>
      <c r="K30" s="56">
        <f>IF(D30="",0,VLOOKUP(D30,[1]リスト!$F$4:$G$29,2,FALSE))</f>
        <v>0</v>
      </c>
      <c r="L30" s="57">
        <f>IF(D30="",0,VLOOKUP(D30,[1]リスト!$F$4:$H$29,3,FALSE))</f>
        <v>0</v>
      </c>
      <c r="M30" s="58">
        <f t="shared" si="9"/>
        <v>0</v>
      </c>
      <c r="N30" s="55">
        <f t="shared" si="1"/>
        <v>0</v>
      </c>
      <c r="O30" s="18"/>
      <c r="P30" s="58">
        <f t="shared" si="2"/>
        <v>0</v>
      </c>
      <c r="Q30" s="9"/>
      <c r="R30" s="18"/>
      <c r="S30" s="57" t="str">
        <f>IF(Q30="","",VLOOKUP(Q30,[1]リスト!$J$4:$K$31,2,FALSE))</f>
        <v/>
      </c>
      <c r="T30" s="55">
        <f t="shared" si="3"/>
        <v>0</v>
      </c>
      <c r="U30" s="55" t="str">
        <f t="shared" si="0"/>
        <v/>
      </c>
      <c r="V30" s="55">
        <f t="shared" si="4"/>
        <v>0</v>
      </c>
      <c r="W30" s="55">
        <f t="shared" si="5"/>
        <v>0</v>
      </c>
      <c r="X30" s="1"/>
      <c r="Y30" s="1"/>
      <c r="Z30" s="1"/>
      <c r="AA30" s="1"/>
      <c r="AB30" s="1"/>
      <c r="AC30" s="1"/>
      <c r="AD30" s="1"/>
      <c r="AE30" s="10"/>
      <c r="AF30" s="55" t="str">
        <f t="array" ref="AF30">IFERROR(IF(#REF!="×",0,_xlfn.IFS(AE30="多面",W30*0.6/1.6*0.5,AE30="治水ダム等",W30*0.75/1.75*0.5)),"")</f>
        <v/>
      </c>
      <c r="AG30" s="59" t="str">
        <f t="array" aca="1" ref="AG30" ca="1">IFERROR(_xlfn.IFS(#REF!="×",W30,#REF!="○",(W30-AF30)*0.7),"")</f>
        <v/>
      </c>
      <c r="AH30" s="18"/>
      <c r="AI30" s="60" t="e">
        <f t="array" aca="1" ref="AI30" ca="1">_xlfn.IFS(AH30=0,0,AH30&gt;W30,0,W30-AH30&gt;AG30,AG30,W30-AH30&lt;AG30,W30-AH30)</f>
        <v>#NAME?</v>
      </c>
      <c r="AJ30" s="61" t="str">
        <f t="shared" ca="1" si="6"/>
        <v/>
      </c>
    </row>
    <row r="31" spans="1:36" s="2" customFormat="1" ht="24" hidden="1" customHeight="1">
      <c r="A31" s="16">
        <v>20</v>
      </c>
      <c r="B31" s="17"/>
      <c r="C31" s="9"/>
      <c r="D31" s="9"/>
      <c r="E31" s="18"/>
      <c r="F31" s="18"/>
      <c r="G31" s="18"/>
      <c r="H31" s="18"/>
      <c r="I31" s="15">
        <f t="shared" si="7"/>
        <v>0</v>
      </c>
      <c r="J31" s="55">
        <f t="shared" si="8"/>
        <v>0</v>
      </c>
      <c r="K31" s="56">
        <f>IF(D31="",0,VLOOKUP(D31,[1]リスト!$F$4:$G$29,2,FALSE))</f>
        <v>0</v>
      </c>
      <c r="L31" s="57">
        <f>IF(D31="",0,VLOOKUP(D31,[1]リスト!$F$4:$H$29,3,FALSE))</f>
        <v>0</v>
      </c>
      <c r="M31" s="58">
        <f t="shared" si="9"/>
        <v>0</v>
      </c>
      <c r="N31" s="55">
        <f t="shared" si="1"/>
        <v>0</v>
      </c>
      <c r="O31" s="18"/>
      <c r="P31" s="58">
        <f t="shared" si="2"/>
        <v>0</v>
      </c>
      <c r="Q31" s="9"/>
      <c r="R31" s="18"/>
      <c r="S31" s="57" t="str">
        <f>IF(Q31="","",VLOOKUP(Q31,[1]リスト!$J$4:$K$31,2,FALSE))</f>
        <v/>
      </c>
      <c r="T31" s="55">
        <f t="shared" si="3"/>
        <v>0</v>
      </c>
      <c r="U31" s="55" t="str">
        <f t="shared" si="0"/>
        <v/>
      </c>
      <c r="V31" s="55">
        <f t="shared" si="4"/>
        <v>0</v>
      </c>
      <c r="W31" s="55">
        <f t="shared" si="5"/>
        <v>0</v>
      </c>
      <c r="X31" s="1"/>
      <c r="Y31" s="1"/>
      <c r="Z31" s="1"/>
      <c r="AA31" s="1"/>
      <c r="AB31" s="1"/>
      <c r="AC31" s="1"/>
      <c r="AD31" s="1"/>
      <c r="AE31" s="10"/>
      <c r="AF31" s="55" t="str">
        <f t="array" ref="AF31">IFERROR(IF(#REF!="×",0,_xlfn.IFS(AE31="多面",W31*0.6/1.6*0.5,AE31="治水ダム等",W31*0.75/1.75*0.5)),"")</f>
        <v/>
      </c>
      <c r="AG31" s="59" t="str">
        <f t="array" aca="1" ref="AG31" ca="1">IFERROR(_xlfn.IFS(#REF!="×",W31,#REF!="○",(W31-AF31)*0.7),"")</f>
        <v/>
      </c>
      <c r="AH31" s="18"/>
      <c r="AI31" s="60" t="e">
        <f t="array" aca="1" ref="AI31" ca="1">_xlfn.IFS(AH31=0,0,AH31&gt;W31,0,W31-AH31&gt;AG31,AG31,W31-AH31&lt;AG31,W31-AH31)</f>
        <v>#NAME?</v>
      </c>
      <c r="AJ31" s="61" t="str">
        <f t="shared" ca="1" si="6"/>
        <v/>
      </c>
    </row>
    <row r="32" spans="1:36" s="2" customFormat="1" ht="24" hidden="1" customHeight="1">
      <c r="A32" s="8">
        <v>21</v>
      </c>
      <c r="B32" s="17"/>
      <c r="C32" s="9"/>
      <c r="D32" s="9"/>
      <c r="E32" s="18"/>
      <c r="F32" s="18"/>
      <c r="G32" s="18"/>
      <c r="H32" s="18"/>
      <c r="I32" s="15">
        <f t="shared" si="7"/>
        <v>0</v>
      </c>
      <c r="J32" s="55">
        <f t="shared" si="8"/>
        <v>0</v>
      </c>
      <c r="K32" s="56">
        <f>IF(D32="",0,VLOOKUP(D32,[1]リスト!$F$4:$G$29,2,FALSE))</f>
        <v>0</v>
      </c>
      <c r="L32" s="57">
        <f>IF(D32="",0,VLOOKUP(D32,[1]リスト!$F$4:$H$29,3,FALSE))</f>
        <v>0</v>
      </c>
      <c r="M32" s="58">
        <f t="shared" si="9"/>
        <v>0</v>
      </c>
      <c r="N32" s="55">
        <f t="shared" si="1"/>
        <v>0</v>
      </c>
      <c r="O32" s="18"/>
      <c r="P32" s="58">
        <f t="shared" si="2"/>
        <v>0</v>
      </c>
      <c r="Q32" s="9"/>
      <c r="R32" s="18"/>
      <c r="S32" s="57" t="str">
        <f>IF(Q32="","",VLOOKUP(Q32,[1]リスト!$J$4:$K$31,2,FALSE))</f>
        <v/>
      </c>
      <c r="T32" s="55">
        <f t="shared" si="3"/>
        <v>0</v>
      </c>
      <c r="U32" s="55" t="str">
        <f t="shared" si="0"/>
        <v/>
      </c>
      <c r="V32" s="55">
        <f t="shared" si="4"/>
        <v>0</v>
      </c>
      <c r="W32" s="55">
        <f t="shared" si="5"/>
        <v>0</v>
      </c>
      <c r="AD32" s="1"/>
      <c r="AE32" s="10"/>
      <c r="AF32" s="55" t="str">
        <f t="array" ref="AF32">IFERROR(IF(#REF!="×",0,_xlfn.IFS(AE32="多面",W32*0.6/1.6*0.5,AE32="治水ダム等",W32*0.75/1.75*0.5)),"")</f>
        <v/>
      </c>
      <c r="AG32" s="59" t="str">
        <f t="array" aca="1" ref="AG32" ca="1">IFERROR(_xlfn.IFS(#REF!="×",W32,#REF!="○",(W32-AF32)*0.7),"")</f>
        <v/>
      </c>
      <c r="AH32" s="18"/>
      <c r="AI32" s="60" t="e">
        <f t="array" aca="1" ref="AI32" ca="1">_xlfn.IFS(AH32=0,0,AH32&gt;W32,0,W32-AH32&gt;AG32,AG32,W32-AH32&lt;AG32,W32-AH32)</f>
        <v>#NAME?</v>
      </c>
      <c r="AJ32" s="61" t="str">
        <f t="shared" ca="1" si="6"/>
        <v/>
      </c>
    </row>
    <row r="33" spans="1:36" s="2" customFormat="1" ht="24" hidden="1" customHeight="1">
      <c r="A33" s="8">
        <v>22</v>
      </c>
      <c r="B33" s="17"/>
      <c r="C33" s="9"/>
      <c r="D33" s="9"/>
      <c r="E33" s="18"/>
      <c r="F33" s="18"/>
      <c r="G33" s="18"/>
      <c r="H33" s="18"/>
      <c r="I33" s="15">
        <f t="shared" si="7"/>
        <v>0</v>
      </c>
      <c r="J33" s="55">
        <f t="shared" si="8"/>
        <v>0</v>
      </c>
      <c r="K33" s="56">
        <f>IF(D33="",0,VLOOKUP(D33,[1]リスト!$F$4:$G$29,2,FALSE))</f>
        <v>0</v>
      </c>
      <c r="L33" s="57">
        <f>IF(D33="",0,VLOOKUP(D33,[1]リスト!$F$4:$H$29,3,FALSE))</f>
        <v>0</v>
      </c>
      <c r="M33" s="58">
        <f t="shared" si="9"/>
        <v>0</v>
      </c>
      <c r="N33" s="55">
        <f t="shared" si="1"/>
        <v>0</v>
      </c>
      <c r="O33" s="18"/>
      <c r="P33" s="58">
        <f t="shared" si="2"/>
        <v>0</v>
      </c>
      <c r="Q33" s="9"/>
      <c r="R33" s="18"/>
      <c r="S33" s="57" t="str">
        <f>IF(Q33="","",VLOOKUP(Q33,[1]リスト!$J$4:$K$31,2,FALSE))</f>
        <v/>
      </c>
      <c r="T33" s="55">
        <f t="shared" si="3"/>
        <v>0</v>
      </c>
      <c r="U33" s="55" t="str">
        <f t="shared" si="0"/>
        <v/>
      </c>
      <c r="V33" s="55">
        <f t="shared" si="4"/>
        <v>0</v>
      </c>
      <c r="W33" s="55">
        <f t="shared" si="5"/>
        <v>0</v>
      </c>
      <c r="AD33" s="1"/>
      <c r="AE33" s="10"/>
      <c r="AF33" s="55" t="str">
        <f t="array" ref="AF33">IFERROR(IF(#REF!="×",0,_xlfn.IFS(AE33="多面",W33*0.6/1.6*0.5,AE33="治水ダム等",W33*0.75/1.75*0.5)),"")</f>
        <v/>
      </c>
      <c r="AG33" s="59" t="str">
        <f t="array" aca="1" ref="AG33" ca="1">IFERROR(_xlfn.IFS(#REF!="×",W33,#REF!="○",(W33-AF33)*0.7),"")</f>
        <v/>
      </c>
      <c r="AH33" s="18"/>
      <c r="AI33" s="60" t="e">
        <f t="array" aca="1" ref="AI33" ca="1">_xlfn.IFS(AH33=0,0,AH33&gt;W33,0,W33-AH33&gt;AG33,AG33,W33-AH33&lt;AG33,W33-AH33)</f>
        <v>#NAME?</v>
      </c>
      <c r="AJ33" s="61" t="str">
        <f t="shared" ca="1" si="6"/>
        <v/>
      </c>
    </row>
    <row r="34" spans="1:36" s="2" customFormat="1" ht="24" hidden="1" customHeight="1">
      <c r="A34" s="8">
        <v>23</v>
      </c>
      <c r="B34" s="17"/>
      <c r="C34" s="9"/>
      <c r="D34" s="9"/>
      <c r="E34" s="18"/>
      <c r="F34" s="18"/>
      <c r="G34" s="18"/>
      <c r="H34" s="18"/>
      <c r="I34" s="15">
        <f t="shared" si="7"/>
        <v>0</v>
      </c>
      <c r="J34" s="55">
        <f t="shared" si="8"/>
        <v>0</v>
      </c>
      <c r="K34" s="56">
        <f>IF(D34="",0,VLOOKUP(D34,[1]リスト!$F$4:$G$29,2,FALSE))</f>
        <v>0</v>
      </c>
      <c r="L34" s="57">
        <f>IF(D34="",0,VLOOKUP(D34,[1]リスト!$F$4:$H$29,3,FALSE))</f>
        <v>0</v>
      </c>
      <c r="M34" s="58">
        <f t="shared" si="9"/>
        <v>0</v>
      </c>
      <c r="N34" s="55">
        <f t="shared" si="1"/>
        <v>0</v>
      </c>
      <c r="O34" s="18"/>
      <c r="P34" s="58">
        <f t="shared" si="2"/>
        <v>0</v>
      </c>
      <c r="Q34" s="9"/>
      <c r="R34" s="18"/>
      <c r="S34" s="57" t="str">
        <f>IF(Q34="","",VLOOKUP(Q34,[1]リスト!$J$4:$K$31,2,FALSE))</f>
        <v/>
      </c>
      <c r="T34" s="55">
        <f t="shared" si="3"/>
        <v>0</v>
      </c>
      <c r="U34" s="55" t="str">
        <f t="shared" si="0"/>
        <v/>
      </c>
      <c r="V34" s="55">
        <f t="shared" si="4"/>
        <v>0</v>
      </c>
      <c r="W34" s="55">
        <f t="shared" si="5"/>
        <v>0</v>
      </c>
      <c r="AD34" s="1"/>
      <c r="AE34" s="10"/>
      <c r="AF34" s="55" t="str">
        <f t="array" ref="AF34">IFERROR(IF(#REF!="×",0,_xlfn.IFS(AE34="多面",W34*0.6/1.6*0.5,AE34="治水ダム等",W34*0.75/1.75*0.5)),"")</f>
        <v/>
      </c>
      <c r="AG34" s="59" t="str">
        <f t="array" aca="1" ref="AG34" ca="1">IFERROR(_xlfn.IFS(#REF!="×",W34,#REF!="○",(W34-AF34)*0.7),"")</f>
        <v/>
      </c>
      <c r="AH34" s="18"/>
      <c r="AI34" s="60" t="e">
        <f t="array" aca="1" ref="AI34" ca="1">_xlfn.IFS(AH34=0,0,AH34&gt;W34,0,W34-AH34&gt;AG34,AG34,W34-AH34&lt;AG34,W34-AH34)</f>
        <v>#NAME?</v>
      </c>
      <c r="AJ34" s="61" t="str">
        <f t="shared" ca="1" si="6"/>
        <v/>
      </c>
    </row>
    <row r="35" spans="1:36" s="2" customFormat="1" ht="24" hidden="1" customHeight="1">
      <c r="A35" s="8">
        <v>24</v>
      </c>
      <c r="B35" s="17"/>
      <c r="C35" s="9"/>
      <c r="D35" s="9"/>
      <c r="E35" s="18"/>
      <c r="F35" s="18"/>
      <c r="G35" s="18"/>
      <c r="H35" s="18"/>
      <c r="I35" s="15">
        <f t="shared" si="7"/>
        <v>0</v>
      </c>
      <c r="J35" s="55">
        <f t="shared" si="8"/>
        <v>0</v>
      </c>
      <c r="K35" s="56">
        <f>IF(D35="",0,VLOOKUP(D35,[1]リスト!$F$4:$G$29,2,FALSE))</f>
        <v>0</v>
      </c>
      <c r="L35" s="57">
        <f>IF(D35="",0,VLOOKUP(D35,[1]リスト!$F$4:$H$29,3,FALSE))</f>
        <v>0</v>
      </c>
      <c r="M35" s="58">
        <f t="shared" si="9"/>
        <v>0</v>
      </c>
      <c r="N35" s="55">
        <f t="shared" si="1"/>
        <v>0</v>
      </c>
      <c r="O35" s="18"/>
      <c r="P35" s="58">
        <f t="shared" si="2"/>
        <v>0</v>
      </c>
      <c r="Q35" s="9"/>
      <c r="R35" s="18"/>
      <c r="S35" s="57" t="str">
        <f>IF(Q35="","",VLOOKUP(Q35,[1]リスト!$J$4:$K$31,2,FALSE))</f>
        <v/>
      </c>
      <c r="T35" s="55">
        <f t="shared" si="3"/>
        <v>0</v>
      </c>
      <c r="U35" s="55" t="str">
        <f t="shared" si="0"/>
        <v/>
      </c>
      <c r="V35" s="55">
        <f t="shared" si="4"/>
        <v>0</v>
      </c>
      <c r="W35" s="55">
        <f t="shared" si="5"/>
        <v>0</v>
      </c>
      <c r="AD35" s="1"/>
      <c r="AE35" s="10"/>
      <c r="AF35" s="55" t="str">
        <f t="array" ref="AF35">IFERROR(IF(#REF!="×",0,_xlfn.IFS(AE35="多面",W35*0.6/1.6*0.5,AE35="治水ダム等",W35*0.75/1.75*0.5)),"")</f>
        <v/>
      </c>
      <c r="AG35" s="59" t="str">
        <f t="array" aca="1" ref="AG35" ca="1">IFERROR(_xlfn.IFS(#REF!="×",W35,#REF!="○",(W35-AF35)*0.7),"")</f>
        <v/>
      </c>
      <c r="AH35" s="18"/>
      <c r="AI35" s="60" t="e">
        <f t="array" aca="1" ref="AI35" ca="1">_xlfn.IFS(AH35=0,0,AH35&gt;W35,0,W35-AH35&gt;AG35,AG35,W35-AH35&lt;AG35,W35-AH35)</f>
        <v>#NAME?</v>
      </c>
      <c r="AJ35" s="61" t="str">
        <f t="shared" ca="1" si="6"/>
        <v/>
      </c>
    </row>
    <row r="36" spans="1:36" s="2" customFormat="1" ht="24" hidden="1" customHeight="1">
      <c r="A36" s="8">
        <v>25</v>
      </c>
      <c r="B36" s="17"/>
      <c r="C36" s="9"/>
      <c r="D36" s="9"/>
      <c r="E36" s="18"/>
      <c r="F36" s="18"/>
      <c r="G36" s="18"/>
      <c r="H36" s="18"/>
      <c r="I36" s="15">
        <f t="shared" si="7"/>
        <v>0</v>
      </c>
      <c r="J36" s="55">
        <f t="shared" si="8"/>
        <v>0</v>
      </c>
      <c r="K36" s="56">
        <f>IF(D36="",0,VLOOKUP(D36,[1]リスト!$F$4:$G$29,2,FALSE))</f>
        <v>0</v>
      </c>
      <c r="L36" s="57">
        <f>IF(D36="",0,VLOOKUP(D36,[1]リスト!$F$4:$H$29,3,FALSE))</f>
        <v>0</v>
      </c>
      <c r="M36" s="58">
        <f t="shared" si="9"/>
        <v>0</v>
      </c>
      <c r="N36" s="55">
        <f t="shared" si="1"/>
        <v>0</v>
      </c>
      <c r="O36" s="18"/>
      <c r="P36" s="58">
        <f t="shared" si="2"/>
        <v>0</v>
      </c>
      <c r="Q36" s="9"/>
      <c r="R36" s="18"/>
      <c r="S36" s="57" t="str">
        <f>IF(Q36="","",VLOOKUP(Q36,[1]リスト!$J$4:$K$31,2,FALSE))</f>
        <v/>
      </c>
      <c r="T36" s="55">
        <f t="shared" si="3"/>
        <v>0</v>
      </c>
      <c r="U36" s="55" t="str">
        <f t="shared" si="0"/>
        <v/>
      </c>
      <c r="V36" s="55">
        <f t="shared" si="4"/>
        <v>0</v>
      </c>
      <c r="W36" s="55">
        <f t="shared" si="5"/>
        <v>0</v>
      </c>
      <c r="AD36" s="1"/>
      <c r="AE36" s="10"/>
      <c r="AF36" s="55" t="str">
        <f t="array" ref="AF36">IFERROR(IF(#REF!="×",0,_xlfn.IFS(AE36="多面",W36*0.6/1.6*0.5,AE36="治水ダム等",W36*0.75/1.75*0.5)),"")</f>
        <v/>
      </c>
      <c r="AG36" s="59" t="str">
        <f t="array" aca="1" ref="AG36" ca="1">IFERROR(_xlfn.IFS(#REF!="×",W36,#REF!="○",(W36-AF36)*0.7),"")</f>
        <v/>
      </c>
      <c r="AH36" s="18"/>
      <c r="AI36" s="60" t="e">
        <f t="array" aca="1" ref="AI36" ca="1">_xlfn.IFS(AH36=0,0,AH36&gt;W36,0,W36-AH36&gt;AG36,AG36,W36-AH36&lt;AG36,W36-AH36)</f>
        <v>#NAME?</v>
      </c>
      <c r="AJ36" s="61" t="str">
        <f t="shared" ca="1" si="6"/>
        <v/>
      </c>
    </row>
    <row r="37" spans="1:36" s="2" customFormat="1" ht="24" hidden="1" customHeight="1">
      <c r="A37" s="8">
        <v>26</v>
      </c>
      <c r="B37" s="17"/>
      <c r="C37" s="9"/>
      <c r="D37" s="9"/>
      <c r="E37" s="18"/>
      <c r="F37" s="18"/>
      <c r="G37" s="18"/>
      <c r="H37" s="18"/>
      <c r="I37" s="15">
        <f t="shared" ref="I37:I100" si="10">SUM(E37:H37)</f>
        <v>0</v>
      </c>
      <c r="J37" s="55">
        <f t="shared" si="8"/>
        <v>0</v>
      </c>
      <c r="K37" s="56">
        <f>IF(D37="",0,VLOOKUP(D37,[1]リスト!$F$4:$G$29,2,FALSE))</f>
        <v>0</v>
      </c>
      <c r="L37" s="57">
        <f>IF(D37="",0,VLOOKUP(D37,[1]リスト!$F$4:$H$29,3,FALSE))</f>
        <v>0</v>
      </c>
      <c r="M37" s="58">
        <f t="shared" si="9"/>
        <v>0</v>
      </c>
      <c r="N37" s="55">
        <f t="shared" si="1"/>
        <v>0</v>
      </c>
      <c r="O37" s="18"/>
      <c r="P37" s="58">
        <f t="shared" si="2"/>
        <v>0</v>
      </c>
      <c r="Q37" s="9"/>
      <c r="R37" s="18"/>
      <c r="S37" s="57" t="str">
        <f>IF(Q37="","",VLOOKUP(Q37,[1]リスト!$J$4:$K$31,2,FALSE))</f>
        <v/>
      </c>
      <c r="T37" s="55">
        <f t="shared" si="3"/>
        <v>0</v>
      </c>
      <c r="U37" s="55" t="str">
        <f t="shared" si="0"/>
        <v/>
      </c>
      <c r="V37" s="55">
        <f t="shared" si="4"/>
        <v>0</v>
      </c>
      <c r="W37" s="55">
        <f t="shared" si="5"/>
        <v>0</v>
      </c>
      <c r="AD37" s="1"/>
      <c r="AE37" s="10"/>
      <c r="AF37" s="55" t="str">
        <f t="array" ref="AF37">IFERROR(IF(#REF!="×",0,_xlfn.IFS(AE37="多面",W37*0.6/1.6*0.5,AE37="治水ダム等",W37*0.75/1.75*0.5)),"")</f>
        <v/>
      </c>
      <c r="AG37" s="59" t="str">
        <f t="array" aca="1" ref="AG37" ca="1">IFERROR(_xlfn.IFS(#REF!="×",W37,#REF!="○",(W37-AF37)*0.7),"")</f>
        <v/>
      </c>
      <c r="AH37" s="18"/>
      <c r="AI37" s="60" t="e">
        <f t="array" aca="1" ref="AI37" ca="1">_xlfn.IFS(AH37=0,0,AH37&gt;W37,0,W37-AH37&gt;AG37,AG37,W37-AH37&lt;AG37,W37-AH37)</f>
        <v>#NAME?</v>
      </c>
      <c r="AJ37" s="61" t="str">
        <f t="shared" ca="1" si="6"/>
        <v/>
      </c>
    </row>
    <row r="38" spans="1:36" s="2" customFormat="1" ht="24" hidden="1" customHeight="1">
      <c r="A38" s="8">
        <v>27</v>
      </c>
      <c r="B38" s="17"/>
      <c r="C38" s="9"/>
      <c r="D38" s="9"/>
      <c r="E38" s="18"/>
      <c r="F38" s="18"/>
      <c r="G38" s="18"/>
      <c r="H38" s="18"/>
      <c r="I38" s="15">
        <f t="shared" si="10"/>
        <v>0</v>
      </c>
      <c r="J38" s="55">
        <f t="shared" si="8"/>
        <v>0</v>
      </c>
      <c r="K38" s="56">
        <f>IF(D38="",0,VLOOKUP(D38,[1]リスト!$F$4:$G$29,2,FALSE))</f>
        <v>0</v>
      </c>
      <c r="L38" s="57">
        <f>IF(D38="",0,VLOOKUP(D38,[1]リスト!$F$4:$H$29,3,FALSE))</f>
        <v>0</v>
      </c>
      <c r="M38" s="58">
        <f t="shared" si="9"/>
        <v>0</v>
      </c>
      <c r="N38" s="55">
        <f t="shared" si="1"/>
        <v>0</v>
      </c>
      <c r="O38" s="18"/>
      <c r="P38" s="58">
        <f t="shared" si="2"/>
        <v>0</v>
      </c>
      <c r="Q38" s="9"/>
      <c r="R38" s="18"/>
      <c r="S38" s="57" t="str">
        <f>IF(Q38="","",VLOOKUP(Q38,[1]リスト!$J$4:$K$31,2,FALSE))</f>
        <v/>
      </c>
      <c r="T38" s="55">
        <f t="shared" si="3"/>
        <v>0</v>
      </c>
      <c r="U38" s="55" t="str">
        <f t="shared" si="0"/>
        <v/>
      </c>
      <c r="V38" s="55">
        <f t="shared" si="4"/>
        <v>0</v>
      </c>
      <c r="W38" s="55">
        <f t="shared" si="5"/>
        <v>0</v>
      </c>
      <c r="AD38" s="1"/>
      <c r="AE38" s="10"/>
      <c r="AF38" s="55" t="str">
        <f t="array" ref="AF38">IFERROR(IF(#REF!="×",0,_xlfn.IFS(AE38="多面",W38*0.6/1.6*0.5,AE38="治水ダム等",W38*0.75/1.75*0.5)),"")</f>
        <v/>
      </c>
      <c r="AG38" s="59" t="str">
        <f t="array" aca="1" ref="AG38" ca="1">IFERROR(_xlfn.IFS(#REF!="×",W38,#REF!="○",(W38-AF38)*0.7),"")</f>
        <v/>
      </c>
      <c r="AH38" s="18"/>
      <c r="AI38" s="60" t="e">
        <f t="array" aca="1" ref="AI38" ca="1">_xlfn.IFS(AH38=0,0,AH38&gt;W38,0,W38-AH38&gt;AG38,AG38,W38-AH38&lt;AG38,W38-AH38)</f>
        <v>#NAME?</v>
      </c>
      <c r="AJ38" s="61" t="str">
        <f t="shared" ca="1" si="6"/>
        <v/>
      </c>
    </row>
    <row r="39" spans="1:36" s="2" customFormat="1" ht="24" hidden="1" customHeight="1">
      <c r="A39" s="8">
        <v>28</v>
      </c>
      <c r="B39" s="17"/>
      <c r="C39" s="9"/>
      <c r="D39" s="9"/>
      <c r="E39" s="18"/>
      <c r="F39" s="18"/>
      <c r="G39" s="18"/>
      <c r="H39" s="18"/>
      <c r="I39" s="15">
        <f t="shared" si="10"/>
        <v>0</v>
      </c>
      <c r="J39" s="55">
        <f t="shared" si="8"/>
        <v>0</v>
      </c>
      <c r="K39" s="56">
        <f>IF(D39="",0,VLOOKUP(D39,[1]リスト!$F$4:$G$29,2,FALSE))</f>
        <v>0</v>
      </c>
      <c r="L39" s="57">
        <f>IF(D39="",0,VLOOKUP(D39,[1]リスト!$F$4:$H$29,3,FALSE))</f>
        <v>0</v>
      </c>
      <c r="M39" s="58">
        <f t="shared" si="9"/>
        <v>0</v>
      </c>
      <c r="N39" s="55">
        <f t="shared" si="1"/>
        <v>0</v>
      </c>
      <c r="O39" s="18"/>
      <c r="P39" s="58">
        <f t="shared" si="2"/>
        <v>0</v>
      </c>
      <c r="Q39" s="9"/>
      <c r="R39" s="18"/>
      <c r="S39" s="57" t="str">
        <f>IF(Q39="","",VLOOKUP(Q39,[1]リスト!$J$4:$K$31,2,FALSE))</f>
        <v/>
      </c>
      <c r="T39" s="55">
        <f t="shared" si="3"/>
        <v>0</v>
      </c>
      <c r="U39" s="55" t="str">
        <f t="shared" si="0"/>
        <v/>
      </c>
      <c r="V39" s="55">
        <f t="shared" si="4"/>
        <v>0</v>
      </c>
      <c r="W39" s="55">
        <f t="shared" si="5"/>
        <v>0</v>
      </c>
      <c r="AD39" s="1"/>
      <c r="AE39" s="10"/>
      <c r="AF39" s="55" t="str">
        <f t="array" ref="AF39">IFERROR(IF(#REF!="×",0,_xlfn.IFS(AE39="多面",W39*0.6/1.6*0.5,AE39="治水ダム等",W39*0.75/1.75*0.5)),"")</f>
        <v/>
      </c>
      <c r="AG39" s="59" t="str">
        <f t="array" aca="1" ref="AG39" ca="1">IFERROR(_xlfn.IFS(#REF!="×",W39,#REF!="○",(W39-AF39)*0.7),"")</f>
        <v/>
      </c>
      <c r="AH39" s="18"/>
      <c r="AI39" s="60" t="e">
        <f t="array" aca="1" ref="AI39" ca="1">_xlfn.IFS(AH39=0,0,AH39&gt;W39,0,W39-AH39&gt;AG39,AG39,W39-AH39&lt;AG39,W39-AH39)</f>
        <v>#NAME?</v>
      </c>
      <c r="AJ39" s="61" t="str">
        <f t="shared" ca="1" si="6"/>
        <v/>
      </c>
    </row>
    <row r="40" spans="1:36" s="2" customFormat="1" ht="24" hidden="1" customHeight="1">
      <c r="A40" s="8">
        <v>29</v>
      </c>
      <c r="B40" s="17"/>
      <c r="C40" s="9"/>
      <c r="D40" s="9"/>
      <c r="E40" s="18"/>
      <c r="F40" s="18"/>
      <c r="G40" s="18"/>
      <c r="H40" s="18"/>
      <c r="I40" s="15">
        <f t="shared" si="10"/>
        <v>0</v>
      </c>
      <c r="J40" s="55">
        <f t="shared" si="8"/>
        <v>0</v>
      </c>
      <c r="K40" s="56">
        <f>IF(D40="",0,VLOOKUP(D40,[1]リスト!$F$4:$G$29,2,FALSE))</f>
        <v>0</v>
      </c>
      <c r="L40" s="57">
        <f>IF(D40="",0,VLOOKUP(D40,[1]リスト!$F$4:$H$29,3,FALSE))</f>
        <v>0</v>
      </c>
      <c r="M40" s="58">
        <f t="shared" si="9"/>
        <v>0</v>
      </c>
      <c r="N40" s="55">
        <f t="shared" si="1"/>
        <v>0</v>
      </c>
      <c r="O40" s="18"/>
      <c r="P40" s="58">
        <f t="shared" si="2"/>
        <v>0</v>
      </c>
      <c r="Q40" s="9"/>
      <c r="R40" s="18"/>
      <c r="S40" s="57" t="str">
        <f>IF(Q40="","",VLOOKUP(Q40,[1]リスト!$J$4:$K$31,2,FALSE))</f>
        <v/>
      </c>
      <c r="T40" s="55">
        <f t="shared" si="3"/>
        <v>0</v>
      </c>
      <c r="U40" s="55" t="str">
        <f t="shared" si="0"/>
        <v/>
      </c>
      <c r="V40" s="55">
        <f t="shared" si="4"/>
        <v>0</v>
      </c>
      <c r="W40" s="55">
        <f t="shared" si="5"/>
        <v>0</v>
      </c>
      <c r="AD40" s="1"/>
      <c r="AE40" s="10"/>
      <c r="AF40" s="55" t="str">
        <f t="array" ref="AF40">IFERROR(IF(#REF!="×",0,_xlfn.IFS(AE40="多面",W40*0.6/1.6*0.5,AE40="治水ダム等",W40*0.75/1.75*0.5)),"")</f>
        <v/>
      </c>
      <c r="AG40" s="59" t="str">
        <f t="array" aca="1" ref="AG40" ca="1">IFERROR(_xlfn.IFS(#REF!="×",W40,#REF!="○",(W40-AF40)*0.7),"")</f>
        <v/>
      </c>
      <c r="AH40" s="18"/>
      <c r="AI40" s="60" t="e">
        <f t="array" aca="1" ref="AI40" ca="1">_xlfn.IFS(AH40=0,0,AH40&gt;W40,0,W40-AH40&gt;AG40,AG40,W40-AH40&lt;AG40,W40-AH40)</f>
        <v>#NAME?</v>
      </c>
      <c r="AJ40" s="61" t="str">
        <f t="shared" ca="1" si="6"/>
        <v/>
      </c>
    </row>
    <row r="41" spans="1:36" s="2" customFormat="1" ht="24" hidden="1" customHeight="1">
      <c r="A41" s="8">
        <v>30</v>
      </c>
      <c r="B41" s="17"/>
      <c r="C41" s="9"/>
      <c r="D41" s="9"/>
      <c r="E41" s="18"/>
      <c r="F41" s="18"/>
      <c r="G41" s="18"/>
      <c r="H41" s="18"/>
      <c r="I41" s="15">
        <f t="shared" si="10"/>
        <v>0</v>
      </c>
      <c r="J41" s="55">
        <f t="shared" si="8"/>
        <v>0</v>
      </c>
      <c r="K41" s="56">
        <f>IF(D41="",0,VLOOKUP(D41,[1]リスト!$F$4:$G$29,2,FALSE))</f>
        <v>0</v>
      </c>
      <c r="L41" s="57">
        <f>IF(D41="",0,VLOOKUP(D41,[1]リスト!$F$4:$H$29,3,FALSE))</f>
        <v>0</v>
      </c>
      <c r="M41" s="58">
        <f t="shared" si="9"/>
        <v>0</v>
      </c>
      <c r="N41" s="55">
        <f t="shared" si="1"/>
        <v>0</v>
      </c>
      <c r="O41" s="18"/>
      <c r="P41" s="58">
        <f t="shared" si="2"/>
        <v>0</v>
      </c>
      <c r="Q41" s="9"/>
      <c r="R41" s="18"/>
      <c r="S41" s="57" t="str">
        <f>IF(Q41="","",VLOOKUP(Q41,[1]リスト!$J$4:$K$31,2,FALSE))</f>
        <v/>
      </c>
      <c r="T41" s="55">
        <f t="shared" si="3"/>
        <v>0</v>
      </c>
      <c r="U41" s="55" t="str">
        <f t="shared" si="0"/>
        <v/>
      </c>
      <c r="V41" s="55">
        <f t="shared" si="4"/>
        <v>0</v>
      </c>
      <c r="W41" s="55">
        <f t="shared" si="5"/>
        <v>0</v>
      </c>
      <c r="AD41" s="1"/>
      <c r="AE41" s="10"/>
      <c r="AF41" s="55" t="str">
        <f t="array" ref="AF41">IFERROR(IF(#REF!="×",0,_xlfn.IFS(AE41="多面",W41*0.6/1.6*0.5,AE41="治水ダム等",W41*0.75/1.75*0.5)),"")</f>
        <v/>
      </c>
      <c r="AG41" s="59" t="str">
        <f t="array" aca="1" ref="AG41" ca="1">IFERROR(_xlfn.IFS(#REF!="×",W41,#REF!="○",(W41-AF41)*0.7),"")</f>
        <v/>
      </c>
      <c r="AH41" s="18"/>
      <c r="AI41" s="60" t="e">
        <f t="array" aca="1" ref="AI41" ca="1">_xlfn.IFS(AH41=0,0,AH41&gt;W41,0,W41-AH41&gt;AG41,AG41,W41-AH41&lt;AG41,W41-AH41)</f>
        <v>#NAME?</v>
      </c>
      <c r="AJ41" s="61" t="str">
        <f t="shared" ca="1" si="6"/>
        <v/>
      </c>
    </row>
    <row r="42" spans="1:36" s="2" customFormat="1" ht="24" hidden="1" customHeight="1">
      <c r="A42" s="8">
        <v>31</v>
      </c>
      <c r="B42" s="17"/>
      <c r="C42" s="9"/>
      <c r="D42" s="9"/>
      <c r="E42" s="18"/>
      <c r="F42" s="18"/>
      <c r="G42" s="18"/>
      <c r="H42" s="18"/>
      <c r="I42" s="15">
        <f t="shared" si="10"/>
        <v>0</v>
      </c>
      <c r="J42" s="55">
        <f t="shared" si="8"/>
        <v>0</v>
      </c>
      <c r="K42" s="56">
        <f>IF(D42="",0,VLOOKUP(D42,[1]リスト!$F$4:$G$29,2,FALSE))</f>
        <v>0</v>
      </c>
      <c r="L42" s="57">
        <f>IF(D42="",0,VLOOKUP(D42,[1]リスト!$F$4:$H$29,3,FALSE))</f>
        <v>0</v>
      </c>
      <c r="M42" s="58">
        <f t="shared" si="9"/>
        <v>0</v>
      </c>
      <c r="N42" s="55">
        <f t="shared" si="1"/>
        <v>0</v>
      </c>
      <c r="O42" s="18"/>
      <c r="P42" s="58">
        <f t="shared" si="2"/>
        <v>0</v>
      </c>
      <c r="Q42" s="9"/>
      <c r="R42" s="18"/>
      <c r="S42" s="57" t="str">
        <f>IF(Q42="","",VLOOKUP(Q42,[1]リスト!$J$4:$K$31,2,FALSE))</f>
        <v/>
      </c>
      <c r="T42" s="55">
        <f t="shared" si="3"/>
        <v>0</v>
      </c>
      <c r="U42" s="55" t="str">
        <f t="shared" si="0"/>
        <v/>
      </c>
      <c r="V42" s="55">
        <f t="shared" si="4"/>
        <v>0</v>
      </c>
      <c r="W42" s="55">
        <f t="shared" si="5"/>
        <v>0</v>
      </c>
      <c r="AD42" s="1"/>
      <c r="AE42" s="10"/>
      <c r="AF42" s="55" t="str">
        <f t="array" ref="AF42">IFERROR(IF(#REF!="×",0,_xlfn.IFS(AE42="多面",W42*0.6/1.6*0.5,AE42="治水ダム等",W42*0.75/1.75*0.5)),"")</f>
        <v/>
      </c>
      <c r="AG42" s="59" t="str">
        <f t="array" aca="1" ref="AG42" ca="1">IFERROR(_xlfn.IFS(#REF!="×",W42,#REF!="○",(W42-AF42)*0.7),"")</f>
        <v/>
      </c>
      <c r="AH42" s="18"/>
      <c r="AI42" s="60" t="e">
        <f t="array" aca="1" ref="AI42" ca="1">_xlfn.IFS(AH42=0,0,AH42&gt;W42,0,W42-AH42&gt;AG42,AG42,W42-AH42&lt;AG42,W42-AH42)</f>
        <v>#NAME?</v>
      </c>
      <c r="AJ42" s="61" t="str">
        <f t="shared" ca="1" si="6"/>
        <v/>
      </c>
    </row>
    <row r="43" spans="1:36" s="2" customFormat="1" ht="24" hidden="1" customHeight="1">
      <c r="A43" s="8">
        <v>32</v>
      </c>
      <c r="B43" s="17"/>
      <c r="C43" s="9"/>
      <c r="D43" s="9"/>
      <c r="E43" s="18"/>
      <c r="F43" s="18"/>
      <c r="G43" s="18"/>
      <c r="H43" s="18"/>
      <c r="I43" s="15">
        <f t="shared" si="10"/>
        <v>0</v>
      </c>
      <c r="J43" s="55">
        <f t="shared" si="8"/>
        <v>0</v>
      </c>
      <c r="K43" s="56">
        <f>IF(D43="",0,VLOOKUP(D43,[1]リスト!$F$4:$G$29,2,FALSE))</f>
        <v>0</v>
      </c>
      <c r="L43" s="57">
        <f>IF(D43="",0,VLOOKUP(D43,[1]リスト!$F$4:$H$29,3,FALSE))</f>
        <v>0</v>
      </c>
      <c r="M43" s="58">
        <f t="shared" si="9"/>
        <v>0</v>
      </c>
      <c r="N43" s="55">
        <f>IF(C43="",0,IF(C43="多面",M43*0.6/1.6*0.5,IF(C43="治水ダム等",M43*0.75/1.75*0.5)))</f>
        <v>0</v>
      </c>
      <c r="O43" s="18"/>
      <c r="P43" s="58">
        <f t="shared" si="2"/>
        <v>0</v>
      </c>
      <c r="Q43" s="9"/>
      <c r="R43" s="18"/>
      <c r="S43" s="57" t="str">
        <f>IF(Q43="","",VLOOKUP(Q43,[1]リスト!$J$4:$K$31,2,FALSE))</f>
        <v/>
      </c>
      <c r="T43" s="55">
        <f t="shared" si="3"/>
        <v>0</v>
      </c>
      <c r="U43" s="55" t="str">
        <f t="shared" si="0"/>
        <v/>
      </c>
      <c r="V43" s="55">
        <f t="shared" si="4"/>
        <v>0</v>
      </c>
      <c r="W43" s="55">
        <f t="shared" si="5"/>
        <v>0</v>
      </c>
      <c r="AD43" s="1"/>
      <c r="AE43" s="10"/>
      <c r="AF43" s="55" t="str">
        <f t="array" ref="AF43">IFERROR(IF(#REF!="×",0,_xlfn.IFS(AE43="多面",W43*0.6/1.6*0.5,AE43="治水ダム等",W43*0.75/1.75*0.5)),"")</f>
        <v/>
      </c>
      <c r="AG43" s="59" t="str">
        <f t="array" aca="1" ref="AG43" ca="1">IFERROR(_xlfn.IFS(#REF!="×",W43,#REF!="○",(W43-AF43)*0.7),"")</f>
        <v/>
      </c>
      <c r="AH43" s="18"/>
      <c r="AI43" s="60" t="e">
        <f t="array" aca="1" ref="AI43" ca="1">_xlfn.IFS(AH43=0,0,AH43&gt;W43,0,W43-AH43&gt;AG43,AG43,W43-AH43&lt;AG43,W43-AH43)</f>
        <v>#NAME?</v>
      </c>
      <c r="AJ43" s="61" t="str">
        <f t="shared" ca="1" si="6"/>
        <v/>
      </c>
    </row>
    <row r="44" spans="1:36" s="2" customFormat="1" ht="24" hidden="1" customHeight="1">
      <c r="A44" s="8">
        <v>33</v>
      </c>
      <c r="B44" s="17"/>
      <c r="C44" s="9"/>
      <c r="D44" s="9"/>
      <c r="E44" s="18"/>
      <c r="F44" s="18"/>
      <c r="G44" s="18"/>
      <c r="H44" s="18"/>
      <c r="I44" s="15">
        <f t="shared" si="10"/>
        <v>0</v>
      </c>
      <c r="J44" s="55">
        <f t="shared" si="8"/>
        <v>0</v>
      </c>
      <c r="K44" s="56">
        <f>IF(D44="",0,VLOOKUP(D44,[1]リスト!$F$4:$G$29,2,FALSE))</f>
        <v>0</v>
      </c>
      <c r="L44" s="57">
        <f>IF(D44="",0,VLOOKUP(D44,[1]リスト!$F$4:$H$29,3,FALSE))</f>
        <v>0</v>
      </c>
      <c r="M44" s="58">
        <f t="shared" si="9"/>
        <v>0</v>
      </c>
      <c r="N44" s="55">
        <f t="shared" ref="N44" si="11">IF(C44="",0,IF(C44="多面",M44*0.6/1.6*0.5,IF(C44="治水ダム等",M44*0.75/1.75*0.5)))</f>
        <v>0</v>
      </c>
      <c r="O44" s="18"/>
      <c r="P44" s="58">
        <f t="shared" si="2"/>
        <v>0</v>
      </c>
      <c r="Q44" s="9"/>
      <c r="R44" s="18"/>
      <c r="S44" s="57" t="str">
        <f>IF(Q44="","",VLOOKUP(Q44,[1]リスト!$J$4:$K$31,2,FALSE))</f>
        <v/>
      </c>
      <c r="T44" s="55">
        <f t="shared" si="3"/>
        <v>0</v>
      </c>
      <c r="U44" s="55" t="str">
        <f t="shared" si="0"/>
        <v/>
      </c>
      <c r="V44" s="55">
        <f t="shared" si="4"/>
        <v>0</v>
      </c>
      <c r="W44" s="55">
        <f t="shared" si="5"/>
        <v>0</v>
      </c>
      <c r="AD44" s="1"/>
      <c r="AE44" s="10"/>
      <c r="AF44" s="55" t="str">
        <f t="array" ref="AF44">IFERROR(IF(#REF!="×",0,_xlfn.IFS(AE44="多面",W44*0.6/1.6*0.5,AE44="治水ダム等",W44*0.75/1.75*0.5)),"")</f>
        <v/>
      </c>
      <c r="AG44" s="59" t="str">
        <f t="array" aca="1" ref="AG44" ca="1">IFERROR(_xlfn.IFS(#REF!="×",W44,#REF!="○",(W44-AF44)*0.7),"")</f>
        <v/>
      </c>
      <c r="AH44" s="18"/>
      <c r="AI44" s="60" t="e">
        <f t="array" aca="1" ref="AI44" ca="1">_xlfn.IFS(AH44=0,0,AH44&gt;W44,0,W44-AH44&gt;AG44,AG44,W44-AH44&lt;AG44,W44-AH44)</f>
        <v>#NAME?</v>
      </c>
      <c r="AJ44" s="61" t="str">
        <f t="shared" ca="1" si="6"/>
        <v/>
      </c>
    </row>
    <row r="45" spans="1:36" s="2" customFormat="1" ht="24" hidden="1" customHeight="1">
      <c r="A45" s="8">
        <v>34</v>
      </c>
      <c r="B45" s="17"/>
      <c r="C45" s="9"/>
      <c r="D45" s="9"/>
      <c r="E45" s="18"/>
      <c r="F45" s="18"/>
      <c r="G45" s="18"/>
      <c r="H45" s="18"/>
      <c r="I45" s="15">
        <f t="shared" si="10"/>
        <v>0</v>
      </c>
      <c r="J45" s="55">
        <f t="shared" si="8"/>
        <v>0</v>
      </c>
      <c r="K45" s="56">
        <f>IF(D45="",0,VLOOKUP(D45,[1]リスト!$F$4:$G$29,2,FALSE))</f>
        <v>0</v>
      </c>
      <c r="L45" s="57">
        <f>IF(D45="",0,VLOOKUP(D45,[1]リスト!$F$4:$H$29,3,FALSE))</f>
        <v>0</v>
      </c>
      <c r="M45" s="58">
        <f t="shared" si="9"/>
        <v>0</v>
      </c>
      <c r="N45" s="55">
        <f>IF(C45="",0,IF(C45="多面",M45*0.6/1.6*0.5,IF(C45="治水ダム等",M45*0.75/1.75*0.5)))</f>
        <v>0</v>
      </c>
      <c r="O45" s="18"/>
      <c r="P45" s="58">
        <f t="shared" si="2"/>
        <v>0</v>
      </c>
      <c r="Q45" s="9"/>
      <c r="R45" s="18"/>
      <c r="S45" s="57" t="str">
        <f>IF(Q45="","",VLOOKUP(Q45,[1]リスト!$J$4:$K$31,2,FALSE))</f>
        <v/>
      </c>
      <c r="T45" s="55">
        <f t="shared" si="3"/>
        <v>0</v>
      </c>
      <c r="U45" s="55" t="str">
        <f>IF(C45="","",IF(C45="多面",T45*0.6/1.6*0.5,IF(C45="治水ダム等",T45*0.75/1.75*0.5)))</f>
        <v/>
      </c>
      <c r="V45" s="55">
        <f t="shared" si="4"/>
        <v>0</v>
      </c>
      <c r="W45" s="55">
        <f t="shared" si="5"/>
        <v>0</v>
      </c>
      <c r="AD45" s="1"/>
      <c r="AE45" s="10"/>
      <c r="AF45" s="55" t="str">
        <f t="array" ref="AF45">IFERROR(IF(#REF!="×",0,_xlfn.IFS(AE45="多面",W45*0.6/1.6*0.5,AE45="治水ダム等",W45*0.75/1.75*0.5)),"")</f>
        <v/>
      </c>
      <c r="AG45" s="59" t="str">
        <f t="array" aca="1" ref="AG45" ca="1">IFERROR(_xlfn.IFS(#REF!="×",W45,#REF!="○",(W45-AF45)*0.7),"")</f>
        <v/>
      </c>
      <c r="AH45" s="18"/>
      <c r="AI45" s="60" t="e">
        <f t="array" aca="1" ref="AI45" ca="1">_xlfn.IFS(AH45=0,0,AH45&gt;W45,0,W45-AH45&gt;AG45,AG45,W45-AH45&lt;AG45,W45-AH45)</f>
        <v>#NAME?</v>
      </c>
      <c r="AJ45" s="61" t="str">
        <f t="shared" ca="1" si="6"/>
        <v/>
      </c>
    </row>
    <row r="46" spans="1:36" s="2" customFormat="1" ht="24" hidden="1" customHeight="1" thickBot="1">
      <c r="A46" s="8">
        <v>35</v>
      </c>
      <c r="B46" s="17"/>
      <c r="C46" s="9"/>
      <c r="D46" s="9"/>
      <c r="E46" s="18"/>
      <c r="F46" s="18"/>
      <c r="G46" s="18"/>
      <c r="H46" s="18"/>
      <c r="I46" s="15">
        <f t="shared" si="10"/>
        <v>0</v>
      </c>
      <c r="J46" s="55">
        <f t="shared" si="8"/>
        <v>0</v>
      </c>
      <c r="K46" s="56">
        <f>IF(D46="",0,VLOOKUP(D46,[1]リスト!$F$4:$G$29,2,FALSE))</f>
        <v>0</v>
      </c>
      <c r="L46" s="57">
        <f>IF(D46="",0,VLOOKUP(D46,[1]リスト!$F$4:$H$29,3,FALSE))</f>
        <v>0</v>
      </c>
      <c r="M46" s="58">
        <f t="shared" si="9"/>
        <v>0</v>
      </c>
      <c r="N46" s="55">
        <f>IF(C46="",0,IF(C46="多面",M46*0.6/1.6*0.5,IF(C46="治水ダム等",M46*0.75/1.75*0.5)))</f>
        <v>0</v>
      </c>
      <c r="O46" s="18"/>
      <c r="P46" s="58">
        <f>IF(I46=0,0,IF((E46+F46+G46)-(E46/K46+(F46+G46)/L46)+O46&lt;0,0,(E46+F46+G46)-(E46/K46+(F46+G46)/L46)+O46))</f>
        <v>0</v>
      </c>
      <c r="Q46" s="9"/>
      <c r="R46" s="18"/>
      <c r="S46" s="57" t="str">
        <f>IF(Q46="","",VLOOKUP(Q46,[1]リスト!$J$4:$K$31,2,FALSE))</f>
        <v/>
      </c>
      <c r="T46" s="55">
        <f t="shared" si="3"/>
        <v>0</v>
      </c>
      <c r="U46" s="55" t="str">
        <f>IF(C46="","",IF(C46="多面",T46*0.6/1.6*0.5,IF(C46="治水ダム等",T46*0.75/1.75*0.5)))</f>
        <v/>
      </c>
      <c r="V46" s="55">
        <f t="shared" si="4"/>
        <v>0</v>
      </c>
      <c r="W46" s="55">
        <f t="shared" si="5"/>
        <v>0</v>
      </c>
      <c r="AD46" s="1"/>
      <c r="AE46" s="10"/>
      <c r="AF46" s="55" t="str">
        <f t="array" ref="AF46">IFERROR(IF(#REF!="×",0,_xlfn.IFS(AE46="多面",W46*0.6/1.6*0.5,AE46="治水ダム等",W46*0.75/1.75*0.5)),"")</f>
        <v/>
      </c>
      <c r="AG46" s="59" t="str">
        <f t="array" aca="1" ref="AG46" ca="1">IFERROR(_xlfn.IFS(#REF!="×",W46,#REF!="○",(W46-AF46)*0.7),"")</f>
        <v/>
      </c>
      <c r="AH46" s="18"/>
      <c r="AI46" s="60" t="e">
        <f t="array" aca="1" ref="AI46" ca="1">_xlfn.IFS(AH46=0,0,AH46&gt;W46,0,W46-AH46&gt;AG46,AG46,W46-AH46&lt;AG46,W46-AH46)</f>
        <v>#NAME?</v>
      </c>
      <c r="AJ46" s="61" t="str">
        <f t="shared" ca="1" si="6"/>
        <v/>
      </c>
    </row>
    <row r="47" spans="1:36" s="2" customFormat="1" ht="24" hidden="1" customHeight="1">
      <c r="A47" s="8">
        <v>36</v>
      </c>
      <c r="B47" s="17"/>
      <c r="C47" s="9"/>
      <c r="D47" s="9"/>
      <c r="E47" s="18"/>
      <c r="F47" s="18"/>
      <c r="G47" s="18"/>
      <c r="H47" s="18"/>
      <c r="I47" s="15">
        <f t="shared" si="10"/>
        <v>0</v>
      </c>
      <c r="J47" s="55">
        <f t="shared" si="8"/>
        <v>0</v>
      </c>
      <c r="K47" s="55"/>
      <c r="L47" s="57">
        <f>IF(D47="",0,VLOOKUP(D47,[1]リスト!$F$4:$H$29,3,FALSE))</f>
        <v>0</v>
      </c>
      <c r="M47" s="58">
        <f t="shared" ref="M47:M110" si="12">IF(J47=0,0,E47+(F47+G47)/L47+H47/1.035)</f>
        <v>0</v>
      </c>
      <c r="N47" s="55">
        <f t="shared" ref="N47:N110" si="13">IF(C47="",0,IF(C47="多面",M47*0.6/1.6*0.5,IF(C47="治水ダム等",M47*0.75/1.75*0.5)))</f>
        <v>0</v>
      </c>
      <c r="O47" s="18"/>
      <c r="P47" s="58">
        <f t="shared" ref="P47:P110" si="14">IF(I47=0,0,IF((E47+F47+G47)-(E47/K47+(F47+G47)/L47)+O47&lt;0,0,(E47+F47+G47)-(E47/K47+(F47+G47)/L47)+O47))</f>
        <v>0</v>
      </c>
      <c r="Q47" s="9"/>
      <c r="R47" s="18"/>
      <c r="S47" s="57" t="str">
        <f>IF(Q47="","",VLOOKUP(Q47,[1]リスト!$J$4:$K$31,2,FALSE))</f>
        <v/>
      </c>
      <c r="T47" s="55">
        <f t="shared" si="3"/>
        <v>0</v>
      </c>
      <c r="U47" s="55" t="str">
        <f t="shared" ref="U47:U110" si="15">IF(C47="","",IF(C47="多面",T47*0.6/1.6*0.5,IF(C47="治水ダム等",T47*0.75/1.75*0.5)))</f>
        <v/>
      </c>
      <c r="V47" s="55">
        <f t="shared" ref="V47:V110" si="16">IF(R47=0,0,R47-T47)</f>
        <v>0</v>
      </c>
      <c r="W47" s="55">
        <f t="shared" ref="W47:W110" si="17">IF(P47+V47=0,0,P47+V47)</f>
        <v>0</v>
      </c>
      <c r="AD47" s="1"/>
      <c r="AE47" s="10"/>
      <c r="AF47" s="55" t="str">
        <f t="array" ref="AF47">IFERROR(IF(#REF!="×",0,_xlfn.IFS(AE47="多面",W47*0.6/1.6*0.5,AE47="治水ダム等",W47*0.75/1.75*0.5)),"")</f>
        <v/>
      </c>
      <c r="AG47" s="59" t="str">
        <f t="array" aca="1" ref="AG47" ca="1">IFERROR(_xlfn.IFS(#REF!="×",W47,#REF!="○",(W47-AF47)*0.7),"")</f>
        <v/>
      </c>
      <c r="AH47" s="18"/>
      <c r="AI47" s="60" t="e">
        <f t="array" aca="1" ref="AI47" ca="1">_xlfn.IFS(AH47=0,0,AH47&gt;W47,0,W47-AH47&gt;AG47,AG47,W47-AH47&lt;AG47,W47-AH47)</f>
        <v>#NAME?</v>
      </c>
      <c r="AJ47" s="61" t="str">
        <f t="shared" ca="1" si="6"/>
        <v/>
      </c>
    </row>
    <row r="48" spans="1:36" s="2" customFormat="1" ht="24" hidden="1" customHeight="1">
      <c r="A48" s="8">
        <v>37</v>
      </c>
      <c r="B48" s="17"/>
      <c r="C48" s="9"/>
      <c r="D48" s="9"/>
      <c r="E48" s="18"/>
      <c r="F48" s="18"/>
      <c r="G48" s="18"/>
      <c r="H48" s="18"/>
      <c r="I48" s="15">
        <f t="shared" si="10"/>
        <v>0</v>
      </c>
      <c r="J48" s="55">
        <f t="shared" si="8"/>
        <v>0</v>
      </c>
      <c r="K48" s="55"/>
      <c r="L48" s="57">
        <f>IF(D48="",0,VLOOKUP(D48,[1]リスト!$F$4:$H$29,3,FALSE))</f>
        <v>0</v>
      </c>
      <c r="M48" s="58">
        <f t="shared" si="12"/>
        <v>0</v>
      </c>
      <c r="N48" s="55">
        <f t="shared" si="13"/>
        <v>0</v>
      </c>
      <c r="O48" s="18"/>
      <c r="P48" s="58">
        <f t="shared" si="14"/>
        <v>0</v>
      </c>
      <c r="Q48" s="9"/>
      <c r="R48" s="18"/>
      <c r="S48" s="57" t="str">
        <f>IF(Q48="","",VLOOKUP(Q48,[1]リスト!$J$4:$K$31,2,FALSE))</f>
        <v/>
      </c>
      <c r="T48" s="55">
        <f t="shared" si="3"/>
        <v>0</v>
      </c>
      <c r="U48" s="55" t="str">
        <f t="shared" si="15"/>
        <v/>
      </c>
      <c r="V48" s="55">
        <f t="shared" si="16"/>
        <v>0</v>
      </c>
      <c r="W48" s="55">
        <f t="shared" si="17"/>
        <v>0</v>
      </c>
      <c r="AD48" s="1"/>
      <c r="AE48" s="10"/>
      <c r="AF48" s="55" t="str">
        <f t="array" ref="AF48">IFERROR(IF(#REF!="×",0,_xlfn.IFS(AE48="多面",W48*0.6/1.6*0.5,AE48="治水ダム等",W48*0.75/1.75*0.5)),"")</f>
        <v/>
      </c>
      <c r="AG48" s="59" t="str">
        <f t="array" aca="1" ref="AG48" ca="1">IFERROR(_xlfn.IFS(#REF!="×",W48,#REF!="○",(W48-AF48)*0.7),"")</f>
        <v/>
      </c>
      <c r="AH48" s="18"/>
      <c r="AI48" s="60" t="e">
        <f t="array" aca="1" ref="AI48" ca="1">_xlfn.IFS(AH48=0,0,AH48&gt;W48,0,W48-AH48&gt;AG48,AG48,W48-AH48&lt;AG48,W48-AH48)</f>
        <v>#NAME?</v>
      </c>
      <c r="AJ48" s="61" t="str">
        <f t="shared" ca="1" si="6"/>
        <v/>
      </c>
    </row>
    <row r="49" spans="1:36" s="2" customFormat="1" ht="24" hidden="1" customHeight="1">
      <c r="A49" s="8">
        <v>38</v>
      </c>
      <c r="B49" s="17"/>
      <c r="C49" s="9"/>
      <c r="D49" s="9"/>
      <c r="E49" s="18"/>
      <c r="F49" s="18"/>
      <c r="G49" s="18"/>
      <c r="H49" s="18"/>
      <c r="I49" s="15">
        <f t="shared" si="10"/>
        <v>0</v>
      </c>
      <c r="J49" s="55">
        <f t="shared" si="8"/>
        <v>0</v>
      </c>
      <c r="K49" s="55"/>
      <c r="L49" s="57">
        <f>IF(D49="",0,VLOOKUP(D49,[1]リスト!$F$4:$H$29,3,FALSE))</f>
        <v>0</v>
      </c>
      <c r="M49" s="58">
        <f t="shared" si="12"/>
        <v>0</v>
      </c>
      <c r="N49" s="55">
        <f t="shared" si="13"/>
        <v>0</v>
      </c>
      <c r="O49" s="18"/>
      <c r="P49" s="58">
        <f t="shared" si="14"/>
        <v>0</v>
      </c>
      <c r="Q49" s="9"/>
      <c r="R49" s="18"/>
      <c r="S49" s="57" t="str">
        <f>IF(Q49="","",VLOOKUP(Q49,[1]リスト!$J$4:$K$31,2,FALSE))</f>
        <v/>
      </c>
      <c r="T49" s="55">
        <f t="shared" si="3"/>
        <v>0</v>
      </c>
      <c r="U49" s="55" t="str">
        <f t="shared" si="15"/>
        <v/>
      </c>
      <c r="V49" s="55">
        <f t="shared" si="16"/>
        <v>0</v>
      </c>
      <c r="W49" s="55">
        <f t="shared" si="17"/>
        <v>0</v>
      </c>
      <c r="AD49" s="1"/>
      <c r="AE49" s="10"/>
      <c r="AF49" s="55" t="str">
        <f t="array" ref="AF49">IFERROR(IF(#REF!="×",0,_xlfn.IFS(AE49="多面",W49*0.6/1.6*0.5,AE49="治水ダム等",W49*0.75/1.75*0.5)),"")</f>
        <v/>
      </c>
      <c r="AG49" s="59" t="str">
        <f t="array" aca="1" ref="AG49" ca="1">IFERROR(_xlfn.IFS(#REF!="×",W49,#REF!="○",(W49-AF49)*0.7),"")</f>
        <v/>
      </c>
      <c r="AH49" s="18"/>
      <c r="AI49" s="60" t="e">
        <f t="array" aca="1" ref="AI49" ca="1">_xlfn.IFS(AH49=0,0,AH49&gt;W49,0,W49-AH49&gt;AG49,AG49,W49-AH49&lt;AG49,W49-AH49)</f>
        <v>#NAME?</v>
      </c>
      <c r="AJ49" s="61" t="str">
        <f t="shared" ca="1" si="6"/>
        <v/>
      </c>
    </row>
    <row r="50" spans="1:36" s="2" customFormat="1" ht="24" hidden="1" customHeight="1">
      <c r="A50" s="8">
        <v>39</v>
      </c>
      <c r="B50" s="17"/>
      <c r="C50" s="9"/>
      <c r="D50" s="9"/>
      <c r="E50" s="18"/>
      <c r="F50" s="18"/>
      <c r="G50" s="18"/>
      <c r="H50" s="18"/>
      <c r="I50" s="15">
        <f t="shared" si="10"/>
        <v>0</v>
      </c>
      <c r="J50" s="55">
        <f t="shared" si="8"/>
        <v>0</v>
      </c>
      <c r="K50" s="55"/>
      <c r="L50" s="57">
        <f>IF(D50="",0,VLOOKUP(D50,[1]リスト!$F$4:$H$29,3,FALSE))</f>
        <v>0</v>
      </c>
      <c r="M50" s="58">
        <f t="shared" si="12"/>
        <v>0</v>
      </c>
      <c r="N50" s="55">
        <f t="shared" si="13"/>
        <v>0</v>
      </c>
      <c r="O50" s="18"/>
      <c r="P50" s="58">
        <f t="shared" si="14"/>
        <v>0</v>
      </c>
      <c r="Q50" s="9"/>
      <c r="R50" s="18"/>
      <c r="S50" s="57" t="str">
        <f>IF(Q50="","",VLOOKUP(Q50,[1]リスト!$J$4:$K$31,2,FALSE))</f>
        <v/>
      </c>
      <c r="T50" s="55">
        <f t="shared" si="3"/>
        <v>0</v>
      </c>
      <c r="U50" s="55" t="str">
        <f t="shared" si="15"/>
        <v/>
      </c>
      <c r="V50" s="55">
        <f t="shared" si="16"/>
        <v>0</v>
      </c>
      <c r="W50" s="55">
        <f t="shared" si="17"/>
        <v>0</v>
      </c>
      <c r="AD50" s="1"/>
      <c r="AE50" s="10"/>
      <c r="AF50" s="55" t="str">
        <f t="array" ref="AF50">IFERROR(IF(#REF!="×",0,_xlfn.IFS(AE50="多面",W50*0.6/1.6*0.5,AE50="治水ダム等",W50*0.75/1.75*0.5)),"")</f>
        <v/>
      </c>
      <c r="AG50" s="59" t="str">
        <f t="array" aca="1" ref="AG50" ca="1">IFERROR(_xlfn.IFS(#REF!="×",W50,#REF!="○",(W50-AF50)*0.7),"")</f>
        <v/>
      </c>
      <c r="AH50" s="18"/>
      <c r="AI50" s="60" t="e">
        <f t="array" aca="1" ref="AI50" ca="1">_xlfn.IFS(AH50=0,0,AH50&gt;W50,0,W50-AH50&gt;AG50,AG50,W50-AH50&lt;AG50,W50-AH50)</f>
        <v>#NAME?</v>
      </c>
      <c r="AJ50" s="61" t="str">
        <f t="shared" ca="1" si="6"/>
        <v/>
      </c>
    </row>
    <row r="51" spans="1:36" s="2" customFormat="1" ht="24" hidden="1" customHeight="1">
      <c r="A51" s="8">
        <v>40</v>
      </c>
      <c r="B51" s="17"/>
      <c r="C51" s="9"/>
      <c r="D51" s="9"/>
      <c r="E51" s="18"/>
      <c r="F51" s="18"/>
      <c r="G51" s="18"/>
      <c r="H51" s="18"/>
      <c r="I51" s="15">
        <f t="shared" si="10"/>
        <v>0</v>
      </c>
      <c r="J51" s="55">
        <f t="shared" si="8"/>
        <v>0</v>
      </c>
      <c r="K51" s="55"/>
      <c r="L51" s="57">
        <f>IF(D51="",0,VLOOKUP(D51,[1]リスト!$F$4:$H$29,3,FALSE))</f>
        <v>0</v>
      </c>
      <c r="M51" s="58">
        <f t="shared" si="12"/>
        <v>0</v>
      </c>
      <c r="N51" s="55">
        <f t="shared" si="13"/>
        <v>0</v>
      </c>
      <c r="O51" s="18"/>
      <c r="P51" s="58">
        <f t="shared" si="14"/>
        <v>0</v>
      </c>
      <c r="Q51" s="9"/>
      <c r="R51" s="18"/>
      <c r="S51" s="57" t="str">
        <f>IF(Q51="","",VLOOKUP(Q51,[1]リスト!$J$4:$K$31,2,FALSE))</f>
        <v/>
      </c>
      <c r="T51" s="55">
        <f t="shared" si="3"/>
        <v>0</v>
      </c>
      <c r="U51" s="55" t="str">
        <f t="shared" si="15"/>
        <v/>
      </c>
      <c r="V51" s="55">
        <f t="shared" si="16"/>
        <v>0</v>
      </c>
      <c r="W51" s="55">
        <f t="shared" si="17"/>
        <v>0</v>
      </c>
      <c r="AD51" s="1"/>
      <c r="AE51" s="10"/>
      <c r="AF51" s="55" t="str">
        <f t="array" ref="AF51">IFERROR(IF(#REF!="×",0,_xlfn.IFS(AE51="多面",W51*0.6/1.6*0.5,AE51="治水ダム等",W51*0.75/1.75*0.5)),"")</f>
        <v/>
      </c>
      <c r="AG51" s="59" t="str">
        <f t="array" aca="1" ref="AG51" ca="1">IFERROR(_xlfn.IFS(#REF!="×",W51,#REF!="○",(W51-AF51)*0.7),"")</f>
        <v/>
      </c>
      <c r="AH51" s="18"/>
      <c r="AI51" s="60" t="e">
        <f t="array" aca="1" ref="AI51" ca="1">_xlfn.IFS(AH51=0,0,AH51&gt;W51,0,W51-AH51&gt;AG51,AG51,W51-AH51&lt;AG51,W51-AH51)</f>
        <v>#NAME?</v>
      </c>
      <c r="AJ51" s="61" t="str">
        <f t="shared" ca="1" si="6"/>
        <v/>
      </c>
    </row>
    <row r="52" spans="1:36" s="2" customFormat="1" ht="24" hidden="1" customHeight="1">
      <c r="A52" s="8">
        <v>41</v>
      </c>
      <c r="B52" s="17"/>
      <c r="C52" s="9"/>
      <c r="D52" s="9"/>
      <c r="E52" s="18"/>
      <c r="F52" s="18"/>
      <c r="G52" s="18"/>
      <c r="H52" s="18"/>
      <c r="I52" s="15">
        <f t="shared" si="10"/>
        <v>0</v>
      </c>
      <c r="J52" s="55">
        <f t="shared" si="8"/>
        <v>0</v>
      </c>
      <c r="K52" s="55"/>
      <c r="L52" s="57">
        <f>IF(D52="",0,VLOOKUP(D52,[1]リスト!$F$4:$H$29,3,FALSE))</f>
        <v>0</v>
      </c>
      <c r="M52" s="58">
        <f t="shared" si="12"/>
        <v>0</v>
      </c>
      <c r="N52" s="55">
        <f t="shared" si="13"/>
        <v>0</v>
      </c>
      <c r="O52" s="18"/>
      <c r="P52" s="58">
        <f t="shared" si="14"/>
        <v>0</v>
      </c>
      <c r="Q52" s="9"/>
      <c r="R52" s="18"/>
      <c r="S52" s="57" t="str">
        <f>IF(Q52="","",VLOOKUP(Q52,[1]リスト!$J$4:$K$31,2,FALSE))</f>
        <v/>
      </c>
      <c r="T52" s="55">
        <f t="shared" si="3"/>
        <v>0</v>
      </c>
      <c r="U52" s="55" t="str">
        <f t="shared" si="15"/>
        <v/>
      </c>
      <c r="V52" s="55">
        <f t="shared" si="16"/>
        <v>0</v>
      </c>
      <c r="W52" s="55">
        <f t="shared" si="17"/>
        <v>0</v>
      </c>
      <c r="AD52" s="1"/>
      <c r="AE52" s="10"/>
      <c r="AF52" s="55" t="str">
        <f t="array" ref="AF52">IFERROR(IF(#REF!="×",0,_xlfn.IFS(AE52="多面",W52*0.6/1.6*0.5,AE52="治水ダム等",W52*0.75/1.75*0.5)),"")</f>
        <v/>
      </c>
      <c r="AG52" s="59" t="str">
        <f t="array" aca="1" ref="AG52" ca="1">IFERROR(_xlfn.IFS(#REF!="×",W52,#REF!="○",(W52-AF52)*0.7),"")</f>
        <v/>
      </c>
      <c r="AH52" s="18"/>
      <c r="AI52" s="60" t="e">
        <f t="array" aca="1" ref="AI52" ca="1">_xlfn.IFS(AH52=0,0,AH52&gt;W52,0,W52-AH52&gt;AG52,AG52,W52-AH52&lt;AG52,W52-AH52)</f>
        <v>#NAME?</v>
      </c>
      <c r="AJ52" s="61" t="str">
        <f t="shared" ca="1" si="6"/>
        <v/>
      </c>
    </row>
    <row r="53" spans="1:36" s="2" customFormat="1" ht="24" hidden="1" customHeight="1">
      <c r="A53" s="8">
        <v>42</v>
      </c>
      <c r="B53" s="17"/>
      <c r="C53" s="9"/>
      <c r="D53" s="9"/>
      <c r="E53" s="18"/>
      <c r="F53" s="18"/>
      <c r="G53" s="18"/>
      <c r="H53" s="18"/>
      <c r="I53" s="15">
        <f t="shared" si="10"/>
        <v>0</v>
      </c>
      <c r="J53" s="55">
        <f t="shared" si="8"/>
        <v>0</v>
      </c>
      <c r="K53" s="55"/>
      <c r="L53" s="57">
        <f>IF(D53="",0,VLOOKUP(D53,[1]リスト!$F$4:$H$29,3,FALSE))</f>
        <v>0</v>
      </c>
      <c r="M53" s="58">
        <f t="shared" si="12"/>
        <v>0</v>
      </c>
      <c r="N53" s="55">
        <f t="shared" si="13"/>
        <v>0</v>
      </c>
      <c r="O53" s="18"/>
      <c r="P53" s="58">
        <f t="shared" si="14"/>
        <v>0</v>
      </c>
      <c r="Q53" s="9"/>
      <c r="R53" s="18"/>
      <c r="S53" s="57" t="str">
        <f>IF(Q53="","",VLOOKUP(Q53,[1]リスト!$J$4:$K$31,2,FALSE))</f>
        <v/>
      </c>
      <c r="T53" s="55">
        <f t="shared" si="3"/>
        <v>0</v>
      </c>
      <c r="U53" s="55" t="str">
        <f t="shared" si="15"/>
        <v/>
      </c>
      <c r="V53" s="55">
        <f t="shared" si="16"/>
        <v>0</v>
      </c>
      <c r="W53" s="55">
        <f t="shared" si="17"/>
        <v>0</v>
      </c>
      <c r="AD53" s="1"/>
      <c r="AE53" s="10"/>
      <c r="AF53" s="55" t="str">
        <f t="array" ref="AF53">IFERROR(IF(#REF!="×",0,_xlfn.IFS(AE53="多面",W53*0.6/1.6*0.5,AE53="治水ダム等",W53*0.75/1.75*0.5)),"")</f>
        <v/>
      </c>
      <c r="AG53" s="59" t="str">
        <f t="array" aca="1" ref="AG53" ca="1">IFERROR(_xlfn.IFS(#REF!="×",W53,#REF!="○",(W53-AF53)*0.7),"")</f>
        <v/>
      </c>
      <c r="AH53" s="18"/>
      <c r="AI53" s="60" t="e">
        <f t="array" aca="1" ref="AI53" ca="1">_xlfn.IFS(AH53=0,0,AH53&gt;W53,0,W53-AH53&gt;AG53,AG53,W53-AH53&lt;AG53,W53-AH53)</f>
        <v>#NAME?</v>
      </c>
      <c r="AJ53" s="61" t="str">
        <f t="shared" ca="1" si="6"/>
        <v/>
      </c>
    </row>
    <row r="54" spans="1:36" s="2" customFormat="1" ht="24" hidden="1" customHeight="1">
      <c r="A54" s="8">
        <v>43</v>
      </c>
      <c r="B54" s="17"/>
      <c r="C54" s="9"/>
      <c r="D54" s="9"/>
      <c r="E54" s="18"/>
      <c r="F54" s="18"/>
      <c r="G54" s="18"/>
      <c r="H54" s="18"/>
      <c r="I54" s="15">
        <f t="shared" si="10"/>
        <v>0</v>
      </c>
      <c r="J54" s="55">
        <f t="shared" si="8"/>
        <v>0</v>
      </c>
      <c r="K54" s="55"/>
      <c r="L54" s="57">
        <f>IF(D54="",0,VLOOKUP(D54,[1]リスト!$F$4:$H$29,3,FALSE))</f>
        <v>0</v>
      </c>
      <c r="M54" s="58">
        <f t="shared" si="12"/>
        <v>0</v>
      </c>
      <c r="N54" s="55">
        <f t="shared" si="13"/>
        <v>0</v>
      </c>
      <c r="O54" s="18"/>
      <c r="P54" s="58">
        <f t="shared" si="14"/>
        <v>0</v>
      </c>
      <c r="Q54" s="9"/>
      <c r="R54" s="18"/>
      <c r="S54" s="57" t="str">
        <f>IF(Q54="","",VLOOKUP(Q54,[1]リスト!$J$4:$K$31,2,FALSE))</f>
        <v/>
      </c>
      <c r="T54" s="55">
        <f t="shared" si="3"/>
        <v>0</v>
      </c>
      <c r="U54" s="55" t="str">
        <f t="shared" si="15"/>
        <v/>
      </c>
      <c r="V54" s="55">
        <f t="shared" si="16"/>
        <v>0</v>
      </c>
      <c r="W54" s="55">
        <f t="shared" si="17"/>
        <v>0</v>
      </c>
      <c r="AD54" s="1"/>
      <c r="AE54" s="10"/>
      <c r="AF54" s="55" t="str">
        <f t="array" ref="AF54">IFERROR(IF(#REF!="×",0,_xlfn.IFS(AE54="多面",W54*0.6/1.6*0.5,AE54="治水ダム等",W54*0.75/1.75*0.5)),"")</f>
        <v/>
      </c>
      <c r="AG54" s="59" t="str">
        <f t="array" aca="1" ref="AG54" ca="1">IFERROR(_xlfn.IFS(#REF!="×",W54,#REF!="○",(W54-AF54)*0.7),"")</f>
        <v/>
      </c>
      <c r="AH54" s="18"/>
      <c r="AI54" s="60" t="e">
        <f t="array" aca="1" ref="AI54" ca="1">_xlfn.IFS(AH54=0,0,AH54&gt;W54,0,W54-AH54&gt;AG54,AG54,W54-AH54&lt;AG54,W54-AH54)</f>
        <v>#NAME?</v>
      </c>
      <c r="AJ54" s="61" t="str">
        <f t="shared" ca="1" si="6"/>
        <v/>
      </c>
    </row>
    <row r="55" spans="1:36" s="2" customFormat="1" ht="24" hidden="1" customHeight="1">
      <c r="A55" s="8">
        <v>44</v>
      </c>
      <c r="B55" s="17"/>
      <c r="C55" s="9"/>
      <c r="D55" s="9"/>
      <c r="E55" s="18"/>
      <c r="F55" s="18"/>
      <c r="G55" s="18"/>
      <c r="H55" s="18"/>
      <c r="I55" s="15">
        <f t="shared" si="10"/>
        <v>0</v>
      </c>
      <c r="J55" s="55">
        <f t="shared" si="8"/>
        <v>0</v>
      </c>
      <c r="K55" s="55"/>
      <c r="L55" s="57">
        <f>IF(D55="",0,VLOOKUP(D55,[1]リスト!$F$4:$H$29,3,FALSE))</f>
        <v>0</v>
      </c>
      <c r="M55" s="58">
        <f t="shared" si="12"/>
        <v>0</v>
      </c>
      <c r="N55" s="55">
        <f t="shared" si="13"/>
        <v>0</v>
      </c>
      <c r="O55" s="18"/>
      <c r="P55" s="58">
        <f t="shared" si="14"/>
        <v>0</v>
      </c>
      <c r="Q55" s="9"/>
      <c r="R55" s="18"/>
      <c r="S55" s="57" t="str">
        <f>IF(Q55="","",VLOOKUP(Q55,[1]リスト!$J$4:$K$31,2,FALSE))</f>
        <v/>
      </c>
      <c r="T55" s="55">
        <f t="shared" si="3"/>
        <v>0</v>
      </c>
      <c r="U55" s="55" t="str">
        <f t="shared" si="15"/>
        <v/>
      </c>
      <c r="V55" s="55">
        <f t="shared" si="16"/>
        <v>0</v>
      </c>
      <c r="W55" s="55">
        <f t="shared" si="17"/>
        <v>0</v>
      </c>
      <c r="AD55" s="1"/>
      <c r="AE55" s="10"/>
      <c r="AF55" s="55" t="str">
        <f t="array" ref="AF55">IFERROR(IF(#REF!="×",0,_xlfn.IFS(AE55="多面",W55*0.6/1.6*0.5,AE55="治水ダム等",W55*0.75/1.75*0.5)),"")</f>
        <v/>
      </c>
      <c r="AG55" s="59" t="str">
        <f t="array" aca="1" ref="AG55" ca="1">IFERROR(_xlfn.IFS(#REF!="×",W55,#REF!="○",(W55-AF55)*0.7),"")</f>
        <v/>
      </c>
      <c r="AH55" s="18"/>
      <c r="AI55" s="60" t="e">
        <f t="array" aca="1" ref="AI55" ca="1">_xlfn.IFS(AH55=0,0,AH55&gt;W55,0,W55-AH55&gt;AG55,AG55,W55-AH55&lt;AG55,W55-AH55)</f>
        <v>#NAME?</v>
      </c>
      <c r="AJ55" s="61" t="str">
        <f t="shared" ca="1" si="6"/>
        <v/>
      </c>
    </row>
    <row r="56" spans="1:36" s="2" customFormat="1" ht="24" hidden="1" customHeight="1">
      <c r="A56" s="8">
        <v>45</v>
      </c>
      <c r="B56" s="17"/>
      <c r="C56" s="9"/>
      <c r="D56" s="9"/>
      <c r="E56" s="18"/>
      <c r="F56" s="18"/>
      <c r="G56" s="18"/>
      <c r="H56" s="18"/>
      <c r="I56" s="15">
        <f t="shared" si="10"/>
        <v>0</v>
      </c>
      <c r="J56" s="55">
        <f t="shared" si="8"/>
        <v>0</v>
      </c>
      <c r="K56" s="55"/>
      <c r="L56" s="57">
        <f>IF(D56="",0,VLOOKUP(D56,[1]リスト!$F$4:$H$29,3,FALSE))</f>
        <v>0</v>
      </c>
      <c r="M56" s="58">
        <f t="shared" si="12"/>
        <v>0</v>
      </c>
      <c r="N56" s="55">
        <f t="shared" si="13"/>
        <v>0</v>
      </c>
      <c r="O56" s="18"/>
      <c r="P56" s="58">
        <f t="shared" si="14"/>
        <v>0</v>
      </c>
      <c r="Q56" s="9"/>
      <c r="R56" s="18"/>
      <c r="S56" s="57" t="str">
        <f>IF(Q56="","",VLOOKUP(Q56,[1]リスト!$J$4:$K$31,2,FALSE))</f>
        <v/>
      </c>
      <c r="T56" s="55">
        <f t="shared" si="3"/>
        <v>0</v>
      </c>
      <c r="U56" s="55" t="str">
        <f t="shared" si="15"/>
        <v/>
      </c>
      <c r="V56" s="55">
        <f t="shared" si="16"/>
        <v>0</v>
      </c>
      <c r="W56" s="55">
        <f t="shared" si="17"/>
        <v>0</v>
      </c>
      <c r="AD56" s="1"/>
      <c r="AE56" s="10"/>
      <c r="AF56" s="55" t="str">
        <f t="array" ref="AF56">IFERROR(IF(#REF!="×",0,_xlfn.IFS(AE56="多面",W56*0.6/1.6*0.5,AE56="治水ダム等",W56*0.75/1.75*0.5)),"")</f>
        <v/>
      </c>
      <c r="AG56" s="59" t="str">
        <f t="array" aca="1" ref="AG56" ca="1">IFERROR(_xlfn.IFS(#REF!="×",W56,#REF!="○",(W56-AF56)*0.7),"")</f>
        <v/>
      </c>
      <c r="AH56" s="18"/>
      <c r="AI56" s="60" t="e">
        <f t="array" aca="1" ref="AI56" ca="1">_xlfn.IFS(AH56=0,0,AH56&gt;W56,0,W56-AH56&gt;AG56,AG56,W56-AH56&lt;AG56,W56-AH56)</f>
        <v>#NAME?</v>
      </c>
      <c r="AJ56" s="61" t="str">
        <f t="shared" ca="1" si="6"/>
        <v/>
      </c>
    </row>
    <row r="57" spans="1:36" s="2" customFormat="1" ht="24" hidden="1" customHeight="1">
      <c r="A57" s="8">
        <v>46</v>
      </c>
      <c r="B57" s="17"/>
      <c r="C57" s="9"/>
      <c r="D57" s="9"/>
      <c r="E57" s="18"/>
      <c r="F57" s="18"/>
      <c r="G57" s="18"/>
      <c r="H57" s="18"/>
      <c r="I57" s="15">
        <f t="shared" si="10"/>
        <v>0</v>
      </c>
      <c r="J57" s="55">
        <f t="shared" si="8"/>
        <v>0</v>
      </c>
      <c r="K57" s="55"/>
      <c r="L57" s="57">
        <f>IF(D57="",0,VLOOKUP(D57,[1]リスト!$F$4:$H$29,3,FALSE))</f>
        <v>0</v>
      </c>
      <c r="M57" s="58">
        <f t="shared" si="12"/>
        <v>0</v>
      </c>
      <c r="N57" s="55">
        <f t="shared" si="13"/>
        <v>0</v>
      </c>
      <c r="O57" s="18"/>
      <c r="P57" s="58">
        <f t="shared" si="14"/>
        <v>0</v>
      </c>
      <c r="Q57" s="9"/>
      <c r="R57" s="18"/>
      <c r="S57" s="57" t="str">
        <f>IF(Q57="","",VLOOKUP(Q57,[1]リスト!$J$4:$K$31,2,FALSE))</f>
        <v/>
      </c>
      <c r="T57" s="55">
        <f t="shared" si="3"/>
        <v>0</v>
      </c>
      <c r="U57" s="55" t="str">
        <f t="shared" si="15"/>
        <v/>
      </c>
      <c r="V57" s="55">
        <f t="shared" si="16"/>
        <v>0</v>
      </c>
      <c r="W57" s="55">
        <f t="shared" si="17"/>
        <v>0</v>
      </c>
      <c r="AD57" s="1"/>
      <c r="AE57" s="10"/>
      <c r="AF57" s="55" t="str">
        <f t="array" ref="AF57">IFERROR(IF(#REF!="×",0,_xlfn.IFS(AE57="多面",W57*0.6/1.6*0.5,AE57="治水ダム等",W57*0.75/1.75*0.5)),"")</f>
        <v/>
      </c>
      <c r="AG57" s="59" t="str">
        <f t="array" aca="1" ref="AG57" ca="1">IFERROR(_xlfn.IFS(#REF!="×",W57,#REF!="○",(W57-AF57)*0.7),"")</f>
        <v/>
      </c>
      <c r="AH57" s="18"/>
      <c r="AI57" s="60" t="e">
        <f t="array" aca="1" ref="AI57" ca="1">_xlfn.IFS(AH57=0,0,AH57&gt;W57,0,W57-AH57&gt;AG57,AG57,W57-AH57&lt;AG57,W57-AH57)</f>
        <v>#NAME?</v>
      </c>
      <c r="AJ57" s="61" t="str">
        <f t="shared" ca="1" si="6"/>
        <v/>
      </c>
    </row>
    <row r="58" spans="1:36" s="2" customFormat="1" ht="24" hidden="1" customHeight="1">
      <c r="A58" s="8">
        <v>47</v>
      </c>
      <c r="B58" s="17"/>
      <c r="C58" s="9"/>
      <c r="D58" s="9"/>
      <c r="E58" s="18"/>
      <c r="F58" s="18"/>
      <c r="G58" s="18"/>
      <c r="H58" s="18"/>
      <c r="I58" s="15">
        <f t="shared" si="10"/>
        <v>0</v>
      </c>
      <c r="J58" s="55">
        <f t="shared" si="8"/>
        <v>0</v>
      </c>
      <c r="K58" s="55"/>
      <c r="L58" s="57">
        <f>IF(D58="",0,VLOOKUP(D58,[1]リスト!$F$4:$H$29,3,FALSE))</f>
        <v>0</v>
      </c>
      <c r="M58" s="58">
        <f t="shared" si="12"/>
        <v>0</v>
      </c>
      <c r="N58" s="55">
        <f t="shared" si="13"/>
        <v>0</v>
      </c>
      <c r="O58" s="18"/>
      <c r="P58" s="58">
        <f t="shared" si="14"/>
        <v>0</v>
      </c>
      <c r="Q58" s="9"/>
      <c r="R58" s="18"/>
      <c r="S58" s="57" t="str">
        <f>IF(Q58="","",VLOOKUP(Q58,[1]リスト!$J$4:$K$31,2,FALSE))</f>
        <v/>
      </c>
      <c r="T58" s="55">
        <f t="shared" si="3"/>
        <v>0</v>
      </c>
      <c r="U58" s="55" t="str">
        <f t="shared" si="15"/>
        <v/>
      </c>
      <c r="V58" s="55">
        <f t="shared" si="16"/>
        <v>0</v>
      </c>
      <c r="W58" s="55">
        <f t="shared" si="17"/>
        <v>0</v>
      </c>
      <c r="AD58" s="1"/>
      <c r="AE58" s="10"/>
      <c r="AF58" s="55" t="str">
        <f t="array" ref="AF58">IFERROR(IF(#REF!="×",0,_xlfn.IFS(AE58="多面",W58*0.6/1.6*0.5,AE58="治水ダム等",W58*0.75/1.75*0.5)),"")</f>
        <v/>
      </c>
      <c r="AG58" s="59" t="str">
        <f t="array" aca="1" ref="AG58" ca="1">IFERROR(_xlfn.IFS(#REF!="×",W58,#REF!="○",(W58-AF58)*0.7),"")</f>
        <v/>
      </c>
      <c r="AH58" s="18"/>
      <c r="AI58" s="60" t="e">
        <f t="array" aca="1" ref="AI58" ca="1">_xlfn.IFS(AH58=0,0,AH58&gt;W58,0,W58-AH58&gt;AG58,AG58,W58-AH58&lt;AG58,W58-AH58)</f>
        <v>#NAME?</v>
      </c>
      <c r="AJ58" s="61" t="str">
        <f t="shared" ca="1" si="6"/>
        <v/>
      </c>
    </row>
    <row r="59" spans="1:36" s="2" customFormat="1" ht="24" hidden="1" customHeight="1">
      <c r="A59" s="8">
        <v>48</v>
      </c>
      <c r="B59" s="17"/>
      <c r="C59" s="9"/>
      <c r="D59" s="9"/>
      <c r="E59" s="18"/>
      <c r="F59" s="18"/>
      <c r="G59" s="18"/>
      <c r="H59" s="18"/>
      <c r="I59" s="15">
        <f t="shared" si="10"/>
        <v>0</v>
      </c>
      <c r="J59" s="55">
        <f t="shared" si="8"/>
        <v>0</v>
      </c>
      <c r="K59" s="55"/>
      <c r="L59" s="57">
        <f>IF(D59="",0,VLOOKUP(D59,[1]リスト!$F$4:$H$29,3,FALSE))</f>
        <v>0</v>
      </c>
      <c r="M59" s="58">
        <f t="shared" si="12"/>
        <v>0</v>
      </c>
      <c r="N59" s="55">
        <f t="shared" si="13"/>
        <v>0</v>
      </c>
      <c r="O59" s="18"/>
      <c r="P59" s="58">
        <f t="shared" si="14"/>
        <v>0</v>
      </c>
      <c r="Q59" s="9"/>
      <c r="R59" s="18"/>
      <c r="S59" s="57" t="str">
        <f>IF(Q59="","",VLOOKUP(Q59,[1]リスト!$J$4:$K$31,2,FALSE))</f>
        <v/>
      </c>
      <c r="T59" s="55">
        <f t="shared" si="3"/>
        <v>0</v>
      </c>
      <c r="U59" s="55" t="str">
        <f t="shared" si="15"/>
        <v/>
      </c>
      <c r="V59" s="55">
        <f t="shared" si="16"/>
        <v>0</v>
      </c>
      <c r="W59" s="55">
        <f t="shared" si="17"/>
        <v>0</v>
      </c>
      <c r="AD59" s="1"/>
      <c r="AE59" s="10"/>
      <c r="AF59" s="55" t="str">
        <f t="array" ref="AF59">IFERROR(IF(#REF!="×",0,_xlfn.IFS(AE59="多面",W59*0.6/1.6*0.5,AE59="治水ダム等",W59*0.75/1.75*0.5)),"")</f>
        <v/>
      </c>
      <c r="AG59" s="59" t="str">
        <f t="array" aca="1" ref="AG59" ca="1">IFERROR(_xlfn.IFS(#REF!="×",W59,#REF!="○",(W59-AF59)*0.7),"")</f>
        <v/>
      </c>
      <c r="AH59" s="18"/>
      <c r="AI59" s="60" t="e">
        <f t="array" aca="1" ref="AI59" ca="1">_xlfn.IFS(AH59=0,0,AH59&gt;W59,0,W59-AH59&gt;AG59,AG59,W59-AH59&lt;AG59,W59-AH59)</f>
        <v>#NAME?</v>
      </c>
      <c r="AJ59" s="61" t="str">
        <f t="shared" ca="1" si="6"/>
        <v/>
      </c>
    </row>
    <row r="60" spans="1:36" s="2" customFormat="1" ht="24" hidden="1" customHeight="1">
      <c r="A60" s="8">
        <v>49</v>
      </c>
      <c r="B60" s="17"/>
      <c r="C60" s="9"/>
      <c r="D60" s="9"/>
      <c r="E60" s="18"/>
      <c r="F60" s="18"/>
      <c r="G60" s="18"/>
      <c r="H60" s="18"/>
      <c r="I60" s="15">
        <f t="shared" si="10"/>
        <v>0</v>
      </c>
      <c r="J60" s="55">
        <f t="shared" si="8"/>
        <v>0</v>
      </c>
      <c r="K60" s="55"/>
      <c r="L60" s="57">
        <f>IF(D60="",0,VLOOKUP(D60,[1]リスト!$F$4:$H$29,3,FALSE))</f>
        <v>0</v>
      </c>
      <c r="M60" s="58">
        <f t="shared" si="12"/>
        <v>0</v>
      </c>
      <c r="N60" s="55">
        <f t="shared" si="13"/>
        <v>0</v>
      </c>
      <c r="O60" s="18"/>
      <c r="P60" s="58">
        <f t="shared" si="14"/>
        <v>0</v>
      </c>
      <c r="Q60" s="9"/>
      <c r="R60" s="18"/>
      <c r="S60" s="57" t="str">
        <f>IF(Q60="","",VLOOKUP(Q60,[1]リスト!$J$4:$K$31,2,FALSE))</f>
        <v/>
      </c>
      <c r="T60" s="55">
        <f t="shared" si="3"/>
        <v>0</v>
      </c>
      <c r="U60" s="55" t="str">
        <f t="shared" si="15"/>
        <v/>
      </c>
      <c r="V60" s="55">
        <f t="shared" si="16"/>
        <v>0</v>
      </c>
      <c r="W60" s="55">
        <f t="shared" si="17"/>
        <v>0</v>
      </c>
      <c r="AD60" s="1"/>
      <c r="AE60" s="10"/>
      <c r="AF60" s="55" t="str">
        <f t="array" ref="AF60">IFERROR(IF(#REF!="×",0,_xlfn.IFS(AE60="多面",W60*0.6/1.6*0.5,AE60="治水ダム等",W60*0.75/1.75*0.5)),"")</f>
        <v/>
      </c>
      <c r="AG60" s="59" t="str">
        <f t="array" aca="1" ref="AG60" ca="1">IFERROR(_xlfn.IFS(#REF!="×",W60,#REF!="○",(W60-AF60)*0.7),"")</f>
        <v/>
      </c>
      <c r="AH60" s="18"/>
      <c r="AI60" s="60" t="e">
        <f t="array" aca="1" ref="AI60" ca="1">_xlfn.IFS(AH60=0,0,AH60&gt;W60,0,W60-AH60&gt;AG60,AG60,W60-AH60&lt;AG60,W60-AH60)</f>
        <v>#NAME?</v>
      </c>
      <c r="AJ60" s="61" t="str">
        <f t="shared" ca="1" si="6"/>
        <v/>
      </c>
    </row>
    <row r="61" spans="1:36" s="2" customFormat="1" ht="24" hidden="1" customHeight="1">
      <c r="A61" s="8">
        <v>50</v>
      </c>
      <c r="B61" s="17"/>
      <c r="C61" s="9"/>
      <c r="D61" s="9"/>
      <c r="E61" s="18"/>
      <c r="F61" s="18"/>
      <c r="G61" s="18"/>
      <c r="H61" s="18"/>
      <c r="I61" s="15">
        <f t="shared" si="10"/>
        <v>0</v>
      </c>
      <c r="J61" s="55">
        <f t="shared" si="8"/>
        <v>0</v>
      </c>
      <c r="K61" s="55"/>
      <c r="L61" s="57">
        <f>IF(D61="",0,VLOOKUP(D61,[1]リスト!$F$4:$H$29,3,FALSE))</f>
        <v>0</v>
      </c>
      <c r="M61" s="58">
        <f t="shared" si="12"/>
        <v>0</v>
      </c>
      <c r="N61" s="55">
        <f t="shared" si="13"/>
        <v>0</v>
      </c>
      <c r="O61" s="18"/>
      <c r="P61" s="58">
        <f t="shared" si="14"/>
        <v>0</v>
      </c>
      <c r="Q61" s="9"/>
      <c r="R61" s="18"/>
      <c r="S61" s="57" t="str">
        <f>IF(Q61="","",VLOOKUP(Q61,[1]リスト!$J$4:$K$31,2,FALSE))</f>
        <v/>
      </c>
      <c r="T61" s="55">
        <f t="shared" si="3"/>
        <v>0</v>
      </c>
      <c r="U61" s="55" t="str">
        <f t="shared" si="15"/>
        <v/>
      </c>
      <c r="V61" s="55">
        <f t="shared" si="16"/>
        <v>0</v>
      </c>
      <c r="W61" s="55">
        <f t="shared" si="17"/>
        <v>0</v>
      </c>
      <c r="AD61" s="1"/>
      <c r="AE61" s="10"/>
      <c r="AF61" s="55" t="str">
        <f t="array" ref="AF61">IFERROR(IF(#REF!="×",0,_xlfn.IFS(AE61="多面",W61*0.6/1.6*0.5,AE61="治水ダム等",W61*0.75/1.75*0.5)),"")</f>
        <v/>
      </c>
      <c r="AG61" s="59" t="str">
        <f t="array" aca="1" ref="AG61" ca="1">IFERROR(_xlfn.IFS(#REF!="×",W61,#REF!="○",(W61-AF61)*0.7),"")</f>
        <v/>
      </c>
      <c r="AH61" s="18"/>
      <c r="AI61" s="60" t="e">
        <f t="array" aca="1" ref="AI61" ca="1">_xlfn.IFS(AH61=0,0,AH61&gt;W61,0,W61-AH61&gt;AG61,AG61,W61-AH61&lt;AG61,W61-AH61)</f>
        <v>#NAME?</v>
      </c>
      <c r="AJ61" s="61" t="str">
        <f t="shared" ca="1" si="6"/>
        <v/>
      </c>
    </row>
    <row r="62" spans="1:36" s="2" customFormat="1" ht="24" hidden="1" customHeight="1">
      <c r="A62" s="8">
        <v>51</v>
      </c>
      <c r="B62" s="17"/>
      <c r="C62" s="9"/>
      <c r="D62" s="9"/>
      <c r="E62" s="18"/>
      <c r="F62" s="18"/>
      <c r="G62" s="18"/>
      <c r="H62" s="18"/>
      <c r="I62" s="15">
        <f t="shared" si="10"/>
        <v>0</v>
      </c>
      <c r="J62" s="55">
        <f t="shared" si="8"/>
        <v>0</v>
      </c>
      <c r="K62" s="55"/>
      <c r="L62" s="57">
        <f>IF(D62="",0,VLOOKUP(D62,[1]リスト!$F$4:$H$29,3,FALSE))</f>
        <v>0</v>
      </c>
      <c r="M62" s="58">
        <f t="shared" si="12"/>
        <v>0</v>
      </c>
      <c r="N62" s="55">
        <f t="shared" si="13"/>
        <v>0</v>
      </c>
      <c r="O62" s="18"/>
      <c r="P62" s="58">
        <f t="shared" si="14"/>
        <v>0</v>
      </c>
      <c r="Q62" s="9"/>
      <c r="R62" s="18"/>
      <c r="S62" s="57" t="str">
        <f>IF(Q62="","",VLOOKUP(Q62,[1]リスト!$J$4:$K$31,2,FALSE))</f>
        <v/>
      </c>
      <c r="T62" s="55">
        <f t="shared" si="3"/>
        <v>0</v>
      </c>
      <c r="U62" s="55" t="str">
        <f t="shared" si="15"/>
        <v/>
      </c>
      <c r="V62" s="55">
        <f t="shared" si="16"/>
        <v>0</v>
      </c>
      <c r="W62" s="55">
        <f t="shared" si="17"/>
        <v>0</v>
      </c>
      <c r="AD62" s="1"/>
      <c r="AE62" s="10"/>
      <c r="AF62" s="55" t="str">
        <f t="array" ref="AF62">IFERROR(IF(#REF!="×",0,_xlfn.IFS(AE62="多面",W62*0.6/1.6*0.5,AE62="治水ダム等",W62*0.75/1.75*0.5)),"")</f>
        <v/>
      </c>
      <c r="AG62" s="59" t="str">
        <f t="array" aca="1" ref="AG62" ca="1">IFERROR(_xlfn.IFS(#REF!="×",W62,#REF!="○",(W62-AF62)*0.7),"")</f>
        <v/>
      </c>
      <c r="AH62" s="18"/>
      <c r="AI62" s="60" t="e">
        <f t="array" aca="1" ref="AI62" ca="1">_xlfn.IFS(AH62=0,0,AH62&gt;W62,0,W62-AH62&gt;AG62,AG62,W62-AH62&lt;AG62,W62-AH62)</f>
        <v>#NAME?</v>
      </c>
      <c r="AJ62" s="61" t="str">
        <f t="shared" ca="1" si="6"/>
        <v/>
      </c>
    </row>
    <row r="63" spans="1:36" s="2" customFormat="1" ht="24" hidden="1" customHeight="1">
      <c r="A63" s="8">
        <v>52</v>
      </c>
      <c r="B63" s="17"/>
      <c r="C63" s="9"/>
      <c r="D63" s="9"/>
      <c r="E63" s="18"/>
      <c r="F63" s="18"/>
      <c r="G63" s="18"/>
      <c r="H63" s="18"/>
      <c r="I63" s="15">
        <f t="shared" si="10"/>
        <v>0</v>
      </c>
      <c r="J63" s="55">
        <f t="shared" si="8"/>
        <v>0</v>
      </c>
      <c r="K63" s="55"/>
      <c r="L63" s="57">
        <f>IF(D63="",0,VLOOKUP(D63,[1]リスト!$F$4:$H$29,3,FALSE))</f>
        <v>0</v>
      </c>
      <c r="M63" s="58">
        <f t="shared" si="12"/>
        <v>0</v>
      </c>
      <c r="N63" s="55">
        <f t="shared" si="13"/>
        <v>0</v>
      </c>
      <c r="O63" s="18"/>
      <c r="P63" s="58">
        <f t="shared" si="14"/>
        <v>0</v>
      </c>
      <c r="Q63" s="9"/>
      <c r="R63" s="18"/>
      <c r="S63" s="57" t="str">
        <f>IF(Q63="","",VLOOKUP(Q63,[1]リスト!$J$4:$K$31,2,FALSE))</f>
        <v/>
      </c>
      <c r="T63" s="55">
        <f t="shared" si="3"/>
        <v>0</v>
      </c>
      <c r="U63" s="55" t="str">
        <f t="shared" si="15"/>
        <v/>
      </c>
      <c r="V63" s="55">
        <f t="shared" si="16"/>
        <v>0</v>
      </c>
      <c r="W63" s="55">
        <f t="shared" si="17"/>
        <v>0</v>
      </c>
      <c r="AD63" s="1"/>
      <c r="AE63" s="10"/>
      <c r="AF63" s="55" t="str">
        <f t="array" ref="AF63">IFERROR(IF(#REF!="×",0,_xlfn.IFS(AE63="多面",W63*0.6/1.6*0.5,AE63="治水ダム等",W63*0.75/1.75*0.5)),"")</f>
        <v/>
      </c>
      <c r="AG63" s="59" t="str">
        <f t="array" aca="1" ref="AG63" ca="1">IFERROR(_xlfn.IFS(#REF!="×",W63,#REF!="○",(W63-AF63)*0.7),"")</f>
        <v/>
      </c>
      <c r="AH63" s="18"/>
      <c r="AI63" s="60" t="e">
        <f t="array" aca="1" ref="AI63" ca="1">_xlfn.IFS(AH63=0,0,AH63&gt;W63,0,W63-AH63&gt;AG63,AG63,W63-AH63&lt;AG63,W63-AH63)</f>
        <v>#NAME?</v>
      </c>
      <c r="AJ63" s="61" t="str">
        <f t="shared" ca="1" si="6"/>
        <v/>
      </c>
    </row>
    <row r="64" spans="1:36" s="2" customFormat="1" ht="24" hidden="1" customHeight="1">
      <c r="A64" s="8">
        <v>53</v>
      </c>
      <c r="B64" s="17"/>
      <c r="C64" s="9"/>
      <c r="D64" s="9"/>
      <c r="E64" s="18"/>
      <c r="F64" s="18"/>
      <c r="G64" s="18"/>
      <c r="H64" s="18"/>
      <c r="I64" s="15">
        <f t="shared" si="10"/>
        <v>0</v>
      </c>
      <c r="J64" s="55">
        <f t="shared" si="8"/>
        <v>0</v>
      </c>
      <c r="K64" s="55"/>
      <c r="L64" s="57">
        <f>IF(D64="",0,VLOOKUP(D64,[1]リスト!$F$4:$H$29,3,FALSE))</f>
        <v>0</v>
      </c>
      <c r="M64" s="58">
        <f t="shared" si="12"/>
        <v>0</v>
      </c>
      <c r="N64" s="55">
        <f t="shared" si="13"/>
        <v>0</v>
      </c>
      <c r="O64" s="18"/>
      <c r="P64" s="58">
        <f t="shared" si="14"/>
        <v>0</v>
      </c>
      <c r="Q64" s="9"/>
      <c r="R64" s="18"/>
      <c r="S64" s="57" t="str">
        <f>IF(Q64="","",VLOOKUP(Q64,[1]リスト!$J$4:$K$31,2,FALSE))</f>
        <v/>
      </c>
      <c r="T64" s="55">
        <f t="shared" si="3"/>
        <v>0</v>
      </c>
      <c r="U64" s="55" t="str">
        <f t="shared" si="15"/>
        <v/>
      </c>
      <c r="V64" s="55">
        <f t="shared" si="16"/>
        <v>0</v>
      </c>
      <c r="W64" s="55">
        <f t="shared" si="17"/>
        <v>0</v>
      </c>
      <c r="AD64" s="1"/>
      <c r="AE64" s="10"/>
      <c r="AF64" s="55" t="str">
        <f t="array" ref="AF64">IFERROR(IF(#REF!="×",0,_xlfn.IFS(AE64="多面",W64*0.6/1.6*0.5,AE64="治水ダム等",W64*0.75/1.75*0.5)),"")</f>
        <v/>
      </c>
      <c r="AG64" s="59" t="str">
        <f t="array" aca="1" ref="AG64" ca="1">IFERROR(_xlfn.IFS(#REF!="×",W64,#REF!="○",(W64-AF64)*0.7),"")</f>
        <v/>
      </c>
      <c r="AH64" s="18"/>
      <c r="AI64" s="60" t="e">
        <f t="array" aca="1" ref="AI64" ca="1">_xlfn.IFS(AH64=0,0,AH64&gt;W64,0,W64-AH64&gt;AG64,AG64,W64-AH64&lt;AG64,W64-AH64)</f>
        <v>#NAME?</v>
      </c>
      <c r="AJ64" s="61" t="str">
        <f t="shared" ca="1" si="6"/>
        <v/>
      </c>
    </row>
    <row r="65" spans="1:36" s="2" customFormat="1" ht="24" hidden="1" customHeight="1">
      <c r="A65" s="8">
        <v>54</v>
      </c>
      <c r="B65" s="17"/>
      <c r="C65" s="9"/>
      <c r="D65" s="9"/>
      <c r="E65" s="18"/>
      <c r="F65" s="18"/>
      <c r="G65" s="18"/>
      <c r="H65" s="18"/>
      <c r="I65" s="15">
        <f t="shared" si="10"/>
        <v>0</v>
      </c>
      <c r="J65" s="55">
        <f t="shared" si="8"/>
        <v>0</v>
      </c>
      <c r="K65" s="55"/>
      <c r="L65" s="57">
        <f>IF(D65="",0,VLOOKUP(D65,[1]リスト!$F$4:$H$29,3,FALSE))</f>
        <v>0</v>
      </c>
      <c r="M65" s="58">
        <f t="shared" si="12"/>
        <v>0</v>
      </c>
      <c r="N65" s="55">
        <f t="shared" si="13"/>
        <v>0</v>
      </c>
      <c r="O65" s="18"/>
      <c r="P65" s="58">
        <f t="shared" si="14"/>
        <v>0</v>
      </c>
      <c r="Q65" s="9"/>
      <c r="R65" s="18"/>
      <c r="S65" s="57" t="str">
        <f>IF(Q65="","",VLOOKUP(Q65,[1]リスト!$J$4:$K$31,2,FALSE))</f>
        <v/>
      </c>
      <c r="T65" s="55">
        <f t="shared" si="3"/>
        <v>0</v>
      </c>
      <c r="U65" s="55" t="str">
        <f t="shared" si="15"/>
        <v/>
      </c>
      <c r="V65" s="55">
        <f t="shared" si="16"/>
        <v>0</v>
      </c>
      <c r="W65" s="55">
        <f t="shared" si="17"/>
        <v>0</v>
      </c>
      <c r="AD65" s="1"/>
      <c r="AE65" s="10"/>
      <c r="AF65" s="55" t="str">
        <f t="array" ref="AF65">IFERROR(IF(#REF!="×",0,_xlfn.IFS(AE65="多面",W65*0.6/1.6*0.5,AE65="治水ダム等",W65*0.75/1.75*0.5)),"")</f>
        <v/>
      </c>
      <c r="AG65" s="59" t="str">
        <f t="array" aca="1" ref="AG65" ca="1">IFERROR(_xlfn.IFS(#REF!="×",W65,#REF!="○",(W65-AF65)*0.7),"")</f>
        <v/>
      </c>
      <c r="AH65" s="18"/>
      <c r="AI65" s="60" t="e">
        <f t="array" aca="1" ref="AI65" ca="1">_xlfn.IFS(AH65=0,0,AH65&gt;W65,0,W65-AH65&gt;AG65,AG65,W65-AH65&lt;AG65,W65-AH65)</f>
        <v>#NAME?</v>
      </c>
      <c r="AJ65" s="61" t="str">
        <f t="shared" ca="1" si="6"/>
        <v/>
      </c>
    </row>
    <row r="66" spans="1:36" s="2" customFormat="1" ht="24" hidden="1" customHeight="1">
      <c r="A66" s="8">
        <v>55</v>
      </c>
      <c r="B66" s="17"/>
      <c r="C66" s="9"/>
      <c r="D66" s="9"/>
      <c r="E66" s="18"/>
      <c r="F66" s="18"/>
      <c r="G66" s="18"/>
      <c r="H66" s="18"/>
      <c r="I66" s="15">
        <f t="shared" si="10"/>
        <v>0</v>
      </c>
      <c r="J66" s="55">
        <f t="shared" si="8"/>
        <v>0</v>
      </c>
      <c r="K66" s="55"/>
      <c r="L66" s="57">
        <f>IF(D66="",0,VLOOKUP(D66,[1]リスト!$F$4:$H$29,3,FALSE))</f>
        <v>0</v>
      </c>
      <c r="M66" s="58">
        <f t="shared" si="12"/>
        <v>0</v>
      </c>
      <c r="N66" s="55">
        <f t="shared" si="13"/>
        <v>0</v>
      </c>
      <c r="O66" s="18"/>
      <c r="P66" s="58">
        <f t="shared" si="14"/>
        <v>0</v>
      </c>
      <c r="Q66" s="9"/>
      <c r="R66" s="18"/>
      <c r="S66" s="57" t="str">
        <f>IF(Q66="","",VLOOKUP(Q66,[1]リスト!$J$4:$K$31,2,FALSE))</f>
        <v/>
      </c>
      <c r="T66" s="55">
        <f t="shared" si="3"/>
        <v>0</v>
      </c>
      <c r="U66" s="55" t="str">
        <f t="shared" si="15"/>
        <v/>
      </c>
      <c r="V66" s="55">
        <f t="shared" si="16"/>
        <v>0</v>
      </c>
      <c r="W66" s="55">
        <f t="shared" si="17"/>
        <v>0</v>
      </c>
      <c r="AD66" s="1"/>
      <c r="AE66" s="10"/>
      <c r="AF66" s="55" t="str">
        <f t="array" ref="AF66">IFERROR(IF(#REF!="×",0,_xlfn.IFS(AE66="多面",W66*0.6/1.6*0.5,AE66="治水ダム等",W66*0.75/1.75*0.5)),"")</f>
        <v/>
      </c>
      <c r="AG66" s="59" t="str">
        <f t="array" aca="1" ref="AG66" ca="1">IFERROR(_xlfn.IFS(#REF!="×",W66,#REF!="○",(W66-AF66)*0.7),"")</f>
        <v/>
      </c>
      <c r="AH66" s="18"/>
      <c r="AI66" s="60" t="e">
        <f t="array" aca="1" ref="AI66" ca="1">_xlfn.IFS(AH66=0,0,AH66&gt;W66,0,W66-AH66&gt;AG66,AG66,W66-AH66&lt;AG66,W66-AH66)</f>
        <v>#NAME?</v>
      </c>
      <c r="AJ66" s="61" t="str">
        <f t="shared" ca="1" si="6"/>
        <v/>
      </c>
    </row>
    <row r="67" spans="1:36" s="2" customFormat="1" ht="24" hidden="1" customHeight="1">
      <c r="A67" s="8">
        <v>56</v>
      </c>
      <c r="B67" s="17"/>
      <c r="C67" s="9"/>
      <c r="D67" s="9"/>
      <c r="E67" s="18"/>
      <c r="F67" s="18"/>
      <c r="G67" s="18"/>
      <c r="H67" s="18"/>
      <c r="I67" s="15">
        <f t="shared" si="10"/>
        <v>0</v>
      </c>
      <c r="J67" s="55">
        <f t="shared" si="8"/>
        <v>0</v>
      </c>
      <c r="K67" s="55"/>
      <c r="L67" s="57">
        <f>IF(D67="",0,VLOOKUP(D67,[1]リスト!$F$4:$H$29,3,FALSE))</f>
        <v>0</v>
      </c>
      <c r="M67" s="58">
        <f t="shared" si="12"/>
        <v>0</v>
      </c>
      <c r="N67" s="55">
        <f t="shared" si="13"/>
        <v>0</v>
      </c>
      <c r="O67" s="18"/>
      <c r="P67" s="58">
        <f t="shared" si="14"/>
        <v>0</v>
      </c>
      <c r="Q67" s="9"/>
      <c r="R67" s="18"/>
      <c r="S67" s="57" t="str">
        <f>IF(Q67="","",VLOOKUP(Q67,[1]リスト!$J$4:$K$31,2,FALSE))</f>
        <v/>
      </c>
      <c r="T67" s="55">
        <f t="shared" si="3"/>
        <v>0</v>
      </c>
      <c r="U67" s="55" t="str">
        <f t="shared" si="15"/>
        <v/>
      </c>
      <c r="V67" s="55">
        <f t="shared" si="16"/>
        <v>0</v>
      </c>
      <c r="W67" s="55">
        <f t="shared" si="17"/>
        <v>0</v>
      </c>
      <c r="AD67" s="1"/>
      <c r="AE67" s="10"/>
      <c r="AF67" s="55" t="str">
        <f t="array" ref="AF67">IFERROR(IF(#REF!="×",0,_xlfn.IFS(AE67="多面",W67*0.6/1.6*0.5,AE67="治水ダム等",W67*0.75/1.75*0.5)),"")</f>
        <v/>
      </c>
      <c r="AG67" s="59" t="str">
        <f t="array" aca="1" ref="AG67" ca="1">IFERROR(_xlfn.IFS(#REF!="×",W67,#REF!="○",(W67-AF67)*0.7),"")</f>
        <v/>
      </c>
      <c r="AH67" s="18"/>
      <c r="AI67" s="60" t="e">
        <f t="array" aca="1" ref="AI67" ca="1">_xlfn.IFS(AH67=0,0,AH67&gt;W67,0,W67-AH67&gt;AG67,AG67,W67-AH67&lt;AG67,W67-AH67)</f>
        <v>#NAME?</v>
      </c>
      <c r="AJ67" s="61" t="str">
        <f t="shared" ca="1" si="6"/>
        <v/>
      </c>
    </row>
    <row r="68" spans="1:36" s="2" customFormat="1" ht="24" hidden="1" customHeight="1">
      <c r="A68" s="8">
        <v>57</v>
      </c>
      <c r="B68" s="17"/>
      <c r="C68" s="9"/>
      <c r="D68" s="9"/>
      <c r="E68" s="18"/>
      <c r="F68" s="18"/>
      <c r="G68" s="18"/>
      <c r="H68" s="18"/>
      <c r="I68" s="15">
        <f t="shared" si="10"/>
        <v>0</v>
      </c>
      <c r="J68" s="55">
        <f t="shared" si="8"/>
        <v>0</v>
      </c>
      <c r="K68" s="55"/>
      <c r="L68" s="57">
        <f>IF(D68="",0,VLOOKUP(D68,[1]リスト!$F$4:$H$29,3,FALSE))</f>
        <v>0</v>
      </c>
      <c r="M68" s="58">
        <f t="shared" si="12"/>
        <v>0</v>
      </c>
      <c r="N68" s="55">
        <f t="shared" si="13"/>
        <v>0</v>
      </c>
      <c r="O68" s="18"/>
      <c r="P68" s="58">
        <f t="shared" si="14"/>
        <v>0</v>
      </c>
      <c r="Q68" s="9"/>
      <c r="R68" s="18"/>
      <c r="S68" s="57" t="str">
        <f>IF(Q68="","",VLOOKUP(Q68,[1]リスト!$J$4:$K$31,2,FALSE))</f>
        <v/>
      </c>
      <c r="T68" s="55">
        <f t="shared" si="3"/>
        <v>0</v>
      </c>
      <c r="U68" s="55" t="str">
        <f t="shared" si="15"/>
        <v/>
      </c>
      <c r="V68" s="55">
        <f t="shared" si="16"/>
        <v>0</v>
      </c>
      <c r="W68" s="55">
        <f t="shared" si="17"/>
        <v>0</v>
      </c>
      <c r="AD68" s="1"/>
      <c r="AE68" s="10"/>
      <c r="AF68" s="55" t="str">
        <f t="array" ref="AF68">IFERROR(IF(#REF!="×",0,_xlfn.IFS(AE68="多面",W68*0.6/1.6*0.5,AE68="治水ダム等",W68*0.75/1.75*0.5)),"")</f>
        <v/>
      </c>
      <c r="AG68" s="59" t="str">
        <f t="array" aca="1" ref="AG68" ca="1">IFERROR(_xlfn.IFS(#REF!="×",W68,#REF!="○",(W68-AF68)*0.7),"")</f>
        <v/>
      </c>
      <c r="AH68" s="18"/>
      <c r="AI68" s="60" t="e">
        <f t="array" aca="1" ref="AI68" ca="1">_xlfn.IFS(AH68=0,0,AH68&gt;W68,0,W68-AH68&gt;AG68,AG68,W68-AH68&lt;AG68,W68-AH68)</f>
        <v>#NAME?</v>
      </c>
      <c r="AJ68" s="61" t="str">
        <f t="shared" ca="1" si="6"/>
        <v/>
      </c>
    </row>
    <row r="69" spans="1:36" s="2" customFormat="1" ht="24" hidden="1" customHeight="1">
      <c r="A69" s="8">
        <v>58</v>
      </c>
      <c r="B69" s="17"/>
      <c r="C69" s="9"/>
      <c r="D69" s="9"/>
      <c r="E69" s="18"/>
      <c r="F69" s="18"/>
      <c r="G69" s="18"/>
      <c r="H69" s="18"/>
      <c r="I69" s="15">
        <f t="shared" si="10"/>
        <v>0</v>
      </c>
      <c r="J69" s="55">
        <f t="shared" si="8"/>
        <v>0</v>
      </c>
      <c r="K69" s="55"/>
      <c r="L69" s="57">
        <f>IF(D69="",0,VLOOKUP(D69,[1]リスト!$F$4:$H$29,3,FALSE))</f>
        <v>0</v>
      </c>
      <c r="M69" s="58">
        <f t="shared" si="12"/>
        <v>0</v>
      </c>
      <c r="N69" s="55">
        <f t="shared" si="13"/>
        <v>0</v>
      </c>
      <c r="O69" s="18"/>
      <c r="P69" s="58">
        <f t="shared" si="14"/>
        <v>0</v>
      </c>
      <c r="Q69" s="9"/>
      <c r="R69" s="18"/>
      <c r="S69" s="57" t="str">
        <f>IF(Q69="","",VLOOKUP(Q69,[1]リスト!$J$4:$K$31,2,FALSE))</f>
        <v/>
      </c>
      <c r="T69" s="55">
        <f t="shared" si="3"/>
        <v>0</v>
      </c>
      <c r="U69" s="55" t="str">
        <f t="shared" si="15"/>
        <v/>
      </c>
      <c r="V69" s="55">
        <f t="shared" si="16"/>
        <v>0</v>
      </c>
      <c r="W69" s="55">
        <f t="shared" si="17"/>
        <v>0</v>
      </c>
      <c r="AD69" s="1"/>
      <c r="AE69" s="10"/>
      <c r="AF69" s="55" t="str">
        <f t="array" ref="AF69">IFERROR(IF(#REF!="×",0,_xlfn.IFS(AE69="多面",W69*0.6/1.6*0.5,AE69="治水ダム等",W69*0.75/1.75*0.5)),"")</f>
        <v/>
      </c>
      <c r="AG69" s="59" t="str">
        <f t="array" aca="1" ref="AG69" ca="1">IFERROR(_xlfn.IFS(#REF!="×",W69,#REF!="○",(W69-AF69)*0.7),"")</f>
        <v/>
      </c>
      <c r="AH69" s="18"/>
      <c r="AI69" s="60" t="e">
        <f t="array" aca="1" ref="AI69" ca="1">_xlfn.IFS(AH69=0,0,AH69&gt;W69,0,W69-AH69&gt;AG69,AG69,W69-AH69&lt;AG69,W69-AH69)</f>
        <v>#NAME?</v>
      </c>
      <c r="AJ69" s="61" t="str">
        <f t="shared" ca="1" si="6"/>
        <v/>
      </c>
    </row>
    <row r="70" spans="1:36" s="2" customFormat="1" ht="24" hidden="1" customHeight="1">
      <c r="A70" s="8">
        <v>59</v>
      </c>
      <c r="B70" s="17"/>
      <c r="C70" s="9"/>
      <c r="D70" s="9"/>
      <c r="E70" s="18"/>
      <c r="F70" s="18"/>
      <c r="G70" s="18"/>
      <c r="H70" s="18"/>
      <c r="I70" s="15">
        <f t="shared" si="10"/>
        <v>0</v>
      </c>
      <c r="J70" s="55">
        <f t="shared" si="8"/>
        <v>0</v>
      </c>
      <c r="K70" s="55"/>
      <c r="L70" s="57">
        <f>IF(D70="",0,VLOOKUP(D70,[1]リスト!$F$4:$H$29,3,FALSE))</f>
        <v>0</v>
      </c>
      <c r="M70" s="58">
        <f t="shared" si="12"/>
        <v>0</v>
      </c>
      <c r="N70" s="55">
        <f t="shared" si="13"/>
        <v>0</v>
      </c>
      <c r="O70" s="18"/>
      <c r="P70" s="58">
        <f t="shared" si="14"/>
        <v>0</v>
      </c>
      <c r="Q70" s="9"/>
      <c r="R70" s="18"/>
      <c r="S70" s="57" t="str">
        <f>IF(Q70="","",VLOOKUP(Q70,[1]リスト!$J$4:$K$31,2,FALSE))</f>
        <v/>
      </c>
      <c r="T70" s="55">
        <f t="shared" si="3"/>
        <v>0</v>
      </c>
      <c r="U70" s="55" t="str">
        <f t="shared" si="15"/>
        <v/>
      </c>
      <c r="V70" s="55">
        <f t="shared" si="16"/>
        <v>0</v>
      </c>
      <c r="W70" s="55">
        <f t="shared" si="17"/>
        <v>0</v>
      </c>
      <c r="AD70" s="1"/>
      <c r="AE70" s="10"/>
      <c r="AF70" s="55" t="str">
        <f t="array" ref="AF70">IFERROR(IF(#REF!="×",0,_xlfn.IFS(AE70="多面",W70*0.6/1.6*0.5,AE70="治水ダム等",W70*0.75/1.75*0.5)),"")</f>
        <v/>
      </c>
      <c r="AG70" s="59" t="str">
        <f t="array" aca="1" ref="AG70" ca="1">IFERROR(_xlfn.IFS(#REF!="×",W70,#REF!="○",(W70-AF70)*0.7),"")</f>
        <v/>
      </c>
      <c r="AH70" s="18"/>
      <c r="AI70" s="60" t="e">
        <f t="array" aca="1" ref="AI70" ca="1">_xlfn.IFS(AH70=0,0,AH70&gt;W70,0,W70-AH70&gt;AG70,AG70,W70-AH70&lt;AG70,W70-AH70)</f>
        <v>#NAME?</v>
      </c>
      <c r="AJ70" s="61" t="str">
        <f t="shared" ca="1" si="6"/>
        <v/>
      </c>
    </row>
    <row r="71" spans="1:36" s="2" customFormat="1" ht="24" hidden="1" customHeight="1">
      <c r="A71" s="8">
        <v>60</v>
      </c>
      <c r="B71" s="17"/>
      <c r="C71" s="9"/>
      <c r="D71" s="9"/>
      <c r="E71" s="18"/>
      <c r="F71" s="18"/>
      <c r="G71" s="18"/>
      <c r="H71" s="18"/>
      <c r="I71" s="15">
        <f t="shared" si="10"/>
        <v>0</v>
      </c>
      <c r="J71" s="55">
        <f t="shared" si="8"/>
        <v>0</v>
      </c>
      <c r="K71" s="55"/>
      <c r="L71" s="57">
        <f>IF(D71="",0,VLOOKUP(D71,[1]リスト!$F$4:$H$29,3,FALSE))</f>
        <v>0</v>
      </c>
      <c r="M71" s="58">
        <f t="shared" si="12"/>
        <v>0</v>
      </c>
      <c r="N71" s="55">
        <f t="shared" si="13"/>
        <v>0</v>
      </c>
      <c r="O71" s="18"/>
      <c r="P71" s="58">
        <f t="shared" si="14"/>
        <v>0</v>
      </c>
      <c r="Q71" s="9"/>
      <c r="R71" s="18"/>
      <c r="S71" s="57" t="str">
        <f>IF(Q71="","",VLOOKUP(Q71,[1]リスト!$J$4:$K$31,2,FALSE))</f>
        <v/>
      </c>
      <c r="T71" s="55">
        <f t="shared" si="3"/>
        <v>0</v>
      </c>
      <c r="U71" s="55" t="str">
        <f t="shared" si="15"/>
        <v/>
      </c>
      <c r="V71" s="55">
        <f t="shared" si="16"/>
        <v>0</v>
      </c>
      <c r="W71" s="55">
        <f t="shared" si="17"/>
        <v>0</v>
      </c>
      <c r="AD71" s="1"/>
      <c r="AE71" s="10"/>
      <c r="AF71" s="55" t="str">
        <f t="array" ref="AF71">IFERROR(IF(#REF!="×",0,_xlfn.IFS(AE71="多面",W71*0.6/1.6*0.5,AE71="治水ダム等",W71*0.75/1.75*0.5)),"")</f>
        <v/>
      </c>
      <c r="AG71" s="59" t="str">
        <f t="array" aca="1" ref="AG71" ca="1">IFERROR(_xlfn.IFS(#REF!="×",W71,#REF!="○",(W71-AF71)*0.7),"")</f>
        <v/>
      </c>
      <c r="AH71" s="18"/>
      <c r="AI71" s="60" t="e">
        <f t="array" aca="1" ref="AI71" ca="1">_xlfn.IFS(AH71=0,0,AH71&gt;W71,0,W71-AH71&gt;AG71,AG71,W71-AH71&lt;AG71,W71-AH71)</f>
        <v>#NAME?</v>
      </c>
      <c r="AJ71" s="61" t="str">
        <f t="shared" ca="1" si="6"/>
        <v/>
      </c>
    </row>
    <row r="72" spans="1:36" s="2" customFormat="1" ht="24" hidden="1" customHeight="1">
      <c r="A72" s="8">
        <v>61</v>
      </c>
      <c r="B72" s="17"/>
      <c r="C72" s="9"/>
      <c r="D72" s="9"/>
      <c r="E72" s="18"/>
      <c r="F72" s="18"/>
      <c r="G72" s="18"/>
      <c r="H72" s="18"/>
      <c r="I72" s="15">
        <f t="shared" si="10"/>
        <v>0</v>
      </c>
      <c r="J72" s="55">
        <f t="shared" si="8"/>
        <v>0</v>
      </c>
      <c r="K72" s="55"/>
      <c r="L72" s="57">
        <f>IF(D72="",0,VLOOKUP(D72,[1]リスト!$F$4:$H$29,3,FALSE))</f>
        <v>0</v>
      </c>
      <c r="M72" s="58">
        <f t="shared" si="12"/>
        <v>0</v>
      </c>
      <c r="N72" s="55">
        <f t="shared" si="13"/>
        <v>0</v>
      </c>
      <c r="O72" s="18"/>
      <c r="P72" s="58">
        <f t="shared" si="14"/>
        <v>0</v>
      </c>
      <c r="Q72" s="9"/>
      <c r="R72" s="18"/>
      <c r="S72" s="57" t="str">
        <f>IF(Q72="","",VLOOKUP(Q72,[1]リスト!$J$4:$K$31,2,FALSE))</f>
        <v/>
      </c>
      <c r="T72" s="55">
        <f t="shared" si="3"/>
        <v>0</v>
      </c>
      <c r="U72" s="55" t="str">
        <f t="shared" si="15"/>
        <v/>
      </c>
      <c r="V72" s="55">
        <f t="shared" si="16"/>
        <v>0</v>
      </c>
      <c r="W72" s="55">
        <f t="shared" si="17"/>
        <v>0</v>
      </c>
      <c r="AD72" s="1"/>
      <c r="AE72" s="10"/>
      <c r="AF72" s="55" t="str">
        <f t="array" ref="AF72">IFERROR(IF(#REF!="×",0,_xlfn.IFS(AE72="多面",W72*0.6/1.6*0.5,AE72="治水ダム等",W72*0.75/1.75*0.5)),"")</f>
        <v/>
      </c>
      <c r="AG72" s="59" t="str">
        <f t="array" aca="1" ref="AG72" ca="1">IFERROR(_xlfn.IFS(#REF!="×",W72,#REF!="○",(W72-AF72)*0.7),"")</f>
        <v/>
      </c>
      <c r="AH72" s="18"/>
      <c r="AI72" s="60" t="e">
        <f t="array" aca="1" ref="AI72" ca="1">_xlfn.IFS(AH72=0,0,AH72&gt;W72,0,W72-AH72&gt;AG72,AG72,W72-AH72&lt;AG72,W72-AH72)</f>
        <v>#NAME?</v>
      </c>
      <c r="AJ72" s="61" t="str">
        <f t="shared" ca="1" si="6"/>
        <v/>
      </c>
    </row>
    <row r="73" spans="1:36" s="2" customFormat="1" ht="24" hidden="1" customHeight="1">
      <c r="A73" s="8">
        <v>62</v>
      </c>
      <c r="B73" s="17"/>
      <c r="C73" s="9"/>
      <c r="D73" s="9"/>
      <c r="E73" s="18"/>
      <c r="F73" s="18"/>
      <c r="G73" s="18"/>
      <c r="H73" s="18"/>
      <c r="I73" s="15">
        <f t="shared" si="10"/>
        <v>0</v>
      </c>
      <c r="J73" s="55">
        <f t="shared" si="8"/>
        <v>0</v>
      </c>
      <c r="K73" s="55"/>
      <c r="L73" s="57">
        <f>IF(D73="",0,VLOOKUP(D73,[1]リスト!$F$4:$H$29,3,FALSE))</f>
        <v>0</v>
      </c>
      <c r="M73" s="58">
        <f t="shared" si="12"/>
        <v>0</v>
      </c>
      <c r="N73" s="55">
        <f t="shared" si="13"/>
        <v>0</v>
      </c>
      <c r="O73" s="18"/>
      <c r="P73" s="58">
        <f t="shared" si="14"/>
        <v>0</v>
      </c>
      <c r="Q73" s="9"/>
      <c r="R73" s="18"/>
      <c r="S73" s="57" t="str">
        <f>IF(Q73="","",VLOOKUP(Q73,[1]リスト!$J$4:$K$31,2,FALSE))</f>
        <v/>
      </c>
      <c r="T73" s="55">
        <f t="shared" si="3"/>
        <v>0</v>
      </c>
      <c r="U73" s="55" t="str">
        <f t="shared" si="15"/>
        <v/>
      </c>
      <c r="V73" s="55">
        <f t="shared" si="16"/>
        <v>0</v>
      </c>
      <c r="W73" s="55">
        <f t="shared" si="17"/>
        <v>0</v>
      </c>
      <c r="AD73" s="1"/>
      <c r="AE73" s="10"/>
      <c r="AF73" s="55" t="str">
        <f t="array" ref="AF73">IFERROR(IF(#REF!="×",0,_xlfn.IFS(AE73="多面",W73*0.6/1.6*0.5,AE73="治水ダム等",W73*0.75/1.75*0.5)),"")</f>
        <v/>
      </c>
      <c r="AG73" s="59" t="str">
        <f t="array" aca="1" ref="AG73" ca="1">IFERROR(_xlfn.IFS(#REF!="×",W73,#REF!="○",(W73-AF73)*0.7),"")</f>
        <v/>
      </c>
      <c r="AH73" s="18"/>
      <c r="AI73" s="60" t="e">
        <f t="array" aca="1" ref="AI73" ca="1">_xlfn.IFS(AH73=0,0,AH73&gt;W73,0,W73-AH73&gt;AG73,AG73,W73-AH73&lt;AG73,W73-AH73)</f>
        <v>#NAME?</v>
      </c>
      <c r="AJ73" s="61" t="str">
        <f t="shared" ca="1" si="6"/>
        <v/>
      </c>
    </row>
    <row r="74" spans="1:36" s="2" customFormat="1" ht="24" hidden="1" customHeight="1">
      <c r="A74" s="8">
        <v>63</v>
      </c>
      <c r="B74" s="17"/>
      <c r="C74" s="9"/>
      <c r="D74" s="9"/>
      <c r="E74" s="18"/>
      <c r="F74" s="18"/>
      <c r="G74" s="18"/>
      <c r="H74" s="18"/>
      <c r="I74" s="15">
        <f t="shared" si="10"/>
        <v>0</v>
      </c>
      <c r="J74" s="55">
        <f t="shared" si="8"/>
        <v>0</v>
      </c>
      <c r="K74" s="55"/>
      <c r="L74" s="57">
        <f>IF(D74="",0,VLOOKUP(D74,[1]リスト!$F$4:$H$29,3,FALSE))</f>
        <v>0</v>
      </c>
      <c r="M74" s="58">
        <f t="shared" si="12"/>
        <v>0</v>
      </c>
      <c r="N74" s="55">
        <f t="shared" si="13"/>
        <v>0</v>
      </c>
      <c r="O74" s="18"/>
      <c r="P74" s="58">
        <f t="shared" si="14"/>
        <v>0</v>
      </c>
      <c r="Q74" s="9"/>
      <c r="R74" s="18"/>
      <c r="S74" s="57" t="str">
        <f>IF(Q74="","",VLOOKUP(Q74,[1]リスト!$J$4:$K$31,2,FALSE))</f>
        <v/>
      </c>
      <c r="T74" s="55">
        <f t="shared" si="3"/>
        <v>0</v>
      </c>
      <c r="U74" s="55" t="str">
        <f t="shared" si="15"/>
        <v/>
      </c>
      <c r="V74" s="55">
        <f t="shared" si="16"/>
        <v>0</v>
      </c>
      <c r="W74" s="55">
        <f t="shared" si="17"/>
        <v>0</v>
      </c>
      <c r="AD74" s="1"/>
      <c r="AE74" s="10"/>
      <c r="AF74" s="55" t="str">
        <f t="array" ref="AF74">IFERROR(IF(#REF!="×",0,_xlfn.IFS(AE74="多面",W74*0.6/1.6*0.5,AE74="治水ダム等",W74*0.75/1.75*0.5)),"")</f>
        <v/>
      </c>
      <c r="AG74" s="59" t="str">
        <f t="array" aca="1" ref="AG74" ca="1">IFERROR(_xlfn.IFS(#REF!="×",W74,#REF!="○",(W74-AF74)*0.7),"")</f>
        <v/>
      </c>
      <c r="AH74" s="18"/>
      <c r="AI74" s="60" t="e">
        <f t="array" aca="1" ref="AI74" ca="1">_xlfn.IFS(AH74=0,0,AH74&gt;W74,0,W74-AH74&gt;AG74,AG74,W74-AH74&lt;AG74,W74-AH74)</f>
        <v>#NAME?</v>
      </c>
      <c r="AJ74" s="61" t="str">
        <f t="shared" ca="1" si="6"/>
        <v/>
      </c>
    </row>
    <row r="75" spans="1:36" s="2" customFormat="1" ht="24" hidden="1" customHeight="1">
      <c r="A75" s="8">
        <v>64</v>
      </c>
      <c r="B75" s="17"/>
      <c r="C75" s="9"/>
      <c r="D75" s="9"/>
      <c r="E75" s="18"/>
      <c r="F75" s="18"/>
      <c r="G75" s="18"/>
      <c r="H75" s="18"/>
      <c r="I75" s="15">
        <f t="shared" si="10"/>
        <v>0</v>
      </c>
      <c r="J75" s="55">
        <f t="shared" si="8"/>
        <v>0</v>
      </c>
      <c r="K75" s="55"/>
      <c r="L75" s="57">
        <f>IF(D75="",0,VLOOKUP(D75,[1]リスト!$F$4:$H$29,3,FALSE))</f>
        <v>0</v>
      </c>
      <c r="M75" s="58">
        <f t="shared" si="12"/>
        <v>0</v>
      </c>
      <c r="N75" s="55">
        <f t="shared" si="13"/>
        <v>0</v>
      </c>
      <c r="O75" s="18"/>
      <c r="P75" s="58">
        <f t="shared" si="14"/>
        <v>0</v>
      </c>
      <c r="Q75" s="9"/>
      <c r="R75" s="18"/>
      <c r="S75" s="57" t="str">
        <f>IF(Q75="","",VLOOKUP(Q75,[1]リスト!$J$4:$K$31,2,FALSE))</f>
        <v/>
      </c>
      <c r="T75" s="55">
        <f t="shared" si="3"/>
        <v>0</v>
      </c>
      <c r="U75" s="55" t="str">
        <f t="shared" si="15"/>
        <v/>
      </c>
      <c r="V75" s="55">
        <f t="shared" si="16"/>
        <v>0</v>
      </c>
      <c r="W75" s="55">
        <f t="shared" si="17"/>
        <v>0</v>
      </c>
      <c r="AD75" s="1"/>
      <c r="AE75" s="10"/>
      <c r="AF75" s="55" t="str">
        <f t="array" ref="AF75">IFERROR(IF(#REF!="×",0,_xlfn.IFS(AE75="多面",W75*0.6/1.6*0.5,AE75="治水ダム等",W75*0.75/1.75*0.5)),"")</f>
        <v/>
      </c>
      <c r="AG75" s="59" t="str">
        <f t="array" aca="1" ref="AG75" ca="1">IFERROR(_xlfn.IFS(#REF!="×",W75,#REF!="○",(W75-AF75)*0.7),"")</f>
        <v/>
      </c>
      <c r="AH75" s="18"/>
      <c r="AI75" s="60" t="e">
        <f t="array" aca="1" ref="AI75" ca="1">_xlfn.IFS(AH75=0,0,AH75&gt;W75,0,W75-AH75&gt;AG75,AG75,W75-AH75&lt;AG75,W75-AH75)</f>
        <v>#NAME?</v>
      </c>
      <c r="AJ75" s="61" t="str">
        <f t="shared" ca="1" si="6"/>
        <v/>
      </c>
    </row>
    <row r="76" spans="1:36" s="2" customFormat="1" ht="24" hidden="1" customHeight="1">
      <c r="A76" s="8">
        <v>65</v>
      </c>
      <c r="B76" s="17"/>
      <c r="C76" s="9"/>
      <c r="D76" s="9"/>
      <c r="E76" s="18"/>
      <c r="F76" s="18"/>
      <c r="G76" s="18"/>
      <c r="H76" s="18"/>
      <c r="I76" s="15">
        <f t="shared" si="10"/>
        <v>0</v>
      </c>
      <c r="J76" s="55">
        <f t="shared" si="8"/>
        <v>0</v>
      </c>
      <c r="K76" s="55"/>
      <c r="L76" s="57">
        <f>IF(D76="",0,VLOOKUP(D76,[1]リスト!$F$4:$H$29,3,FALSE))</f>
        <v>0</v>
      </c>
      <c r="M76" s="58">
        <f t="shared" si="12"/>
        <v>0</v>
      </c>
      <c r="N76" s="55">
        <f t="shared" si="13"/>
        <v>0</v>
      </c>
      <c r="O76" s="18"/>
      <c r="P76" s="58">
        <f t="shared" si="14"/>
        <v>0</v>
      </c>
      <c r="Q76" s="9"/>
      <c r="R76" s="18"/>
      <c r="S76" s="57" t="str">
        <f>IF(Q76="","",VLOOKUP(Q76,[1]リスト!$J$4:$K$31,2,FALSE))</f>
        <v/>
      </c>
      <c r="T76" s="55">
        <f t="shared" si="3"/>
        <v>0</v>
      </c>
      <c r="U76" s="55" t="str">
        <f t="shared" si="15"/>
        <v/>
      </c>
      <c r="V76" s="55">
        <f t="shared" si="16"/>
        <v>0</v>
      </c>
      <c r="W76" s="55">
        <f t="shared" si="17"/>
        <v>0</v>
      </c>
      <c r="AD76" s="1"/>
      <c r="AE76" s="10"/>
      <c r="AF76" s="55" t="str">
        <f t="array" ref="AF76">IFERROR(IF(#REF!="×",0,_xlfn.IFS(AE76="多面",W76*0.6/1.6*0.5,AE76="治水ダム等",W76*0.75/1.75*0.5)),"")</f>
        <v/>
      </c>
      <c r="AG76" s="59" t="str">
        <f t="array" aca="1" ref="AG76" ca="1">IFERROR(_xlfn.IFS(#REF!="×",W76,#REF!="○",(W76-AF76)*0.7),"")</f>
        <v/>
      </c>
      <c r="AH76" s="18"/>
      <c r="AI76" s="60" t="e">
        <f t="array" aca="1" ref="AI76" ca="1">_xlfn.IFS(AH76=0,0,AH76&gt;W76,0,W76-AH76&gt;AG76,AG76,W76-AH76&lt;AG76,W76-AH76)</f>
        <v>#NAME?</v>
      </c>
      <c r="AJ76" s="61" t="str">
        <f t="shared" ca="1" si="6"/>
        <v/>
      </c>
    </row>
    <row r="77" spans="1:36" s="2" customFormat="1" ht="24" hidden="1" customHeight="1">
      <c r="A77" s="8">
        <v>66</v>
      </c>
      <c r="B77" s="17"/>
      <c r="C77" s="9"/>
      <c r="D77" s="9"/>
      <c r="E77" s="18"/>
      <c r="F77" s="18"/>
      <c r="G77" s="18"/>
      <c r="H77" s="18"/>
      <c r="I77" s="15">
        <f t="shared" si="10"/>
        <v>0</v>
      </c>
      <c r="J77" s="55">
        <f t="shared" ref="J77:J140" si="18">SUM(E77:G77)</f>
        <v>0</v>
      </c>
      <c r="K77" s="55"/>
      <c r="L77" s="57">
        <f>IF(D77="",0,VLOOKUP(D77,[1]リスト!$F$4:$H$29,3,FALSE))</f>
        <v>0</v>
      </c>
      <c r="M77" s="58">
        <f t="shared" si="12"/>
        <v>0</v>
      </c>
      <c r="N77" s="55">
        <f t="shared" si="13"/>
        <v>0</v>
      </c>
      <c r="O77" s="18"/>
      <c r="P77" s="58">
        <f t="shared" si="14"/>
        <v>0</v>
      </c>
      <c r="Q77" s="9"/>
      <c r="R77" s="18"/>
      <c r="S77" s="57" t="str">
        <f>IF(Q77="","",VLOOKUP(Q77,[1]リスト!$J$4:$K$31,2,FALSE))</f>
        <v/>
      </c>
      <c r="T77" s="55">
        <f t="shared" ref="T77:T140" si="19">IF(R77=0,0,R77/S77)</f>
        <v>0</v>
      </c>
      <c r="U77" s="55" t="str">
        <f t="shared" si="15"/>
        <v/>
      </c>
      <c r="V77" s="55">
        <f t="shared" si="16"/>
        <v>0</v>
      </c>
      <c r="W77" s="55">
        <f t="shared" si="17"/>
        <v>0</v>
      </c>
      <c r="AD77" s="1"/>
      <c r="AE77" s="10"/>
      <c r="AF77" s="55" t="str">
        <f t="array" ref="AF77">IFERROR(IF(#REF!="×",0,_xlfn.IFS(AE77="多面",W77*0.6/1.6*0.5,AE77="治水ダム等",W77*0.75/1.75*0.5)),"")</f>
        <v/>
      </c>
      <c r="AG77" s="59" t="str">
        <f t="array" aca="1" ref="AG77" ca="1">IFERROR(_xlfn.IFS(#REF!="×",W77,#REF!="○",(W77-AF77)*0.7),"")</f>
        <v/>
      </c>
      <c r="AH77" s="18"/>
      <c r="AI77" s="60" t="e">
        <f t="array" aca="1" ref="AI77" ca="1">_xlfn.IFS(AH77=0,0,AH77&gt;W77,0,W77-AH77&gt;AG77,AG77,W77-AH77&lt;AG77,W77-AH77)</f>
        <v>#NAME?</v>
      </c>
      <c r="AJ77" s="61" t="str">
        <f t="shared" ref="AJ77:AJ140" ca="1" si="20">IF(AH77=0,AG77,0)</f>
        <v/>
      </c>
    </row>
    <row r="78" spans="1:36" s="2" customFormat="1" ht="24" hidden="1" customHeight="1">
      <c r="A78" s="8">
        <v>67</v>
      </c>
      <c r="B78" s="17"/>
      <c r="C78" s="9"/>
      <c r="D78" s="9"/>
      <c r="E78" s="18"/>
      <c r="F78" s="18"/>
      <c r="G78" s="18"/>
      <c r="H78" s="18"/>
      <c r="I78" s="15">
        <f t="shared" si="10"/>
        <v>0</v>
      </c>
      <c r="J78" s="55">
        <f t="shared" si="18"/>
        <v>0</v>
      </c>
      <c r="K78" s="55"/>
      <c r="L78" s="57">
        <f>IF(D78="",0,VLOOKUP(D78,[1]リスト!$F$4:$H$29,3,FALSE))</f>
        <v>0</v>
      </c>
      <c r="M78" s="58">
        <f t="shared" si="12"/>
        <v>0</v>
      </c>
      <c r="N78" s="55">
        <f t="shared" si="13"/>
        <v>0</v>
      </c>
      <c r="O78" s="18"/>
      <c r="P78" s="58">
        <f t="shared" si="14"/>
        <v>0</v>
      </c>
      <c r="Q78" s="9"/>
      <c r="R78" s="18"/>
      <c r="S78" s="57" t="str">
        <f>IF(Q78="","",VLOOKUP(Q78,[1]リスト!$J$4:$K$31,2,FALSE))</f>
        <v/>
      </c>
      <c r="T78" s="55">
        <f t="shared" si="19"/>
        <v>0</v>
      </c>
      <c r="U78" s="55" t="str">
        <f t="shared" si="15"/>
        <v/>
      </c>
      <c r="V78" s="55">
        <f t="shared" si="16"/>
        <v>0</v>
      </c>
      <c r="W78" s="55">
        <f t="shared" si="17"/>
        <v>0</v>
      </c>
      <c r="AD78" s="1"/>
      <c r="AE78" s="10"/>
      <c r="AF78" s="55" t="str">
        <f t="array" ref="AF78">IFERROR(IF(#REF!="×",0,_xlfn.IFS(AE78="多面",W78*0.6/1.6*0.5,AE78="治水ダム等",W78*0.75/1.75*0.5)),"")</f>
        <v/>
      </c>
      <c r="AG78" s="59" t="str">
        <f t="array" aca="1" ref="AG78" ca="1">IFERROR(_xlfn.IFS(#REF!="×",W78,#REF!="○",(W78-AF78)*0.7),"")</f>
        <v/>
      </c>
      <c r="AH78" s="18"/>
      <c r="AI78" s="60" t="e">
        <f t="array" aca="1" ref="AI78" ca="1">_xlfn.IFS(AH78=0,0,AH78&gt;W78,0,W78-AH78&gt;AG78,AG78,W78-AH78&lt;AG78,W78-AH78)</f>
        <v>#NAME?</v>
      </c>
      <c r="AJ78" s="61" t="str">
        <f t="shared" ca="1" si="20"/>
        <v/>
      </c>
    </row>
    <row r="79" spans="1:36" s="2" customFormat="1" ht="24" hidden="1" customHeight="1">
      <c r="A79" s="8">
        <v>68</v>
      </c>
      <c r="B79" s="17"/>
      <c r="C79" s="9"/>
      <c r="D79" s="9"/>
      <c r="E79" s="18"/>
      <c r="F79" s="18"/>
      <c r="G79" s="18"/>
      <c r="H79" s="18"/>
      <c r="I79" s="15">
        <f t="shared" si="10"/>
        <v>0</v>
      </c>
      <c r="J79" s="55">
        <f t="shared" si="18"/>
        <v>0</v>
      </c>
      <c r="K79" s="55"/>
      <c r="L79" s="57">
        <f>IF(D79="",0,VLOOKUP(D79,[1]リスト!$F$4:$H$29,3,FALSE))</f>
        <v>0</v>
      </c>
      <c r="M79" s="58">
        <f t="shared" si="12"/>
        <v>0</v>
      </c>
      <c r="N79" s="55">
        <f t="shared" si="13"/>
        <v>0</v>
      </c>
      <c r="O79" s="18"/>
      <c r="P79" s="58">
        <f t="shared" si="14"/>
        <v>0</v>
      </c>
      <c r="Q79" s="9"/>
      <c r="R79" s="18"/>
      <c r="S79" s="57" t="str">
        <f>IF(Q79="","",VLOOKUP(Q79,[1]リスト!$J$4:$K$31,2,FALSE))</f>
        <v/>
      </c>
      <c r="T79" s="55">
        <f t="shared" si="19"/>
        <v>0</v>
      </c>
      <c r="U79" s="55" t="str">
        <f t="shared" si="15"/>
        <v/>
      </c>
      <c r="V79" s="55">
        <f t="shared" si="16"/>
        <v>0</v>
      </c>
      <c r="W79" s="55">
        <f t="shared" si="17"/>
        <v>0</v>
      </c>
      <c r="AD79" s="1"/>
      <c r="AE79" s="10"/>
      <c r="AF79" s="55" t="str">
        <f t="array" ref="AF79">IFERROR(IF(#REF!="×",0,_xlfn.IFS(AE79="多面",W79*0.6/1.6*0.5,AE79="治水ダム等",W79*0.75/1.75*0.5)),"")</f>
        <v/>
      </c>
      <c r="AG79" s="59" t="str">
        <f t="array" aca="1" ref="AG79" ca="1">IFERROR(_xlfn.IFS(#REF!="×",W79,#REF!="○",(W79-AF79)*0.7),"")</f>
        <v/>
      </c>
      <c r="AH79" s="18"/>
      <c r="AI79" s="60" t="e">
        <f t="array" aca="1" ref="AI79" ca="1">_xlfn.IFS(AH79=0,0,AH79&gt;W79,0,W79-AH79&gt;AG79,AG79,W79-AH79&lt;AG79,W79-AH79)</f>
        <v>#NAME?</v>
      </c>
      <c r="AJ79" s="61" t="str">
        <f t="shared" ca="1" si="20"/>
        <v/>
      </c>
    </row>
    <row r="80" spans="1:36" s="2" customFormat="1" ht="24" hidden="1" customHeight="1">
      <c r="A80" s="8">
        <v>69</v>
      </c>
      <c r="B80" s="17"/>
      <c r="C80" s="9"/>
      <c r="D80" s="9"/>
      <c r="E80" s="18"/>
      <c r="F80" s="18"/>
      <c r="G80" s="18"/>
      <c r="H80" s="18"/>
      <c r="I80" s="15">
        <f t="shared" si="10"/>
        <v>0</v>
      </c>
      <c r="J80" s="55">
        <f t="shared" si="18"/>
        <v>0</v>
      </c>
      <c r="K80" s="55"/>
      <c r="L80" s="57">
        <f>IF(D80="",0,VLOOKUP(D80,[1]リスト!$F$4:$H$29,3,FALSE))</f>
        <v>0</v>
      </c>
      <c r="M80" s="58">
        <f t="shared" si="12"/>
        <v>0</v>
      </c>
      <c r="N80" s="55">
        <f t="shared" si="13"/>
        <v>0</v>
      </c>
      <c r="O80" s="18"/>
      <c r="P80" s="58">
        <f t="shared" si="14"/>
        <v>0</v>
      </c>
      <c r="Q80" s="9"/>
      <c r="R80" s="18"/>
      <c r="S80" s="57" t="str">
        <f>IF(Q80="","",VLOOKUP(Q80,[1]リスト!$J$4:$K$31,2,FALSE))</f>
        <v/>
      </c>
      <c r="T80" s="55">
        <f t="shared" si="19"/>
        <v>0</v>
      </c>
      <c r="U80" s="55" t="str">
        <f t="shared" si="15"/>
        <v/>
      </c>
      <c r="V80" s="55">
        <f t="shared" si="16"/>
        <v>0</v>
      </c>
      <c r="W80" s="55">
        <f t="shared" si="17"/>
        <v>0</v>
      </c>
      <c r="AD80" s="1"/>
      <c r="AE80" s="10"/>
      <c r="AF80" s="55" t="str">
        <f t="array" ref="AF80">IFERROR(IF(#REF!="×",0,_xlfn.IFS(AE80="多面",W80*0.6/1.6*0.5,AE80="治水ダム等",W80*0.75/1.75*0.5)),"")</f>
        <v/>
      </c>
      <c r="AG80" s="59" t="str">
        <f t="array" aca="1" ref="AG80" ca="1">IFERROR(_xlfn.IFS(#REF!="×",W80,#REF!="○",(W80-AF80)*0.7),"")</f>
        <v/>
      </c>
      <c r="AH80" s="18"/>
      <c r="AI80" s="60" t="e">
        <f t="array" aca="1" ref="AI80" ca="1">_xlfn.IFS(AH80=0,0,AH80&gt;W80,0,W80-AH80&gt;AG80,AG80,W80-AH80&lt;AG80,W80-AH80)</f>
        <v>#NAME?</v>
      </c>
      <c r="AJ80" s="61" t="str">
        <f t="shared" ca="1" si="20"/>
        <v/>
      </c>
    </row>
    <row r="81" spans="1:36" s="2" customFormat="1" ht="24" hidden="1" customHeight="1">
      <c r="A81" s="8">
        <v>70</v>
      </c>
      <c r="B81" s="17"/>
      <c r="C81" s="9"/>
      <c r="D81" s="9"/>
      <c r="E81" s="18"/>
      <c r="F81" s="18"/>
      <c r="G81" s="18"/>
      <c r="H81" s="18"/>
      <c r="I81" s="15">
        <f t="shared" si="10"/>
        <v>0</v>
      </c>
      <c r="J81" s="55">
        <f t="shared" si="18"/>
        <v>0</v>
      </c>
      <c r="K81" s="55"/>
      <c r="L81" s="57">
        <f>IF(D81="",0,VLOOKUP(D81,[1]リスト!$F$4:$H$29,3,FALSE))</f>
        <v>0</v>
      </c>
      <c r="M81" s="58">
        <f t="shared" si="12"/>
        <v>0</v>
      </c>
      <c r="N81" s="55">
        <f t="shared" si="13"/>
        <v>0</v>
      </c>
      <c r="O81" s="18"/>
      <c r="P81" s="58">
        <f t="shared" si="14"/>
        <v>0</v>
      </c>
      <c r="Q81" s="9"/>
      <c r="R81" s="18"/>
      <c r="S81" s="57" t="str">
        <f>IF(Q81="","",VLOOKUP(Q81,[1]リスト!$J$4:$K$31,2,FALSE))</f>
        <v/>
      </c>
      <c r="T81" s="55">
        <f t="shared" si="19"/>
        <v>0</v>
      </c>
      <c r="U81" s="55" t="str">
        <f t="shared" si="15"/>
        <v/>
      </c>
      <c r="V81" s="55">
        <f t="shared" si="16"/>
        <v>0</v>
      </c>
      <c r="W81" s="55">
        <f t="shared" si="17"/>
        <v>0</v>
      </c>
      <c r="AD81" s="1"/>
      <c r="AE81" s="10"/>
      <c r="AF81" s="55" t="str">
        <f t="array" ref="AF81">IFERROR(IF(#REF!="×",0,_xlfn.IFS(AE81="多面",W81*0.6/1.6*0.5,AE81="治水ダム等",W81*0.75/1.75*0.5)),"")</f>
        <v/>
      </c>
      <c r="AG81" s="59" t="str">
        <f t="array" aca="1" ref="AG81" ca="1">IFERROR(_xlfn.IFS(#REF!="×",W81,#REF!="○",(W81-AF81)*0.7),"")</f>
        <v/>
      </c>
      <c r="AH81" s="18"/>
      <c r="AI81" s="60" t="e">
        <f t="array" aca="1" ref="AI81" ca="1">_xlfn.IFS(AH81=0,0,AH81&gt;W81,0,W81-AH81&gt;AG81,AG81,W81-AH81&lt;AG81,W81-AH81)</f>
        <v>#NAME?</v>
      </c>
      <c r="AJ81" s="61" t="str">
        <f t="shared" ca="1" si="20"/>
        <v/>
      </c>
    </row>
    <row r="82" spans="1:36" s="2" customFormat="1" ht="24" hidden="1" customHeight="1">
      <c r="A82" s="8">
        <v>71</v>
      </c>
      <c r="B82" s="17"/>
      <c r="C82" s="9"/>
      <c r="D82" s="9"/>
      <c r="E82" s="18"/>
      <c r="F82" s="18"/>
      <c r="G82" s="18"/>
      <c r="H82" s="18"/>
      <c r="I82" s="15">
        <f t="shared" si="10"/>
        <v>0</v>
      </c>
      <c r="J82" s="55">
        <f t="shared" si="18"/>
        <v>0</v>
      </c>
      <c r="K82" s="55"/>
      <c r="L82" s="57">
        <f>IF(D82="",0,VLOOKUP(D82,[1]リスト!$F$4:$H$29,3,FALSE))</f>
        <v>0</v>
      </c>
      <c r="M82" s="58">
        <f t="shared" si="12"/>
        <v>0</v>
      </c>
      <c r="N82" s="55">
        <f t="shared" si="13"/>
        <v>0</v>
      </c>
      <c r="O82" s="18"/>
      <c r="P82" s="58">
        <f t="shared" si="14"/>
        <v>0</v>
      </c>
      <c r="Q82" s="9"/>
      <c r="R82" s="18"/>
      <c r="S82" s="57" t="str">
        <f>IF(Q82="","",VLOOKUP(Q82,[1]リスト!$J$4:$K$31,2,FALSE))</f>
        <v/>
      </c>
      <c r="T82" s="55">
        <f t="shared" si="19"/>
        <v>0</v>
      </c>
      <c r="U82" s="55" t="str">
        <f t="shared" si="15"/>
        <v/>
      </c>
      <c r="V82" s="55">
        <f t="shared" si="16"/>
        <v>0</v>
      </c>
      <c r="W82" s="55">
        <f t="shared" si="17"/>
        <v>0</v>
      </c>
      <c r="AD82" s="1"/>
      <c r="AE82" s="10"/>
      <c r="AF82" s="55" t="str">
        <f t="array" ref="AF82">IFERROR(IF(#REF!="×",0,_xlfn.IFS(AE82="多面",W82*0.6/1.6*0.5,AE82="治水ダム等",W82*0.75/1.75*0.5)),"")</f>
        <v/>
      </c>
      <c r="AG82" s="59" t="str">
        <f t="array" aca="1" ref="AG82" ca="1">IFERROR(_xlfn.IFS(#REF!="×",W82,#REF!="○",(W82-AF82)*0.7),"")</f>
        <v/>
      </c>
      <c r="AH82" s="18"/>
      <c r="AI82" s="60" t="e">
        <f t="array" aca="1" ref="AI82" ca="1">_xlfn.IFS(AH82=0,0,AH82&gt;W82,0,W82-AH82&gt;AG82,AG82,W82-AH82&lt;AG82,W82-AH82)</f>
        <v>#NAME?</v>
      </c>
      <c r="AJ82" s="61" t="str">
        <f t="shared" ca="1" si="20"/>
        <v/>
      </c>
    </row>
    <row r="83" spans="1:36" s="2" customFormat="1" ht="24" hidden="1" customHeight="1">
      <c r="A83" s="8">
        <v>72</v>
      </c>
      <c r="B83" s="17"/>
      <c r="C83" s="9"/>
      <c r="D83" s="9"/>
      <c r="E83" s="18"/>
      <c r="F83" s="18"/>
      <c r="G83" s="18"/>
      <c r="H83" s="18"/>
      <c r="I83" s="15">
        <f t="shared" si="10"/>
        <v>0</v>
      </c>
      <c r="J83" s="55">
        <f t="shared" si="18"/>
        <v>0</v>
      </c>
      <c r="K83" s="55"/>
      <c r="L83" s="57">
        <f>IF(D83="",0,VLOOKUP(D83,[1]リスト!$F$4:$H$29,3,FALSE))</f>
        <v>0</v>
      </c>
      <c r="M83" s="58">
        <f t="shared" si="12"/>
        <v>0</v>
      </c>
      <c r="N83" s="55">
        <f t="shared" si="13"/>
        <v>0</v>
      </c>
      <c r="O83" s="18"/>
      <c r="P83" s="58">
        <f t="shared" si="14"/>
        <v>0</v>
      </c>
      <c r="Q83" s="9"/>
      <c r="R83" s="18"/>
      <c r="S83" s="57" t="str">
        <f>IF(Q83="","",VLOOKUP(Q83,[1]リスト!$J$4:$K$31,2,FALSE))</f>
        <v/>
      </c>
      <c r="T83" s="55">
        <f t="shared" si="19"/>
        <v>0</v>
      </c>
      <c r="U83" s="55" t="str">
        <f t="shared" si="15"/>
        <v/>
      </c>
      <c r="V83" s="55">
        <f t="shared" si="16"/>
        <v>0</v>
      </c>
      <c r="W83" s="55">
        <f t="shared" si="17"/>
        <v>0</v>
      </c>
      <c r="AD83" s="1"/>
      <c r="AE83" s="10"/>
      <c r="AF83" s="55" t="str">
        <f t="array" ref="AF83">IFERROR(IF(#REF!="×",0,_xlfn.IFS(AE83="多面",W83*0.6/1.6*0.5,AE83="治水ダム等",W83*0.75/1.75*0.5)),"")</f>
        <v/>
      </c>
      <c r="AG83" s="59" t="str">
        <f t="array" aca="1" ref="AG83" ca="1">IFERROR(_xlfn.IFS(#REF!="×",W83,#REF!="○",(W83-AF83)*0.7),"")</f>
        <v/>
      </c>
      <c r="AH83" s="18"/>
      <c r="AI83" s="60" t="e">
        <f t="array" aca="1" ref="AI83" ca="1">_xlfn.IFS(AH83=0,0,AH83&gt;W83,0,W83-AH83&gt;AG83,AG83,W83-AH83&lt;AG83,W83-AH83)</f>
        <v>#NAME?</v>
      </c>
      <c r="AJ83" s="61" t="str">
        <f t="shared" ca="1" si="20"/>
        <v/>
      </c>
    </row>
    <row r="84" spans="1:36" s="2" customFormat="1" ht="24" hidden="1" customHeight="1">
      <c r="A84" s="8">
        <v>73</v>
      </c>
      <c r="B84" s="17"/>
      <c r="C84" s="9"/>
      <c r="D84" s="9"/>
      <c r="E84" s="18"/>
      <c r="F84" s="18"/>
      <c r="G84" s="18"/>
      <c r="H84" s="18"/>
      <c r="I84" s="15">
        <f t="shared" si="10"/>
        <v>0</v>
      </c>
      <c r="J84" s="55">
        <f t="shared" si="18"/>
        <v>0</v>
      </c>
      <c r="K84" s="55"/>
      <c r="L84" s="57">
        <f>IF(D84="",0,VLOOKUP(D84,[1]リスト!$F$4:$H$29,3,FALSE))</f>
        <v>0</v>
      </c>
      <c r="M84" s="58">
        <f t="shared" si="12"/>
        <v>0</v>
      </c>
      <c r="N84" s="55">
        <f t="shared" si="13"/>
        <v>0</v>
      </c>
      <c r="O84" s="18"/>
      <c r="P84" s="58">
        <f t="shared" si="14"/>
        <v>0</v>
      </c>
      <c r="Q84" s="9"/>
      <c r="R84" s="18"/>
      <c r="S84" s="57" t="str">
        <f>IF(Q84="","",VLOOKUP(Q84,[1]リスト!$J$4:$K$31,2,FALSE))</f>
        <v/>
      </c>
      <c r="T84" s="55">
        <f t="shared" si="19"/>
        <v>0</v>
      </c>
      <c r="U84" s="55" t="str">
        <f t="shared" si="15"/>
        <v/>
      </c>
      <c r="V84" s="55">
        <f t="shared" si="16"/>
        <v>0</v>
      </c>
      <c r="W84" s="55">
        <f t="shared" si="17"/>
        <v>0</v>
      </c>
      <c r="AD84" s="1"/>
      <c r="AE84" s="10"/>
      <c r="AF84" s="55" t="str">
        <f t="array" ref="AF84">IFERROR(IF(#REF!="×",0,_xlfn.IFS(AE84="多面",W84*0.6/1.6*0.5,AE84="治水ダム等",W84*0.75/1.75*0.5)),"")</f>
        <v/>
      </c>
      <c r="AG84" s="59" t="str">
        <f t="array" aca="1" ref="AG84" ca="1">IFERROR(_xlfn.IFS(#REF!="×",W84,#REF!="○",(W84-AF84)*0.7),"")</f>
        <v/>
      </c>
      <c r="AH84" s="18"/>
      <c r="AI84" s="60" t="e">
        <f t="array" aca="1" ref="AI84" ca="1">_xlfn.IFS(AH84=0,0,AH84&gt;W84,0,W84-AH84&gt;AG84,AG84,W84-AH84&lt;AG84,W84-AH84)</f>
        <v>#NAME?</v>
      </c>
      <c r="AJ84" s="61" t="str">
        <f t="shared" ca="1" si="20"/>
        <v/>
      </c>
    </row>
    <row r="85" spans="1:36" s="2" customFormat="1" ht="24" hidden="1" customHeight="1">
      <c r="A85" s="8">
        <v>74</v>
      </c>
      <c r="B85" s="17"/>
      <c r="C85" s="9"/>
      <c r="D85" s="9"/>
      <c r="E85" s="18"/>
      <c r="F85" s="18"/>
      <c r="G85" s="18"/>
      <c r="H85" s="18"/>
      <c r="I85" s="15">
        <f t="shared" si="10"/>
        <v>0</v>
      </c>
      <c r="J85" s="55">
        <f t="shared" si="18"/>
        <v>0</v>
      </c>
      <c r="K85" s="55"/>
      <c r="L85" s="57">
        <f>IF(D85="",0,VLOOKUP(D85,[1]リスト!$F$4:$H$29,3,FALSE))</f>
        <v>0</v>
      </c>
      <c r="M85" s="58">
        <f t="shared" si="12"/>
        <v>0</v>
      </c>
      <c r="N85" s="55">
        <f t="shared" si="13"/>
        <v>0</v>
      </c>
      <c r="O85" s="18"/>
      <c r="P85" s="58">
        <f t="shared" si="14"/>
        <v>0</v>
      </c>
      <c r="Q85" s="9"/>
      <c r="R85" s="18"/>
      <c r="S85" s="57" t="str">
        <f>IF(Q85="","",VLOOKUP(Q85,[1]リスト!$J$4:$K$31,2,FALSE))</f>
        <v/>
      </c>
      <c r="T85" s="55">
        <f t="shared" si="19"/>
        <v>0</v>
      </c>
      <c r="U85" s="55" t="str">
        <f t="shared" si="15"/>
        <v/>
      </c>
      <c r="V85" s="55">
        <f t="shared" si="16"/>
        <v>0</v>
      </c>
      <c r="W85" s="55">
        <f t="shared" si="17"/>
        <v>0</v>
      </c>
      <c r="AD85" s="1"/>
      <c r="AE85" s="10"/>
      <c r="AF85" s="55" t="str">
        <f t="array" ref="AF85">IFERROR(IF(#REF!="×",0,_xlfn.IFS(AE85="多面",W85*0.6/1.6*0.5,AE85="治水ダム等",W85*0.75/1.75*0.5)),"")</f>
        <v/>
      </c>
      <c r="AG85" s="59" t="str">
        <f t="array" aca="1" ref="AG85" ca="1">IFERROR(_xlfn.IFS(#REF!="×",W85,#REF!="○",(W85-AF85)*0.7),"")</f>
        <v/>
      </c>
      <c r="AH85" s="18"/>
      <c r="AI85" s="60" t="e">
        <f t="array" aca="1" ref="AI85" ca="1">_xlfn.IFS(AH85=0,0,AH85&gt;W85,0,W85-AH85&gt;AG85,AG85,W85-AH85&lt;AG85,W85-AH85)</f>
        <v>#NAME?</v>
      </c>
      <c r="AJ85" s="61" t="str">
        <f t="shared" ca="1" si="20"/>
        <v/>
      </c>
    </row>
    <row r="86" spans="1:36" s="2" customFormat="1" ht="24" hidden="1" customHeight="1">
      <c r="A86" s="8">
        <v>75</v>
      </c>
      <c r="B86" s="17"/>
      <c r="C86" s="9"/>
      <c r="D86" s="9"/>
      <c r="E86" s="18"/>
      <c r="F86" s="18"/>
      <c r="G86" s="18"/>
      <c r="H86" s="18"/>
      <c r="I86" s="15">
        <f t="shared" si="10"/>
        <v>0</v>
      </c>
      <c r="J86" s="55">
        <f t="shared" si="18"/>
        <v>0</v>
      </c>
      <c r="K86" s="55"/>
      <c r="L86" s="57">
        <f>IF(D86="",0,VLOOKUP(D86,[1]リスト!$F$4:$H$29,3,FALSE))</f>
        <v>0</v>
      </c>
      <c r="M86" s="58">
        <f t="shared" si="12"/>
        <v>0</v>
      </c>
      <c r="N86" s="55">
        <f t="shared" si="13"/>
        <v>0</v>
      </c>
      <c r="O86" s="18"/>
      <c r="P86" s="58">
        <f t="shared" si="14"/>
        <v>0</v>
      </c>
      <c r="Q86" s="9"/>
      <c r="R86" s="18"/>
      <c r="S86" s="57" t="str">
        <f>IF(Q86="","",VLOOKUP(Q86,[1]リスト!$J$4:$K$31,2,FALSE))</f>
        <v/>
      </c>
      <c r="T86" s="55">
        <f t="shared" si="19"/>
        <v>0</v>
      </c>
      <c r="U86" s="55" t="str">
        <f t="shared" si="15"/>
        <v/>
      </c>
      <c r="V86" s="55">
        <f t="shared" si="16"/>
        <v>0</v>
      </c>
      <c r="W86" s="55">
        <f t="shared" si="17"/>
        <v>0</v>
      </c>
      <c r="AD86" s="1"/>
      <c r="AE86" s="10"/>
      <c r="AF86" s="55" t="str">
        <f t="array" ref="AF86">IFERROR(IF(#REF!="×",0,_xlfn.IFS(AE86="多面",W86*0.6/1.6*0.5,AE86="治水ダム等",W86*0.75/1.75*0.5)),"")</f>
        <v/>
      </c>
      <c r="AG86" s="59" t="str">
        <f t="array" aca="1" ref="AG86" ca="1">IFERROR(_xlfn.IFS(#REF!="×",W86,#REF!="○",(W86-AF86)*0.7),"")</f>
        <v/>
      </c>
      <c r="AH86" s="18"/>
      <c r="AI86" s="60" t="e">
        <f t="array" aca="1" ref="AI86" ca="1">_xlfn.IFS(AH86=0,0,AH86&gt;W86,0,W86-AH86&gt;AG86,AG86,W86-AH86&lt;AG86,W86-AH86)</f>
        <v>#NAME?</v>
      </c>
      <c r="AJ86" s="61" t="str">
        <f t="shared" ca="1" si="20"/>
        <v/>
      </c>
    </row>
    <row r="87" spans="1:36" s="2" customFormat="1" ht="24" hidden="1" customHeight="1">
      <c r="A87" s="8">
        <v>76</v>
      </c>
      <c r="B87" s="17"/>
      <c r="C87" s="9"/>
      <c r="D87" s="9"/>
      <c r="E87" s="18"/>
      <c r="F87" s="18"/>
      <c r="G87" s="18"/>
      <c r="H87" s="18"/>
      <c r="I87" s="15">
        <f t="shared" si="10"/>
        <v>0</v>
      </c>
      <c r="J87" s="55">
        <f t="shared" si="18"/>
        <v>0</v>
      </c>
      <c r="K87" s="55"/>
      <c r="L87" s="57">
        <f>IF(D87="",0,VLOOKUP(D87,[1]リスト!$F$4:$H$29,3,FALSE))</f>
        <v>0</v>
      </c>
      <c r="M87" s="58">
        <f t="shared" si="12"/>
        <v>0</v>
      </c>
      <c r="N87" s="55">
        <f t="shared" si="13"/>
        <v>0</v>
      </c>
      <c r="O87" s="18"/>
      <c r="P87" s="58">
        <f t="shared" si="14"/>
        <v>0</v>
      </c>
      <c r="Q87" s="9"/>
      <c r="R87" s="18"/>
      <c r="S87" s="57" t="str">
        <f>IF(Q87="","",VLOOKUP(Q87,[1]リスト!$J$4:$K$31,2,FALSE))</f>
        <v/>
      </c>
      <c r="T87" s="55">
        <f t="shared" si="19"/>
        <v>0</v>
      </c>
      <c r="U87" s="55" t="str">
        <f t="shared" si="15"/>
        <v/>
      </c>
      <c r="V87" s="55">
        <f t="shared" si="16"/>
        <v>0</v>
      </c>
      <c r="W87" s="55">
        <f t="shared" si="17"/>
        <v>0</v>
      </c>
      <c r="AD87" s="1"/>
      <c r="AE87" s="10"/>
      <c r="AF87" s="55" t="str">
        <f t="array" ref="AF87">IFERROR(IF(#REF!="×",0,_xlfn.IFS(AE87="多面",W87*0.6/1.6*0.5,AE87="治水ダム等",W87*0.75/1.75*0.5)),"")</f>
        <v/>
      </c>
      <c r="AG87" s="59" t="str">
        <f t="array" aca="1" ref="AG87" ca="1">IFERROR(_xlfn.IFS(#REF!="×",W87,#REF!="○",(W87-AF87)*0.7),"")</f>
        <v/>
      </c>
      <c r="AH87" s="18"/>
      <c r="AI87" s="60" t="e">
        <f t="array" aca="1" ref="AI87" ca="1">_xlfn.IFS(AH87=0,0,AH87&gt;W87,0,W87-AH87&gt;AG87,AG87,W87-AH87&lt;AG87,W87-AH87)</f>
        <v>#NAME?</v>
      </c>
      <c r="AJ87" s="61" t="str">
        <f t="shared" ca="1" si="20"/>
        <v/>
      </c>
    </row>
    <row r="88" spans="1:36" s="2" customFormat="1" ht="24" hidden="1" customHeight="1">
      <c r="A88" s="8">
        <v>77</v>
      </c>
      <c r="B88" s="17"/>
      <c r="C88" s="9"/>
      <c r="D88" s="9"/>
      <c r="E88" s="18"/>
      <c r="F88" s="18"/>
      <c r="G88" s="18"/>
      <c r="H88" s="18"/>
      <c r="I88" s="15">
        <f t="shared" si="10"/>
        <v>0</v>
      </c>
      <c r="J88" s="55">
        <f t="shared" si="18"/>
        <v>0</v>
      </c>
      <c r="K88" s="55"/>
      <c r="L88" s="57">
        <f>IF(D88="",0,VLOOKUP(D88,[1]リスト!$F$4:$H$29,3,FALSE))</f>
        <v>0</v>
      </c>
      <c r="M88" s="58">
        <f t="shared" si="12"/>
        <v>0</v>
      </c>
      <c r="N88" s="55">
        <f t="shared" si="13"/>
        <v>0</v>
      </c>
      <c r="O88" s="18"/>
      <c r="P88" s="58">
        <f t="shared" si="14"/>
        <v>0</v>
      </c>
      <c r="Q88" s="9"/>
      <c r="R88" s="18"/>
      <c r="S88" s="57" t="str">
        <f>IF(Q88="","",VLOOKUP(Q88,[1]リスト!$J$4:$K$31,2,FALSE))</f>
        <v/>
      </c>
      <c r="T88" s="55">
        <f t="shared" si="19"/>
        <v>0</v>
      </c>
      <c r="U88" s="55" t="str">
        <f t="shared" si="15"/>
        <v/>
      </c>
      <c r="V88" s="55">
        <f t="shared" si="16"/>
        <v>0</v>
      </c>
      <c r="W88" s="55">
        <f t="shared" si="17"/>
        <v>0</v>
      </c>
      <c r="AD88" s="1"/>
      <c r="AE88" s="10"/>
      <c r="AF88" s="55" t="str">
        <f t="array" ref="AF88">IFERROR(IF(#REF!="×",0,_xlfn.IFS(AE88="多面",W88*0.6/1.6*0.5,AE88="治水ダム等",W88*0.75/1.75*0.5)),"")</f>
        <v/>
      </c>
      <c r="AG88" s="59" t="str">
        <f t="array" aca="1" ref="AG88" ca="1">IFERROR(_xlfn.IFS(#REF!="×",W88,#REF!="○",(W88-AF88)*0.7),"")</f>
        <v/>
      </c>
      <c r="AH88" s="18"/>
      <c r="AI88" s="60" t="e">
        <f t="array" aca="1" ref="AI88" ca="1">_xlfn.IFS(AH88=0,0,AH88&gt;W88,0,W88-AH88&gt;AG88,AG88,W88-AH88&lt;AG88,W88-AH88)</f>
        <v>#NAME?</v>
      </c>
      <c r="AJ88" s="61" t="str">
        <f t="shared" ca="1" si="20"/>
        <v/>
      </c>
    </row>
    <row r="89" spans="1:36" s="2" customFormat="1" ht="24" hidden="1" customHeight="1">
      <c r="A89" s="8">
        <v>78</v>
      </c>
      <c r="B89" s="17"/>
      <c r="C89" s="9"/>
      <c r="D89" s="9"/>
      <c r="E89" s="18"/>
      <c r="F89" s="18"/>
      <c r="G89" s="18"/>
      <c r="H89" s="18"/>
      <c r="I89" s="15">
        <f t="shared" si="10"/>
        <v>0</v>
      </c>
      <c r="J89" s="55">
        <f t="shared" si="18"/>
        <v>0</v>
      </c>
      <c r="K89" s="55"/>
      <c r="L89" s="57">
        <f>IF(D89="",0,VLOOKUP(D89,[1]リスト!$F$4:$H$29,3,FALSE))</f>
        <v>0</v>
      </c>
      <c r="M89" s="58">
        <f t="shared" si="12"/>
        <v>0</v>
      </c>
      <c r="N89" s="55">
        <f t="shared" si="13"/>
        <v>0</v>
      </c>
      <c r="O89" s="18"/>
      <c r="P89" s="58">
        <f t="shared" si="14"/>
        <v>0</v>
      </c>
      <c r="Q89" s="9"/>
      <c r="R89" s="18"/>
      <c r="S89" s="57" t="str">
        <f>IF(Q89="","",VLOOKUP(Q89,[1]リスト!$J$4:$K$31,2,FALSE))</f>
        <v/>
      </c>
      <c r="T89" s="55">
        <f t="shared" si="19"/>
        <v>0</v>
      </c>
      <c r="U89" s="55" t="str">
        <f t="shared" si="15"/>
        <v/>
      </c>
      <c r="V89" s="55">
        <f t="shared" si="16"/>
        <v>0</v>
      </c>
      <c r="W89" s="55">
        <f t="shared" si="17"/>
        <v>0</v>
      </c>
      <c r="AD89" s="1"/>
      <c r="AE89" s="10"/>
      <c r="AF89" s="55" t="str">
        <f t="array" ref="AF89">IFERROR(IF(#REF!="×",0,_xlfn.IFS(AE89="多面",W89*0.6/1.6*0.5,AE89="治水ダム等",W89*0.75/1.75*0.5)),"")</f>
        <v/>
      </c>
      <c r="AG89" s="59" t="str">
        <f t="array" aca="1" ref="AG89" ca="1">IFERROR(_xlfn.IFS(#REF!="×",W89,#REF!="○",(W89-AF89)*0.7),"")</f>
        <v/>
      </c>
      <c r="AH89" s="18"/>
      <c r="AI89" s="60" t="e">
        <f t="array" aca="1" ref="AI89" ca="1">_xlfn.IFS(AH89=0,0,AH89&gt;W89,0,W89-AH89&gt;AG89,AG89,W89-AH89&lt;AG89,W89-AH89)</f>
        <v>#NAME?</v>
      </c>
      <c r="AJ89" s="61" t="str">
        <f t="shared" ca="1" si="20"/>
        <v/>
      </c>
    </row>
    <row r="90" spans="1:36" s="2" customFormat="1" ht="24" hidden="1" customHeight="1">
      <c r="A90" s="8">
        <v>79</v>
      </c>
      <c r="B90" s="17"/>
      <c r="C90" s="9"/>
      <c r="D90" s="9"/>
      <c r="E90" s="18"/>
      <c r="F90" s="18"/>
      <c r="G90" s="18"/>
      <c r="H90" s="18"/>
      <c r="I90" s="15">
        <f t="shared" si="10"/>
        <v>0</v>
      </c>
      <c r="J90" s="55">
        <f t="shared" si="18"/>
        <v>0</v>
      </c>
      <c r="K90" s="55"/>
      <c r="L90" s="57">
        <f>IF(D90="",0,VLOOKUP(D90,[1]リスト!$F$4:$H$29,3,FALSE))</f>
        <v>0</v>
      </c>
      <c r="M90" s="58">
        <f t="shared" si="12"/>
        <v>0</v>
      </c>
      <c r="N90" s="55">
        <f t="shared" si="13"/>
        <v>0</v>
      </c>
      <c r="O90" s="18"/>
      <c r="P90" s="58">
        <f t="shared" si="14"/>
        <v>0</v>
      </c>
      <c r="Q90" s="9"/>
      <c r="R90" s="18"/>
      <c r="S90" s="57" t="str">
        <f>IF(Q90="","",VLOOKUP(Q90,[1]リスト!$J$4:$K$31,2,FALSE))</f>
        <v/>
      </c>
      <c r="T90" s="55">
        <f t="shared" si="19"/>
        <v>0</v>
      </c>
      <c r="U90" s="55" t="str">
        <f t="shared" si="15"/>
        <v/>
      </c>
      <c r="V90" s="55">
        <f t="shared" si="16"/>
        <v>0</v>
      </c>
      <c r="W90" s="55">
        <f t="shared" si="17"/>
        <v>0</v>
      </c>
      <c r="AD90" s="1"/>
      <c r="AE90" s="10"/>
      <c r="AF90" s="55" t="str">
        <f t="array" ref="AF90">IFERROR(IF(#REF!="×",0,_xlfn.IFS(AE90="多面",W90*0.6/1.6*0.5,AE90="治水ダム等",W90*0.75/1.75*0.5)),"")</f>
        <v/>
      </c>
      <c r="AG90" s="59" t="str">
        <f t="array" aca="1" ref="AG90" ca="1">IFERROR(_xlfn.IFS(#REF!="×",W90,#REF!="○",(W90-AF90)*0.7),"")</f>
        <v/>
      </c>
      <c r="AH90" s="18"/>
      <c r="AI90" s="60" t="e">
        <f t="array" aca="1" ref="AI90" ca="1">_xlfn.IFS(AH90=0,0,AH90&gt;W90,0,W90-AH90&gt;AG90,AG90,W90-AH90&lt;AG90,W90-AH90)</f>
        <v>#NAME?</v>
      </c>
      <c r="AJ90" s="61" t="str">
        <f t="shared" ca="1" si="20"/>
        <v/>
      </c>
    </row>
    <row r="91" spans="1:36" s="2" customFormat="1" ht="24" hidden="1" customHeight="1">
      <c r="A91" s="8">
        <v>80</v>
      </c>
      <c r="B91" s="17"/>
      <c r="C91" s="9"/>
      <c r="D91" s="9"/>
      <c r="E91" s="18"/>
      <c r="F91" s="18"/>
      <c r="G91" s="18"/>
      <c r="H91" s="18"/>
      <c r="I91" s="15">
        <f t="shared" si="10"/>
        <v>0</v>
      </c>
      <c r="J91" s="55">
        <f t="shared" si="18"/>
        <v>0</v>
      </c>
      <c r="K91" s="55"/>
      <c r="L91" s="57">
        <f>IF(D91="",0,VLOOKUP(D91,[1]リスト!$F$4:$H$29,3,FALSE))</f>
        <v>0</v>
      </c>
      <c r="M91" s="58">
        <f t="shared" si="12"/>
        <v>0</v>
      </c>
      <c r="N91" s="55">
        <f t="shared" si="13"/>
        <v>0</v>
      </c>
      <c r="O91" s="18"/>
      <c r="P91" s="58">
        <f t="shared" si="14"/>
        <v>0</v>
      </c>
      <c r="Q91" s="9"/>
      <c r="R91" s="18"/>
      <c r="S91" s="57" t="str">
        <f>IF(Q91="","",VLOOKUP(Q91,[1]リスト!$J$4:$K$31,2,FALSE))</f>
        <v/>
      </c>
      <c r="T91" s="55">
        <f t="shared" si="19"/>
        <v>0</v>
      </c>
      <c r="U91" s="55" t="str">
        <f t="shared" si="15"/>
        <v/>
      </c>
      <c r="V91" s="55">
        <f t="shared" si="16"/>
        <v>0</v>
      </c>
      <c r="W91" s="55">
        <f t="shared" si="17"/>
        <v>0</v>
      </c>
      <c r="AD91" s="1"/>
      <c r="AE91" s="10"/>
      <c r="AF91" s="55" t="str">
        <f t="array" ref="AF91">IFERROR(IF(#REF!="×",0,_xlfn.IFS(AE91="多面",W91*0.6/1.6*0.5,AE91="治水ダム等",W91*0.75/1.75*0.5)),"")</f>
        <v/>
      </c>
      <c r="AG91" s="59" t="str">
        <f t="array" aca="1" ref="AG91" ca="1">IFERROR(_xlfn.IFS(#REF!="×",W91,#REF!="○",(W91-AF91)*0.7),"")</f>
        <v/>
      </c>
      <c r="AH91" s="18"/>
      <c r="AI91" s="60" t="e">
        <f t="array" aca="1" ref="AI91" ca="1">_xlfn.IFS(AH91=0,0,AH91&gt;W91,0,W91-AH91&gt;AG91,AG91,W91-AH91&lt;AG91,W91-AH91)</f>
        <v>#NAME?</v>
      </c>
      <c r="AJ91" s="61" t="str">
        <f t="shared" ca="1" si="20"/>
        <v/>
      </c>
    </row>
    <row r="92" spans="1:36" s="2" customFormat="1" ht="24" hidden="1" customHeight="1">
      <c r="A92" s="8">
        <v>81</v>
      </c>
      <c r="B92" s="17"/>
      <c r="C92" s="9"/>
      <c r="D92" s="9"/>
      <c r="E92" s="18"/>
      <c r="F92" s="18"/>
      <c r="G92" s="18"/>
      <c r="H92" s="18"/>
      <c r="I92" s="15">
        <f t="shared" si="10"/>
        <v>0</v>
      </c>
      <c r="J92" s="55">
        <f t="shared" si="18"/>
        <v>0</v>
      </c>
      <c r="K92" s="55"/>
      <c r="L92" s="57">
        <f>IF(D92="",0,VLOOKUP(D92,[1]リスト!$F$4:$H$29,3,FALSE))</f>
        <v>0</v>
      </c>
      <c r="M92" s="58">
        <f t="shared" si="12"/>
        <v>0</v>
      </c>
      <c r="N92" s="55">
        <f t="shared" si="13"/>
        <v>0</v>
      </c>
      <c r="O92" s="18"/>
      <c r="P92" s="58">
        <f t="shared" si="14"/>
        <v>0</v>
      </c>
      <c r="Q92" s="9"/>
      <c r="R92" s="18"/>
      <c r="S92" s="57" t="str">
        <f>IF(Q92="","",VLOOKUP(Q92,[1]リスト!$J$4:$K$31,2,FALSE))</f>
        <v/>
      </c>
      <c r="T92" s="55">
        <f t="shared" si="19"/>
        <v>0</v>
      </c>
      <c r="U92" s="55" t="str">
        <f t="shared" si="15"/>
        <v/>
      </c>
      <c r="V92" s="55">
        <f t="shared" si="16"/>
        <v>0</v>
      </c>
      <c r="W92" s="55">
        <f t="shared" si="17"/>
        <v>0</v>
      </c>
      <c r="AD92" s="1"/>
      <c r="AE92" s="10"/>
      <c r="AF92" s="55" t="str">
        <f t="array" ref="AF92">IFERROR(IF(#REF!="×",0,_xlfn.IFS(AE92="多面",W92*0.6/1.6*0.5,AE92="治水ダム等",W92*0.75/1.75*0.5)),"")</f>
        <v/>
      </c>
      <c r="AG92" s="59" t="str">
        <f t="array" aca="1" ref="AG92" ca="1">IFERROR(_xlfn.IFS(#REF!="×",W92,#REF!="○",(W92-AF92)*0.7),"")</f>
        <v/>
      </c>
      <c r="AH92" s="18"/>
      <c r="AI92" s="60" t="e">
        <f t="array" aca="1" ref="AI92" ca="1">_xlfn.IFS(AH92=0,0,AH92&gt;W92,0,W92-AH92&gt;AG92,AG92,W92-AH92&lt;AG92,W92-AH92)</f>
        <v>#NAME?</v>
      </c>
      <c r="AJ92" s="61" t="str">
        <f t="shared" ca="1" si="20"/>
        <v/>
      </c>
    </row>
    <row r="93" spans="1:36" s="2" customFormat="1" ht="24" hidden="1" customHeight="1">
      <c r="A93" s="8">
        <v>82</v>
      </c>
      <c r="B93" s="17"/>
      <c r="C93" s="9"/>
      <c r="D93" s="9"/>
      <c r="E93" s="18"/>
      <c r="F93" s="18"/>
      <c r="G93" s="18"/>
      <c r="H93" s="18"/>
      <c r="I93" s="15">
        <f t="shared" si="10"/>
        <v>0</v>
      </c>
      <c r="J93" s="55">
        <f t="shared" si="18"/>
        <v>0</v>
      </c>
      <c r="K93" s="55"/>
      <c r="L93" s="57">
        <f>IF(D93="",0,VLOOKUP(D93,[1]リスト!$F$4:$H$29,3,FALSE))</f>
        <v>0</v>
      </c>
      <c r="M93" s="58">
        <f t="shared" si="12"/>
        <v>0</v>
      </c>
      <c r="N93" s="55">
        <f t="shared" si="13"/>
        <v>0</v>
      </c>
      <c r="O93" s="18"/>
      <c r="P93" s="58">
        <f t="shared" si="14"/>
        <v>0</v>
      </c>
      <c r="Q93" s="9"/>
      <c r="R93" s="18"/>
      <c r="S93" s="57" t="str">
        <f>IF(Q93="","",VLOOKUP(Q93,[1]リスト!$J$4:$K$31,2,FALSE))</f>
        <v/>
      </c>
      <c r="T93" s="55">
        <f t="shared" si="19"/>
        <v>0</v>
      </c>
      <c r="U93" s="55" t="str">
        <f t="shared" si="15"/>
        <v/>
      </c>
      <c r="V93" s="55">
        <f t="shared" si="16"/>
        <v>0</v>
      </c>
      <c r="W93" s="55">
        <f t="shared" si="17"/>
        <v>0</v>
      </c>
      <c r="AD93" s="1"/>
      <c r="AE93" s="10"/>
      <c r="AF93" s="55" t="str">
        <f t="array" ref="AF93">IFERROR(IF(#REF!="×",0,_xlfn.IFS(AE93="多面",W93*0.6/1.6*0.5,AE93="治水ダム等",W93*0.75/1.75*0.5)),"")</f>
        <v/>
      </c>
      <c r="AG93" s="59" t="str">
        <f t="array" aca="1" ref="AG93" ca="1">IFERROR(_xlfn.IFS(#REF!="×",W93,#REF!="○",(W93-AF93)*0.7),"")</f>
        <v/>
      </c>
      <c r="AH93" s="18"/>
      <c r="AI93" s="60" t="e">
        <f t="array" aca="1" ref="AI93" ca="1">_xlfn.IFS(AH93=0,0,AH93&gt;W93,0,W93-AH93&gt;AG93,AG93,W93-AH93&lt;AG93,W93-AH93)</f>
        <v>#NAME?</v>
      </c>
      <c r="AJ93" s="61" t="str">
        <f t="shared" ca="1" si="20"/>
        <v/>
      </c>
    </row>
    <row r="94" spans="1:36" s="2" customFormat="1" ht="24" hidden="1" customHeight="1">
      <c r="A94" s="8">
        <v>83</v>
      </c>
      <c r="B94" s="17"/>
      <c r="C94" s="9"/>
      <c r="D94" s="9"/>
      <c r="E94" s="18"/>
      <c r="F94" s="18"/>
      <c r="G94" s="18"/>
      <c r="H94" s="18"/>
      <c r="I94" s="15">
        <f t="shared" si="10"/>
        <v>0</v>
      </c>
      <c r="J94" s="55">
        <f t="shared" si="18"/>
        <v>0</v>
      </c>
      <c r="K94" s="55"/>
      <c r="L94" s="57">
        <f>IF(D94="",0,VLOOKUP(D94,[1]リスト!$F$4:$H$29,3,FALSE))</f>
        <v>0</v>
      </c>
      <c r="M94" s="58">
        <f t="shared" si="12"/>
        <v>0</v>
      </c>
      <c r="N94" s="55">
        <f t="shared" si="13"/>
        <v>0</v>
      </c>
      <c r="O94" s="18"/>
      <c r="P94" s="58">
        <f t="shared" si="14"/>
        <v>0</v>
      </c>
      <c r="Q94" s="9"/>
      <c r="R94" s="18"/>
      <c r="S94" s="57" t="str">
        <f>IF(Q94="","",VLOOKUP(Q94,[1]リスト!$J$4:$K$31,2,FALSE))</f>
        <v/>
      </c>
      <c r="T94" s="55">
        <f t="shared" si="19"/>
        <v>0</v>
      </c>
      <c r="U94" s="55" t="str">
        <f t="shared" si="15"/>
        <v/>
      </c>
      <c r="V94" s="55">
        <f t="shared" si="16"/>
        <v>0</v>
      </c>
      <c r="W94" s="55">
        <f t="shared" si="17"/>
        <v>0</v>
      </c>
      <c r="AD94" s="1"/>
      <c r="AE94" s="10"/>
      <c r="AF94" s="55" t="str">
        <f t="array" ref="AF94">IFERROR(IF(#REF!="×",0,_xlfn.IFS(AE94="多面",W94*0.6/1.6*0.5,AE94="治水ダム等",W94*0.75/1.75*0.5)),"")</f>
        <v/>
      </c>
      <c r="AG94" s="59" t="str">
        <f t="array" aca="1" ref="AG94" ca="1">IFERROR(_xlfn.IFS(#REF!="×",W94,#REF!="○",(W94-AF94)*0.7),"")</f>
        <v/>
      </c>
      <c r="AH94" s="18"/>
      <c r="AI94" s="60" t="e">
        <f t="array" aca="1" ref="AI94" ca="1">_xlfn.IFS(AH94=0,0,AH94&gt;W94,0,W94-AH94&gt;AG94,AG94,W94-AH94&lt;AG94,W94-AH94)</f>
        <v>#NAME?</v>
      </c>
      <c r="AJ94" s="61" t="str">
        <f t="shared" ca="1" si="20"/>
        <v/>
      </c>
    </row>
    <row r="95" spans="1:36" s="2" customFormat="1" ht="24" hidden="1" customHeight="1">
      <c r="A95" s="8">
        <v>84</v>
      </c>
      <c r="B95" s="17"/>
      <c r="C95" s="9"/>
      <c r="D95" s="9"/>
      <c r="E95" s="18"/>
      <c r="F95" s="18"/>
      <c r="G95" s="18"/>
      <c r="H95" s="18"/>
      <c r="I95" s="15">
        <f t="shared" si="10"/>
        <v>0</v>
      </c>
      <c r="J95" s="55">
        <f t="shared" si="18"/>
        <v>0</v>
      </c>
      <c r="K95" s="55"/>
      <c r="L95" s="57">
        <f>IF(D95="",0,VLOOKUP(D95,[1]リスト!$F$4:$H$29,3,FALSE))</f>
        <v>0</v>
      </c>
      <c r="M95" s="58">
        <f t="shared" si="12"/>
        <v>0</v>
      </c>
      <c r="N95" s="55">
        <f t="shared" si="13"/>
        <v>0</v>
      </c>
      <c r="O95" s="18"/>
      <c r="P95" s="58">
        <f t="shared" si="14"/>
        <v>0</v>
      </c>
      <c r="Q95" s="9"/>
      <c r="R95" s="18"/>
      <c r="S95" s="57" t="str">
        <f>IF(Q95="","",VLOOKUP(Q95,[1]リスト!$J$4:$K$31,2,FALSE))</f>
        <v/>
      </c>
      <c r="T95" s="55">
        <f t="shared" si="19"/>
        <v>0</v>
      </c>
      <c r="U95" s="55" t="str">
        <f t="shared" si="15"/>
        <v/>
      </c>
      <c r="V95" s="55">
        <f t="shared" si="16"/>
        <v>0</v>
      </c>
      <c r="W95" s="55">
        <f t="shared" si="17"/>
        <v>0</v>
      </c>
      <c r="AD95" s="1"/>
      <c r="AE95" s="10"/>
      <c r="AF95" s="55" t="str">
        <f t="array" ref="AF95">IFERROR(IF(#REF!="×",0,_xlfn.IFS(AE95="多面",W95*0.6/1.6*0.5,AE95="治水ダム等",W95*0.75/1.75*0.5)),"")</f>
        <v/>
      </c>
      <c r="AG95" s="59" t="str">
        <f t="array" aca="1" ref="AG95" ca="1">IFERROR(_xlfn.IFS(#REF!="×",W95,#REF!="○",(W95-AF95)*0.7),"")</f>
        <v/>
      </c>
      <c r="AH95" s="18"/>
      <c r="AI95" s="60" t="e">
        <f t="array" aca="1" ref="AI95" ca="1">_xlfn.IFS(AH95=0,0,AH95&gt;W95,0,W95-AH95&gt;AG95,AG95,W95-AH95&lt;AG95,W95-AH95)</f>
        <v>#NAME?</v>
      </c>
      <c r="AJ95" s="61" t="str">
        <f t="shared" ca="1" si="20"/>
        <v/>
      </c>
    </row>
    <row r="96" spans="1:36" s="2" customFormat="1" ht="24" hidden="1" customHeight="1">
      <c r="A96" s="8">
        <v>85</v>
      </c>
      <c r="B96" s="17"/>
      <c r="C96" s="9"/>
      <c r="D96" s="9"/>
      <c r="E96" s="18"/>
      <c r="F96" s="18"/>
      <c r="G96" s="18"/>
      <c r="H96" s="18"/>
      <c r="I96" s="15">
        <f t="shared" si="10"/>
        <v>0</v>
      </c>
      <c r="J96" s="55">
        <f t="shared" si="18"/>
        <v>0</v>
      </c>
      <c r="K96" s="55"/>
      <c r="L96" s="57">
        <f>IF(D96="",0,VLOOKUP(D96,[1]リスト!$F$4:$H$29,3,FALSE))</f>
        <v>0</v>
      </c>
      <c r="M96" s="58">
        <f t="shared" si="12"/>
        <v>0</v>
      </c>
      <c r="N96" s="55">
        <f t="shared" si="13"/>
        <v>0</v>
      </c>
      <c r="O96" s="18"/>
      <c r="P96" s="58">
        <f t="shared" si="14"/>
        <v>0</v>
      </c>
      <c r="Q96" s="9"/>
      <c r="R96" s="18"/>
      <c r="S96" s="57" t="str">
        <f>IF(Q96="","",VLOOKUP(Q96,[1]リスト!$J$4:$K$31,2,FALSE))</f>
        <v/>
      </c>
      <c r="T96" s="55">
        <f t="shared" si="19"/>
        <v>0</v>
      </c>
      <c r="U96" s="55" t="str">
        <f t="shared" si="15"/>
        <v/>
      </c>
      <c r="V96" s="55">
        <f t="shared" si="16"/>
        <v>0</v>
      </c>
      <c r="W96" s="55">
        <f t="shared" si="17"/>
        <v>0</v>
      </c>
      <c r="AD96" s="1"/>
      <c r="AE96" s="10"/>
      <c r="AF96" s="55" t="str">
        <f t="array" ref="AF96">IFERROR(IF(#REF!="×",0,_xlfn.IFS(AE96="多面",W96*0.6/1.6*0.5,AE96="治水ダム等",W96*0.75/1.75*0.5)),"")</f>
        <v/>
      </c>
      <c r="AG96" s="59" t="str">
        <f t="array" aca="1" ref="AG96" ca="1">IFERROR(_xlfn.IFS(#REF!="×",W96,#REF!="○",(W96-AF96)*0.7),"")</f>
        <v/>
      </c>
      <c r="AH96" s="18"/>
      <c r="AI96" s="60" t="e">
        <f t="array" aca="1" ref="AI96" ca="1">_xlfn.IFS(AH96=0,0,AH96&gt;W96,0,W96-AH96&gt;AG96,AG96,W96-AH96&lt;AG96,W96-AH96)</f>
        <v>#NAME?</v>
      </c>
      <c r="AJ96" s="61" t="str">
        <f t="shared" ca="1" si="20"/>
        <v/>
      </c>
    </row>
    <row r="97" spans="1:36" s="2" customFormat="1" ht="24" hidden="1" customHeight="1">
      <c r="A97" s="8">
        <v>86</v>
      </c>
      <c r="B97" s="17"/>
      <c r="C97" s="9"/>
      <c r="D97" s="9"/>
      <c r="E97" s="18"/>
      <c r="F97" s="18"/>
      <c r="G97" s="18"/>
      <c r="H97" s="18"/>
      <c r="I97" s="15">
        <f t="shared" si="10"/>
        <v>0</v>
      </c>
      <c r="J97" s="55">
        <f t="shared" si="18"/>
        <v>0</v>
      </c>
      <c r="K97" s="55"/>
      <c r="L97" s="57">
        <f>IF(D97="",0,VLOOKUP(D97,[1]リスト!$F$4:$H$29,3,FALSE))</f>
        <v>0</v>
      </c>
      <c r="M97" s="58">
        <f t="shared" si="12"/>
        <v>0</v>
      </c>
      <c r="N97" s="55">
        <f t="shared" si="13"/>
        <v>0</v>
      </c>
      <c r="O97" s="18"/>
      <c r="P97" s="58">
        <f t="shared" si="14"/>
        <v>0</v>
      </c>
      <c r="Q97" s="9"/>
      <c r="R97" s="18"/>
      <c r="S97" s="57" t="str">
        <f>IF(Q97="","",VLOOKUP(Q97,[1]リスト!$J$4:$K$31,2,FALSE))</f>
        <v/>
      </c>
      <c r="T97" s="55">
        <f t="shared" si="19"/>
        <v>0</v>
      </c>
      <c r="U97" s="55" t="str">
        <f t="shared" si="15"/>
        <v/>
      </c>
      <c r="V97" s="55">
        <f t="shared" si="16"/>
        <v>0</v>
      </c>
      <c r="W97" s="55">
        <f t="shared" si="17"/>
        <v>0</v>
      </c>
      <c r="AD97" s="1"/>
      <c r="AE97" s="10"/>
      <c r="AF97" s="55" t="str">
        <f t="array" ref="AF97">IFERROR(IF(#REF!="×",0,_xlfn.IFS(AE97="多面",W97*0.6/1.6*0.5,AE97="治水ダム等",W97*0.75/1.75*0.5)),"")</f>
        <v/>
      </c>
      <c r="AG97" s="59" t="str">
        <f t="array" aca="1" ref="AG97" ca="1">IFERROR(_xlfn.IFS(#REF!="×",W97,#REF!="○",(W97-AF97)*0.7),"")</f>
        <v/>
      </c>
      <c r="AH97" s="18"/>
      <c r="AI97" s="60" t="e">
        <f t="array" aca="1" ref="AI97" ca="1">_xlfn.IFS(AH97=0,0,AH97&gt;W97,0,W97-AH97&gt;AG97,AG97,W97-AH97&lt;AG97,W97-AH97)</f>
        <v>#NAME?</v>
      </c>
      <c r="AJ97" s="61" t="str">
        <f t="shared" ca="1" si="20"/>
        <v/>
      </c>
    </row>
    <row r="98" spans="1:36" s="2" customFormat="1" ht="24" hidden="1" customHeight="1">
      <c r="A98" s="8">
        <v>87</v>
      </c>
      <c r="B98" s="17"/>
      <c r="C98" s="9"/>
      <c r="D98" s="9"/>
      <c r="E98" s="18"/>
      <c r="F98" s="18"/>
      <c r="G98" s="18"/>
      <c r="H98" s="18"/>
      <c r="I98" s="15">
        <f t="shared" si="10"/>
        <v>0</v>
      </c>
      <c r="J98" s="55">
        <f t="shared" si="18"/>
        <v>0</v>
      </c>
      <c r="K98" s="55"/>
      <c r="L98" s="57">
        <f>IF(D98="",0,VLOOKUP(D98,[1]リスト!$F$4:$H$29,3,FALSE))</f>
        <v>0</v>
      </c>
      <c r="M98" s="58">
        <f t="shared" si="12"/>
        <v>0</v>
      </c>
      <c r="N98" s="55">
        <f t="shared" si="13"/>
        <v>0</v>
      </c>
      <c r="O98" s="18"/>
      <c r="P98" s="58">
        <f t="shared" si="14"/>
        <v>0</v>
      </c>
      <c r="Q98" s="9"/>
      <c r="R98" s="18"/>
      <c r="S98" s="57" t="str">
        <f>IF(Q98="","",VLOOKUP(Q98,[1]リスト!$J$4:$K$31,2,FALSE))</f>
        <v/>
      </c>
      <c r="T98" s="55">
        <f t="shared" si="19"/>
        <v>0</v>
      </c>
      <c r="U98" s="55" t="str">
        <f t="shared" si="15"/>
        <v/>
      </c>
      <c r="V98" s="55">
        <f t="shared" si="16"/>
        <v>0</v>
      </c>
      <c r="W98" s="55">
        <f t="shared" si="17"/>
        <v>0</v>
      </c>
      <c r="AD98" s="1"/>
      <c r="AE98" s="10"/>
      <c r="AF98" s="55" t="str">
        <f t="array" ref="AF98">IFERROR(IF(#REF!="×",0,_xlfn.IFS(AE98="多面",W98*0.6/1.6*0.5,AE98="治水ダム等",W98*0.75/1.75*0.5)),"")</f>
        <v/>
      </c>
      <c r="AG98" s="59" t="str">
        <f t="array" aca="1" ref="AG98" ca="1">IFERROR(_xlfn.IFS(#REF!="×",W98,#REF!="○",(W98-AF98)*0.7),"")</f>
        <v/>
      </c>
      <c r="AH98" s="18"/>
      <c r="AI98" s="60" t="e">
        <f t="array" aca="1" ref="AI98" ca="1">_xlfn.IFS(AH98=0,0,AH98&gt;W98,0,W98-AH98&gt;AG98,AG98,W98-AH98&lt;AG98,W98-AH98)</f>
        <v>#NAME?</v>
      </c>
      <c r="AJ98" s="61" t="str">
        <f t="shared" ca="1" si="20"/>
        <v/>
      </c>
    </row>
    <row r="99" spans="1:36" s="2" customFormat="1" ht="24" hidden="1" customHeight="1">
      <c r="A99" s="8">
        <v>88</v>
      </c>
      <c r="B99" s="17"/>
      <c r="C99" s="9"/>
      <c r="D99" s="9"/>
      <c r="E99" s="18"/>
      <c r="F99" s="18"/>
      <c r="G99" s="18"/>
      <c r="H99" s="18"/>
      <c r="I99" s="15">
        <f t="shared" si="10"/>
        <v>0</v>
      </c>
      <c r="J99" s="55">
        <f t="shared" si="18"/>
        <v>0</v>
      </c>
      <c r="K99" s="55"/>
      <c r="L99" s="57">
        <f>IF(D99="",0,VLOOKUP(D99,[1]リスト!$F$4:$H$29,3,FALSE))</f>
        <v>0</v>
      </c>
      <c r="M99" s="58">
        <f t="shared" si="12"/>
        <v>0</v>
      </c>
      <c r="N99" s="55">
        <f t="shared" si="13"/>
        <v>0</v>
      </c>
      <c r="O99" s="18"/>
      <c r="P99" s="58">
        <f t="shared" si="14"/>
        <v>0</v>
      </c>
      <c r="Q99" s="9"/>
      <c r="R99" s="18"/>
      <c r="S99" s="57" t="str">
        <f>IF(Q99="","",VLOOKUP(Q99,[1]リスト!$J$4:$K$31,2,FALSE))</f>
        <v/>
      </c>
      <c r="T99" s="55">
        <f t="shared" si="19"/>
        <v>0</v>
      </c>
      <c r="U99" s="55" t="str">
        <f t="shared" si="15"/>
        <v/>
      </c>
      <c r="V99" s="55">
        <f t="shared" si="16"/>
        <v>0</v>
      </c>
      <c r="W99" s="55">
        <f t="shared" si="17"/>
        <v>0</v>
      </c>
      <c r="AD99" s="1"/>
      <c r="AE99" s="10"/>
      <c r="AF99" s="55" t="str">
        <f t="array" ref="AF99">IFERROR(IF(#REF!="×",0,_xlfn.IFS(AE99="多面",W99*0.6/1.6*0.5,AE99="治水ダム等",W99*0.75/1.75*0.5)),"")</f>
        <v/>
      </c>
      <c r="AG99" s="59" t="str">
        <f t="array" aca="1" ref="AG99" ca="1">IFERROR(_xlfn.IFS(#REF!="×",W99,#REF!="○",(W99-AF99)*0.7),"")</f>
        <v/>
      </c>
      <c r="AH99" s="18"/>
      <c r="AI99" s="60" t="e">
        <f t="array" aca="1" ref="AI99" ca="1">_xlfn.IFS(AH99=0,0,AH99&gt;W99,0,W99-AH99&gt;AG99,AG99,W99-AH99&lt;AG99,W99-AH99)</f>
        <v>#NAME?</v>
      </c>
      <c r="AJ99" s="61" t="str">
        <f t="shared" ca="1" si="20"/>
        <v/>
      </c>
    </row>
    <row r="100" spans="1:36" s="2" customFormat="1" ht="24" hidden="1" customHeight="1">
      <c r="A100" s="8">
        <v>89</v>
      </c>
      <c r="B100" s="17"/>
      <c r="C100" s="9"/>
      <c r="D100" s="9"/>
      <c r="E100" s="18"/>
      <c r="F100" s="18"/>
      <c r="G100" s="18"/>
      <c r="H100" s="18"/>
      <c r="I100" s="15">
        <f t="shared" si="10"/>
        <v>0</v>
      </c>
      <c r="J100" s="55">
        <f t="shared" si="18"/>
        <v>0</v>
      </c>
      <c r="K100" s="55"/>
      <c r="L100" s="57">
        <f>IF(D100="",0,VLOOKUP(D100,[1]リスト!$F$4:$H$29,3,FALSE))</f>
        <v>0</v>
      </c>
      <c r="M100" s="58">
        <f t="shared" si="12"/>
        <v>0</v>
      </c>
      <c r="N100" s="55">
        <f t="shared" si="13"/>
        <v>0</v>
      </c>
      <c r="O100" s="18"/>
      <c r="P100" s="58">
        <f t="shared" si="14"/>
        <v>0</v>
      </c>
      <c r="Q100" s="9"/>
      <c r="R100" s="18"/>
      <c r="S100" s="57" t="str">
        <f>IF(Q100="","",VLOOKUP(Q100,[1]リスト!$J$4:$K$31,2,FALSE))</f>
        <v/>
      </c>
      <c r="T100" s="55">
        <f t="shared" si="19"/>
        <v>0</v>
      </c>
      <c r="U100" s="55" t="str">
        <f t="shared" si="15"/>
        <v/>
      </c>
      <c r="V100" s="55">
        <f t="shared" si="16"/>
        <v>0</v>
      </c>
      <c r="W100" s="55">
        <f t="shared" si="17"/>
        <v>0</v>
      </c>
      <c r="AD100" s="1"/>
      <c r="AE100" s="10"/>
      <c r="AF100" s="55" t="str">
        <f t="array" ref="AF100">IFERROR(IF(#REF!="×",0,_xlfn.IFS(AE100="多面",W100*0.6/1.6*0.5,AE100="治水ダム等",W100*0.75/1.75*0.5)),"")</f>
        <v/>
      </c>
      <c r="AG100" s="59" t="str">
        <f t="array" aca="1" ref="AG100" ca="1">IFERROR(_xlfn.IFS(#REF!="×",W100,#REF!="○",(W100-AF100)*0.7),"")</f>
        <v/>
      </c>
      <c r="AH100" s="18"/>
      <c r="AI100" s="60" t="e">
        <f t="array" aca="1" ref="AI100" ca="1">_xlfn.IFS(AH100=0,0,AH100&gt;W100,0,W100-AH100&gt;AG100,AG100,W100-AH100&lt;AG100,W100-AH100)</f>
        <v>#NAME?</v>
      </c>
      <c r="AJ100" s="61" t="str">
        <f t="shared" ca="1" si="20"/>
        <v/>
      </c>
    </row>
    <row r="101" spans="1:36" s="2" customFormat="1" ht="24" hidden="1" customHeight="1">
      <c r="A101" s="8">
        <v>90</v>
      </c>
      <c r="B101" s="17"/>
      <c r="C101" s="9"/>
      <c r="D101" s="9"/>
      <c r="E101" s="18"/>
      <c r="F101" s="18"/>
      <c r="G101" s="18"/>
      <c r="H101" s="18"/>
      <c r="I101" s="15">
        <f t="shared" ref="I101:I164" si="21">SUM(E101:H101)</f>
        <v>0</v>
      </c>
      <c r="J101" s="55">
        <f t="shared" si="18"/>
        <v>0</v>
      </c>
      <c r="K101" s="55"/>
      <c r="L101" s="57">
        <f>IF(D101="",0,VLOOKUP(D101,[1]リスト!$F$4:$H$29,3,FALSE))</f>
        <v>0</v>
      </c>
      <c r="M101" s="58">
        <f t="shared" si="12"/>
        <v>0</v>
      </c>
      <c r="N101" s="55">
        <f t="shared" si="13"/>
        <v>0</v>
      </c>
      <c r="O101" s="18"/>
      <c r="P101" s="58">
        <f t="shared" si="14"/>
        <v>0</v>
      </c>
      <c r="Q101" s="9"/>
      <c r="R101" s="18"/>
      <c r="S101" s="57" t="str">
        <f>IF(Q101="","",VLOOKUP(Q101,[1]リスト!$J$4:$K$31,2,FALSE))</f>
        <v/>
      </c>
      <c r="T101" s="55">
        <f t="shared" si="19"/>
        <v>0</v>
      </c>
      <c r="U101" s="55" t="str">
        <f t="shared" si="15"/>
        <v/>
      </c>
      <c r="V101" s="55">
        <f t="shared" si="16"/>
        <v>0</v>
      </c>
      <c r="W101" s="55">
        <f t="shared" si="17"/>
        <v>0</v>
      </c>
      <c r="AD101" s="1"/>
      <c r="AE101" s="10"/>
      <c r="AF101" s="55" t="str">
        <f t="array" ref="AF101">IFERROR(IF(#REF!="×",0,_xlfn.IFS(AE101="多面",W101*0.6/1.6*0.5,AE101="治水ダム等",W101*0.75/1.75*0.5)),"")</f>
        <v/>
      </c>
      <c r="AG101" s="59" t="str">
        <f t="array" aca="1" ref="AG101" ca="1">IFERROR(_xlfn.IFS(#REF!="×",W101,#REF!="○",(W101-AF101)*0.7),"")</f>
        <v/>
      </c>
      <c r="AH101" s="18"/>
      <c r="AI101" s="60" t="e">
        <f t="array" aca="1" ref="AI101" ca="1">_xlfn.IFS(AH101=0,0,AH101&gt;W101,0,W101-AH101&gt;AG101,AG101,W101-AH101&lt;AG101,W101-AH101)</f>
        <v>#NAME?</v>
      </c>
      <c r="AJ101" s="61" t="str">
        <f t="shared" ca="1" si="20"/>
        <v/>
      </c>
    </row>
    <row r="102" spans="1:36" s="2" customFormat="1" ht="24" hidden="1" customHeight="1">
      <c r="A102" s="8">
        <v>91</v>
      </c>
      <c r="B102" s="17"/>
      <c r="C102" s="9"/>
      <c r="D102" s="9"/>
      <c r="E102" s="18"/>
      <c r="F102" s="18"/>
      <c r="G102" s="18"/>
      <c r="H102" s="18"/>
      <c r="I102" s="15">
        <f t="shared" si="21"/>
        <v>0</v>
      </c>
      <c r="J102" s="55">
        <f t="shared" si="18"/>
        <v>0</v>
      </c>
      <c r="K102" s="55"/>
      <c r="L102" s="57">
        <f>IF(D102="",0,VLOOKUP(D102,[1]リスト!$F$4:$H$29,3,FALSE))</f>
        <v>0</v>
      </c>
      <c r="M102" s="58">
        <f t="shared" si="12"/>
        <v>0</v>
      </c>
      <c r="N102" s="55">
        <f t="shared" si="13"/>
        <v>0</v>
      </c>
      <c r="O102" s="18"/>
      <c r="P102" s="58">
        <f t="shared" si="14"/>
        <v>0</v>
      </c>
      <c r="Q102" s="9"/>
      <c r="R102" s="18"/>
      <c r="S102" s="57" t="str">
        <f>IF(Q102="","",VLOOKUP(Q102,[1]リスト!$J$4:$K$31,2,FALSE))</f>
        <v/>
      </c>
      <c r="T102" s="55">
        <f t="shared" si="19"/>
        <v>0</v>
      </c>
      <c r="U102" s="55" t="str">
        <f t="shared" si="15"/>
        <v/>
      </c>
      <c r="V102" s="55">
        <f t="shared" si="16"/>
        <v>0</v>
      </c>
      <c r="W102" s="55">
        <f t="shared" si="17"/>
        <v>0</v>
      </c>
      <c r="AD102" s="1"/>
      <c r="AE102" s="10"/>
      <c r="AF102" s="55" t="str">
        <f t="array" ref="AF102">IFERROR(IF(#REF!="×",0,_xlfn.IFS(AE102="多面",W102*0.6/1.6*0.5,AE102="治水ダム等",W102*0.75/1.75*0.5)),"")</f>
        <v/>
      </c>
      <c r="AG102" s="59" t="str">
        <f t="array" aca="1" ref="AG102" ca="1">IFERROR(_xlfn.IFS(#REF!="×",W102,#REF!="○",(W102-AF102)*0.7),"")</f>
        <v/>
      </c>
      <c r="AH102" s="18"/>
      <c r="AI102" s="60" t="e">
        <f t="array" aca="1" ref="AI102" ca="1">_xlfn.IFS(AH102=0,0,AH102&gt;W102,0,W102-AH102&gt;AG102,AG102,W102-AH102&lt;AG102,W102-AH102)</f>
        <v>#NAME?</v>
      </c>
      <c r="AJ102" s="61" t="str">
        <f t="shared" ca="1" si="20"/>
        <v/>
      </c>
    </row>
    <row r="103" spans="1:36" s="2" customFormat="1" ht="24" hidden="1" customHeight="1">
      <c r="A103" s="8">
        <v>92</v>
      </c>
      <c r="B103" s="17"/>
      <c r="C103" s="9"/>
      <c r="D103" s="9"/>
      <c r="E103" s="18"/>
      <c r="F103" s="18"/>
      <c r="G103" s="18"/>
      <c r="H103" s="18"/>
      <c r="I103" s="15">
        <f t="shared" si="21"/>
        <v>0</v>
      </c>
      <c r="J103" s="55">
        <f t="shared" si="18"/>
        <v>0</v>
      </c>
      <c r="K103" s="55"/>
      <c r="L103" s="57">
        <f>IF(D103="",0,VLOOKUP(D103,[1]リスト!$F$4:$H$29,3,FALSE))</f>
        <v>0</v>
      </c>
      <c r="M103" s="58">
        <f t="shared" si="12"/>
        <v>0</v>
      </c>
      <c r="N103" s="55">
        <f t="shared" si="13"/>
        <v>0</v>
      </c>
      <c r="O103" s="18"/>
      <c r="P103" s="58">
        <f t="shared" si="14"/>
        <v>0</v>
      </c>
      <c r="Q103" s="9"/>
      <c r="R103" s="18"/>
      <c r="S103" s="57" t="str">
        <f>IF(Q103="","",VLOOKUP(Q103,[1]リスト!$J$4:$K$31,2,FALSE))</f>
        <v/>
      </c>
      <c r="T103" s="55">
        <f t="shared" si="19"/>
        <v>0</v>
      </c>
      <c r="U103" s="55" t="str">
        <f t="shared" si="15"/>
        <v/>
      </c>
      <c r="V103" s="55">
        <f t="shared" si="16"/>
        <v>0</v>
      </c>
      <c r="W103" s="55">
        <f t="shared" si="17"/>
        <v>0</v>
      </c>
      <c r="AD103" s="1"/>
      <c r="AE103" s="10"/>
      <c r="AF103" s="55" t="str">
        <f t="array" ref="AF103">IFERROR(IF(#REF!="×",0,_xlfn.IFS(AE103="多面",W103*0.6/1.6*0.5,AE103="治水ダム等",W103*0.75/1.75*0.5)),"")</f>
        <v/>
      </c>
      <c r="AG103" s="59" t="str">
        <f t="array" aca="1" ref="AG103" ca="1">IFERROR(_xlfn.IFS(#REF!="×",W103,#REF!="○",(W103-AF103)*0.7),"")</f>
        <v/>
      </c>
      <c r="AH103" s="18"/>
      <c r="AI103" s="60" t="e">
        <f t="array" aca="1" ref="AI103" ca="1">_xlfn.IFS(AH103=0,0,AH103&gt;W103,0,W103-AH103&gt;AG103,AG103,W103-AH103&lt;AG103,W103-AH103)</f>
        <v>#NAME?</v>
      </c>
      <c r="AJ103" s="61" t="str">
        <f t="shared" ca="1" si="20"/>
        <v/>
      </c>
    </row>
    <row r="104" spans="1:36" s="2" customFormat="1" ht="24" hidden="1" customHeight="1">
      <c r="A104" s="8">
        <v>93</v>
      </c>
      <c r="B104" s="17"/>
      <c r="C104" s="9"/>
      <c r="D104" s="9"/>
      <c r="E104" s="18"/>
      <c r="F104" s="18"/>
      <c r="G104" s="18"/>
      <c r="H104" s="18"/>
      <c r="I104" s="15">
        <f t="shared" si="21"/>
        <v>0</v>
      </c>
      <c r="J104" s="55">
        <f t="shared" si="18"/>
        <v>0</v>
      </c>
      <c r="K104" s="55"/>
      <c r="L104" s="57">
        <f>IF(D104="",0,VLOOKUP(D104,[1]リスト!$F$4:$H$29,3,FALSE))</f>
        <v>0</v>
      </c>
      <c r="M104" s="58">
        <f t="shared" si="12"/>
        <v>0</v>
      </c>
      <c r="N104" s="55">
        <f t="shared" si="13"/>
        <v>0</v>
      </c>
      <c r="O104" s="18"/>
      <c r="P104" s="58">
        <f t="shared" si="14"/>
        <v>0</v>
      </c>
      <c r="Q104" s="9"/>
      <c r="R104" s="18"/>
      <c r="S104" s="57" t="str">
        <f>IF(Q104="","",VLOOKUP(Q104,[1]リスト!$J$4:$K$31,2,FALSE))</f>
        <v/>
      </c>
      <c r="T104" s="55">
        <f t="shared" si="19"/>
        <v>0</v>
      </c>
      <c r="U104" s="55" t="str">
        <f t="shared" si="15"/>
        <v/>
      </c>
      <c r="V104" s="55">
        <f t="shared" si="16"/>
        <v>0</v>
      </c>
      <c r="W104" s="55">
        <f t="shared" si="17"/>
        <v>0</v>
      </c>
      <c r="AD104" s="1"/>
      <c r="AE104" s="10"/>
      <c r="AF104" s="55" t="str">
        <f t="array" ref="AF104">IFERROR(IF(#REF!="×",0,_xlfn.IFS(AE104="多面",W104*0.6/1.6*0.5,AE104="治水ダム等",W104*0.75/1.75*0.5)),"")</f>
        <v/>
      </c>
      <c r="AG104" s="59" t="str">
        <f t="array" aca="1" ref="AG104" ca="1">IFERROR(_xlfn.IFS(#REF!="×",W104,#REF!="○",(W104-AF104)*0.7),"")</f>
        <v/>
      </c>
      <c r="AH104" s="18"/>
      <c r="AI104" s="60" t="e">
        <f t="array" aca="1" ref="AI104" ca="1">_xlfn.IFS(AH104=0,0,AH104&gt;W104,0,W104-AH104&gt;AG104,AG104,W104-AH104&lt;AG104,W104-AH104)</f>
        <v>#NAME?</v>
      </c>
      <c r="AJ104" s="61" t="str">
        <f t="shared" ca="1" si="20"/>
        <v/>
      </c>
    </row>
    <row r="105" spans="1:36" s="2" customFormat="1" ht="24" hidden="1" customHeight="1">
      <c r="A105" s="8">
        <v>94</v>
      </c>
      <c r="B105" s="17"/>
      <c r="C105" s="9"/>
      <c r="D105" s="9"/>
      <c r="E105" s="18"/>
      <c r="F105" s="18"/>
      <c r="G105" s="18"/>
      <c r="H105" s="18"/>
      <c r="I105" s="15">
        <f t="shared" si="21"/>
        <v>0</v>
      </c>
      <c r="J105" s="55">
        <f t="shared" si="18"/>
        <v>0</v>
      </c>
      <c r="K105" s="55"/>
      <c r="L105" s="57">
        <f>IF(D105="",0,VLOOKUP(D105,[1]リスト!$F$4:$H$29,3,FALSE))</f>
        <v>0</v>
      </c>
      <c r="M105" s="58">
        <f t="shared" si="12"/>
        <v>0</v>
      </c>
      <c r="N105" s="55">
        <f t="shared" si="13"/>
        <v>0</v>
      </c>
      <c r="O105" s="18"/>
      <c r="P105" s="58">
        <f t="shared" si="14"/>
        <v>0</v>
      </c>
      <c r="Q105" s="9"/>
      <c r="R105" s="18"/>
      <c r="S105" s="57" t="str">
        <f>IF(Q105="","",VLOOKUP(Q105,[1]リスト!$J$4:$K$31,2,FALSE))</f>
        <v/>
      </c>
      <c r="T105" s="55">
        <f t="shared" si="19"/>
        <v>0</v>
      </c>
      <c r="U105" s="55" t="str">
        <f t="shared" si="15"/>
        <v/>
      </c>
      <c r="V105" s="55">
        <f t="shared" si="16"/>
        <v>0</v>
      </c>
      <c r="W105" s="55">
        <f t="shared" si="17"/>
        <v>0</v>
      </c>
      <c r="AD105" s="1"/>
      <c r="AE105" s="10"/>
      <c r="AF105" s="55" t="str">
        <f t="array" ref="AF105">IFERROR(IF(#REF!="×",0,_xlfn.IFS(AE105="多面",W105*0.6/1.6*0.5,AE105="治水ダム等",W105*0.75/1.75*0.5)),"")</f>
        <v/>
      </c>
      <c r="AG105" s="59" t="str">
        <f t="array" aca="1" ref="AG105" ca="1">IFERROR(_xlfn.IFS(#REF!="×",W105,#REF!="○",(W105-AF105)*0.7),"")</f>
        <v/>
      </c>
      <c r="AH105" s="18"/>
      <c r="AI105" s="60" t="e">
        <f t="array" aca="1" ref="AI105" ca="1">_xlfn.IFS(AH105=0,0,AH105&gt;W105,0,W105-AH105&gt;AG105,AG105,W105-AH105&lt;AG105,W105-AH105)</f>
        <v>#NAME?</v>
      </c>
      <c r="AJ105" s="61" t="str">
        <f t="shared" ca="1" si="20"/>
        <v/>
      </c>
    </row>
    <row r="106" spans="1:36" s="2" customFormat="1" ht="24" hidden="1" customHeight="1">
      <c r="A106" s="8">
        <v>95</v>
      </c>
      <c r="B106" s="17"/>
      <c r="C106" s="9"/>
      <c r="D106" s="9"/>
      <c r="E106" s="18"/>
      <c r="F106" s="18"/>
      <c r="G106" s="18"/>
      <c r="H106" s="18"/>
      <c r="I106" s="15">
        <f t="shared" si="21"/>
        <v>0</v>
      </c>
      <c r="J106" s="55">
        <f t="shared" si="18"/>
        <v>0</v>
      </c>
      <c r="K106" s="55"/>
      <c r="L106" s="57">
        <f>IF(D106="",0,VLOOKUP(D106,[1]リスト!$F$4:$H$29,3,FALSE))</f>
        <v>0</v>
      </c>
      <c r="M106" s="58">
        <f t="shared" si="12"/>
        <v>0</v>
      </c>
      <c r="N106" s="55">
        <f t="shared" si="13"/>
        <v>0</v>
      </c>
      <c r="O106" s="18"/>
      <c r="P106" s="58">
        <f t="shared" si="14"/>
        <v>0</v>
      </c>
      <c r="Q106" s="9"/>
      <c r="R106" s="18"/>
      <c r="S106" s="57" t="str">
        <f>IF(Q106="","",VLOOKUP(Q106,[1]リスト!$J$4:$K$31,2,FALSE))</f>
        <v/>
      </c>
      <c r="T106" s="55">
        <f t="shared" si="19"/>
        <v>0</v>
      </c>
      <c r="U106" s="55" t="str">
        <f t="shared" si="15"/>
        <v/>
      </c>
      <c r="V106" s="55">
        <f t="shared" si="16"/>
        <v>0</v>
      </c>
      <c r="W106" s="55">
        <f t="shared" si="17"/>
        <v>0</v>
      </c>
      <c r="AD106" s="1"/>
      <c r="AE106" s="10"/>
      <c r="AF106" s="55" t="str">
        <f t="array" ref="AF106">IFERROR(IF(#REF!="×",0,_xlfn.IFS(AE106="多面",W106*0.6/1.6*0.5,AE106="治水ダム等",W106*0.75/1.75*0.5)),"")</f>
        <v/>
      </c>
      <c r="AG106" s="59" t="str">
        <f t="array" aca="1" ref="AG106" ca="1">IFERROR(_xlfn.IFS(#REF!="×",W106,#REF!="○",(W106-AF106)*0.7),"")</f>
        <v/>
      </c>
      <c r="AH106" s="18"/>
      <c r="AI106" s="60" t="e">
        <f t="array" aca="1" ref="AI106" ca="1">_xlfn.IFS(AH106=0,0,AH106&gt;W106,0,W106-AH106&gt;AG106,AG106,W106-AH106&lt;AG106,W106-AH106)</f>
        <v>#NAME?</v>
      </c>
      <c r="AJ106" s="61" t="str">
        <f t="shared" ca="1" si="20"/>
        <v/>
      </c>
    </row>
    <row r="107" spans="1:36" s="2" customFormat="1" ht="24" hidden="1" customHeight="1">
      <c r="A107" s="8">
        <v>96</v>
      </c>
      <c r="B107" s="17"/>
      <c r="C107" s="9"/>
      <c r="D107" s="9"/>
      <c r="E107" s="18"/>
      <c r="F107" s="18"/>
      <c r="G107" s="18"/>
      <c r="H107" s="18"/>
      <c r="I107" s="15">
        <f t="shared" si="21"/>
        <v>0</v>
      </c>
      <c r="J107" s="55">
        <f t="shared" si="18"/>
        <v>0</v>
      </c>
      <c r="K107" s="55"/>
      <c r="L107" s="57">
        <f>IF(D107="",0,VLOOKUP(D107,[1]リスト!$F$4:$H$29,3,FALSE))</f>
        <v>0</v>
      </c>
      <c r="M107" s="58">
        <f t="shared" si="12"/>
        <v>0</v>
      </c>
      <c r="N107" s="55">
        <f t="shared" si="13"/>
        <v>0</v>
      </c>
      <c r="O107" s="18"/>
      <c r="P107" s="58">
        <f t="shared" si="14"/>
        <v>0</v>
      </c>
      <c r="Q107" s="9"/>
      <c r="R107" s="18"/>
      <c r="S107" s="57" t="str">
        <f>IF(Q107="","",VLOOKUP(Q107,[1]リスト!$J$4:$K$31,2,FALSE))</f>
        <v/>
      </c>
      <c r="T107" s="55">
        <f t="shared" si="19"/>
        <v>0</v>
      </c>
      <c r="U107" s="55" t="str">
        <f t="shared" si="15"/>
        <v/>
      </c>
      <c r="V107" s="55">
        <f t="shared" si="16"/>
        <v>0</v>
      </c>
      <c r="W107" s="55">
        <f t="shared" si="17"/>
        <v>0</v>
      </c>
      <c r="AD107" s="1"/>
      <c r="AE107" s="10"/>
      <c r="AF107" s="55" t="str">
        <f t="array" ref="AF107">IFERROR(IF(#REF!="×",0,_xlfn.IFS(AE107="多面",W107*0.6/1.6*0.5,AE107="治水ダム等",W107*0.75/1.75*0.5)),"")</f>
        <v/>
      </c>
      <c r="AG107" s="59" t="str">
        <f t="array" aca="1" ref="AG107" ca="1">IFERROR(_xlfn.IFS(#REF!="×",W107,#REF!="○",(W107-AF107)*0.7),"")</f>
        <v/>
      </c>
      <c r="AH107" s="18"/>
      <c r="AI107" s="60" t="e">
        <f t="array" aca="1" ref="AI107" ca="1">_xlfn.IFS(AH107=0,0,AH107&gt;W107,0,W107-AH107&gt;AG107,AG107,W107-AH107&lt;AG107,W107-AH107)</f>
        <v>#NAME?</v>
      </c>
      <c r="AJ107" s="61" t="str">
        <f t="shared" ca="1" si="20"/>
        <v/>
      </c>
    </row>
    <row r="108" spans="1:36" s="2" customFormat="1" ht="24" hidden="1" customHeight="1">
      <c r="A108" s="8">
        <v>97</v>
      </c>
      <c r="B108" s="17"/>
      <c r="C108" s="9"/>
      <c r="D108" s="9"/>
      <c r="E108" s="18"/>
      <c r="F108" s="18"/>
      <c r="G108" s="18"/>
      <c r="H108" s="18"/>
      <c r="I108" s="15">
        <f t="shared" si="21"/>
        <v>0</v>
      </c>
      <c r="J108" s="55">
        <f t="shared" si="18"/>
        <v>0</v>
      </c>
      <c r="K108" s="55"/>
      <c r="L108" s="57">
        <f>IF(D108="",0,VLOOKUP(D108,[1]リスト!$F$4:$H$29,3,FALSE))</f>
        <v>0</v>
      </c>
      <c r="M108" s="58">
        <f t="shared" si="12"/>
        <v>0</v>
      </c>
      <c r="N108" s="55">
        <f t="shared" si="13"/>
        <v>0</v>
      </c>
      <c r="O108" s="18"/>
      <c r="P108" s="58">
        <f t="shared" si="14"/>
        <v>0</v>
      </c>
      <c r="Q108" s="9"/>
      <c r="R108" s="18"/>
      <c r="S108" s="57" t="str">
        <f>IF(Q108="","",VLOOKUP(Q108,[1]リスト!$J$4:$K$31,2,FALSE))</f>
        <v/>
      </c>
      <c r="T108" s="55">
        <f t="shared" si="19"/>
        <v>0</v>
      </c>
      <c r="U108" s="55" t="str">
        <f t="shared" si="15"/>
        <v/>
      </c>
      <c r="V108" s="55">
        <f t="shared" si="16"/>
        <v>0</v>
      </c>
      <c r="W108" s="55">
        <f t="shared" si="17"/>
        <v>0</v>
      </c>
      <c r="AD108" s="1"/>
      <c r="AE108" s="10"/>
      <c r="AF108" s="55" t="str">
        <f t="array" ref="AF108">IFERROR(IF(#REF!="×",0,_xlfn.IFS(AE108="多面",W108*0.6/1.6*0.5,AE108="治水ダム等",W108*0.75/1.75*0.5)),"")</f>
        <v/>
      </c>
      <c r="AG108" s="59" t="str">
        <f t="array" aca="1" ref="AG108" ca="1">IFERROR(_xlfn.IFS(#REF!="×",W108,#REF!="○",(W108-AF108)*0.7),"")</f>
        <v/>
      </c>
      <c r="AH108" s="18"/>
      <c r="AI108" s="60" t="e">
        <f t="array" aca="1" ref="AI108" ca="1">_xlfn.IFS(AH108=0,0,AH108&gt;W108,0,W108-AH108&gt;AG108,AG108,W108-AH108&lt;AG108,W108-AH108)</f>
        <v>#NAME?</v>
      </c>
      <c r="AJ108" s="61" t="str">
        <f t="shared" ca="1" si="20"/>
        <v/>
      </c>
    </row>
    <row r="109" spans="1:36" s="2" customFormat="1" ht="24" hidden="1" customHeight="1">
      <c r="A109" s="8">
        <v>98</v>
      </c>
      <c r="B109" s="17"/>
      <c r="C109" s="9"/>
      <c r="D109" s="9"/>
      <c r="E109" s="18"/>
      <c r="F109" s="18"/>
      <c r="G109" s="18"/>
      <c r="H109" s="18"/>
      <c r="I109" s="15">
        <f t="shared" si="21"/>
        <v>0</v>
      </c>
      <c r="J109" s="55">
        <f t="shared" si="18"/>
        <v>0</v>
      </c>
      <c r="K109" s="55"/>
      <c r="L109" s="57">
        <f>IF(D109="",0,VLOOKUP(D109,[1]リスト!$F$4:$H$29,3,FALSE))</f>
        <v>0</v>
      </c>
      <c r="M109" s="58">
        <f t="shared" si="12"/>
        <v>0</v>
      </c>
      <c r="N109" s="55">
        <f t="shared" si="13"/>
        <v>0</v>
      </c>
      <c r="O109" s="18"/>
      <c r="P109" s="58">
        <f t="shared" si="14"/>
        <v>0</v>
      </c>
      <c r="Q109" s="9"/>
      <c r="R109" s="18"/>
      <c r="S109" s="57" t="str">
        <f>IF(Q109="","",VLOOKUP(Q109,[1]リスト!$J$4:$K$31,2,FALSE))</f>
        <v/>
      </c>
      <c r="T109" s="55">
        <f t="shared" si="19"/>
        <v>0</v>
      </c>
      <c r="U109" s="55" t="str">
        <f t="shared" si="15"/>
        <v/>
      </c>
      <c r="V109" s="55">
        <f t="shared" si="16"/>
        <v>0</v>
      </c>
      <c r="W109" s="55">
        <f t="shared" si="17"/>
        <v>0</v>
      </c>
      <c r="AD109" s="1"/>
      <c r="AE109" s="10"/>
      <c r="AF109" s="55" t="str">
        <f t="array" ref="AF109">IFERROR(IF(#REF!="×",0,_xlfn.IFS(AE109="多面",W109*0.6/1.6*0.5,AE109="治水ダム等",W109*0.75/1.75*0.5)),"")</f>
        <v/>
      </c>
      <c r="AG109" s="59" t="str">
        <f t="array" aca="1" ref="AG109" ca="1">IFERROR(_xlfn.IFS(#REF!="×",W109,#REF!="○",(W109-AF109)*0.7),"")</f>
        <v/>
      </c>
      <c r="AH109" s="18"/>
      <c r="AI109" s="60" t="e">
        <f t="array" aca="1" ref="AI109" ca="1">_xlfn.IFS(AH109=0,0,AH109&gt;W109,0,W109-AH109&gt;AG109,AG109,W109-AH109&lt;AG109,W109-AH109)</f>
        <v>#NAME?</v>
      </c>
      <c r="AJ109" s="61" t="str">
        <f t="shared" ca="1" si="20"/>
        <v/>
      </c>
    </row>
    <row r="110" spans="1:36" s="2" customFormat="1" ht="24" hidden="1" customHeight="1">
      <c r="A110" s="8">
        <v>99</v>
      </c>
      <c r="B110" s="17"/>
      <c r="C110" s="9"/>
      <c r="D110" s="9"/>
      <c r="E110" s="18"/>
      <c r="F110" s="18"/>
      <c r="G110" s="18"/>
      <c r="H110" s="18"/>
      <c r="I110" s="15">
        <f t="shared" si="21"/>
        <v>0</v>
      </c>
      <c r="J110" s="55">
        <f t="shared" si="18"/>
        <v>0</v>
      </c>
      <c r="K110" s="55"/>
      <c r="L110" s="57">
        <f>IF(D110="",0,VLOOKUP(D110,[1]リスト!$F$4:$H$29,3,FALSE))</f>
        <v>0</v>
      </c>
      <c r="M110" s="58">
        <f t="shared" si="12"/>
        <v>0</v>
      </c>
      <c r="N110" s="55">
        <f t="shared" si="13"/>
        <v>0</v>
      </c>
      <c r="O110" s="18"/>
      <c r="P110" s="58">
        <f t="shared" si="14"/>
        <v>0</v>
      </c>
      <c r="Q110" s="9"/>
      <c r="R110" s="18"/>
      <c r="S110" s="57" t="str">
        <f>IF(Q110="","",VLOOKUP(Q110,[1]リスト!$J$4:$K$31,2,FALSE))</f>
        <v/>
      </c>
      <c r="T110" s="55">
        <f t="shared" si="19"/>
        <v>0</v>
      </c>
      <c r="U110" s="55" t="str">
        <f t="shared" si="15"/>
        <v/>
      </c>
      <c r="V110" s="55">
        <f t="shared" si="16"/>
        <v>0</v>
      </c>
      <c r="W110" s="55">
        <f t="shared" si="17"/>
        <v>0</v>
      </c>
      <c r="AD110" s="1"/>
      <c r="AE110" s="10"/>
      <c r="AF110" s="55" t="str">
        <f t="array" ref="AF110">IFERROR(IF(#REF!="×",0,_xlfn.IFS(AE110="多面",W110*0.6/1.6*0.5,AE110="治水ダム等",W110*0.75/1.75*0.5)),"")</f>
        <v/>
      </c>
      <c r="AG110" s="59" t="str">
        <f t="array" aca="1" ref="AG110" ca="1">IFERROR(_xlfn.IFS(#REF!="×",W110,#REF!="○",(W110-AF110)*0.7),"")</f>
        <v/>
      </c>
      <c r="AH110" s="18"/>
      <c r="AI110" s="60" t="e">
        <f t="array" aca="1" ref="AI110" ca="1">_xlfn.IFS(AH110=0,0,AH110&gt;W110,0,W110-AH110&gt;AG110,AG110,W110-AH110&lt;AG110,W110-AH110)</f>
        <v>#NAME?</v>
      </c>
      <c r="AJ110" s="61" t="str">
        <f t="shared" ca="1" si="20"/>
        <v/>
      </c>
    </row>
    <row r="111" spans="1:36" s="2" customFormat="1" ht="24" hidden="1" customHeight="1">
      <c r="A111" s="8">
        <v>100</v>
      </c>
      <c r="B111" s="17"/>
      <c r="C111" s="9"/>
      <c r="D111" s="9"/>
      <c r="E111" s="18"/>
      <c r="F111" s="18"/>
      <c r="G111" s="18"/>
      <c r="H111" s="18"/>
      <c r="I111" s="15">
        <f t="shared" si="21"/>
        <v>0</v>
      </c>
      <c r="J111" s="55">
        <f t="shared" si="18"/>
        <v>0</v>
      </c>
      <c r="K111" s="55"/>
      <c r="L111" s="57">
        <f>IF(D111="",0,VLOOKUP(D111,[1]リスト!$F$4:$H$29,3,FALSE))</f>
        <v>0</v>
      </c>
      <c r="M111" s="58">
        <f t="shared" ref="M111:M174" si="22">IF(J111=0,0,E111+(F111+G111)/L111+H111/1.035)</f>
        <v>0</v>
      </c>
      <c r="N111" s="55">
        <f t="shared" ref="N111:N174" si="23">IF(C111="",0,IF(C111="多面",M111*0.6/1.6*0.5,IF(C111="治水ダム等",M111*0.75/1.75*0.5)))</f>
        <v>0</v>
      </c>
      <c r="O111" s="18"/>
      <c r="P111" s="58">
        <f t="shared" ref="P111:P174" si="24">IF(I111=0,0,IF((E111+F111+G111)-(E111/K111+(F111+G111)/L111)+O111&lt;0,0,(E111+F111+G111)-(E111/K111+(F111+G111)/L111)+O111))</f>
        <v>0</v>
      </c>
      <c r="Q111" s="9"/>
      <c r="R111" s="18"/>
      <c r="S111" s="57" t="str">
        <f>IF(Q111="","",VLOOKUP(Q111,[1]リスト!$J$4:$K$31,2,FALSE))</f>
        <v/>
      </c>
      <c r="T111" s="55">
        <f t="shared" si="19"/>
        <v>0</v>
      </c>
      <c r="U111" s="55" t="str">
        <f t="shared" ref="U111:U174" si="25">IF(C111="","",IF(C111="多面",T111*0.6/1.6*0.5,IF(C111="治水ダム等",T111*0.75/1.75*0.5)))</f>
        <v/>
      </c>
      <c r="V111" s="55">
        <f t="shared" ref="V111:V174" si="26">IF(R111=0,0,R111-T111)</f>
        <v>0</v>
      </c>
      <c r="W111" s="55">
        <f t="shared" ref="W111:W174" si="27">IF(P111+V111=0,0,P111+V111)</f>
        <v>0</v>
      </c>
      <c r="AD111" s="1"/>
      <c r="AE111" s="10"/>
      <c r="AF111" s="55" t="str">
        <f t="array" ref="AF111">IFERROR(IF(#REF!="×",0,_xlfn.IFS(AE111="多面",W111*0.6/1.6*0.5,AE111="治水ダム等",W111*0.75/1.75*0.5)),"")</f>
        <v/>
      </c>
      <c r="AG111" s="59" t="str">
        <f t="array" aca="1" ref="AG111" ca="1">IFERROR(_xlfn.IFS(#REF!="×",W111,#REF!="○",(W111-AF111)*0.7),"")</f>
        <v/>
      </c>
      <c r="AH111" s="18"/>
      <c r="AI111" s="60" t="e">
        <f t="array" aca="1" ref="AI111" ca="1">_xlfn.IFS(AH111=0,0,AH111&gt;W111,0,W111-AH111&gt;AG111,AG111,W111-AH111&lt;AG111,W111-AH111)</f>
        <v>#NAME?</v>
      </c>
      <c r="AJ111" s="61" t="str">
        <f t="shared" ca="1" si="20"/>
        <v/>
      </c>
    </row>
    <row r="112" spans="1:36" s="2" customFormat="1" ht="24" hidden="1" customHeight="1">
      <c r="A112" s="8">
        <v>101</v>
      </c>
      <c r="B112" s="17"/>
      <c r="C112" s="9"/>
      <c r="D112" s="9"/>
      <c r="E112" s="18"/>
      <c r="F112" s="18"/>
      <c r="G112" s="18"/>
      <c r="H112" s="18"/>
      <c r="I112" s="15">
        <f t="shared" si="21"/>
        <v>0</v>
      </c>
      <c r="J112" s="55">
        <f t="shared" si="18"/>
        <v>0</v>
      </c>
      <c r="K112" s="55"/>
      <c r="L112" s="57">
        <f>IF(D112="",0,VLOOKUP(D112,[1]リスト!$F$4:$H$29,3,FALSE))</f>
        <v>0</v>
      </c>
      <c r="M112" s="58">
        <f t="shared" si="22"/>
        <v>0</v>
      </c>
      <c r="N112" s="55">
        <f t="shared" si="23"/>
        <v>0</v>
      </c>
      <c r="O112" s="18"/>
      <c r="P112" s="58">
        <f t="shared" si="24"/>
        <v>0</v>
      </c>
      <c r="Q112" s="9"/>
      <c r="R112" s="18"/>
      <c r="S112" s="57" t="str">
        <f>IF(Q112="","",VLOOKUP(Q112,[1]リスト!$J$4:$K$31,2,FALSE))</f>
        <v/>
      </c>
      <c r="T112" s="55">
        <f t="shared" si="19"/>
        <v>0</v>
      </c>
      <c r="U112" s="55" t="str">
        <f t="shared" si="25"/>
        <v/>
      </c>
      <c r="V112" s="55">
        <f t="shared" si="26"/>
        <v>0</v>
      </c>
      <c r="W112" s="55">
        <f t="shared" si="27"/>
        <v>0</v>
      </c>
      <c r="AD112" s="1"/>
      <c r="AE112" s="10"/>
      <c r="AF112" s="55" t="str">
        <f t="array" ref="AF112">IFERROR(IF(#REF!="×",0,_xlfn.IFS(AE112="多面",W112*0.6/1.6*0.5,AE112="治水ダム等",W112*0.75/1.75*0.5)),"")</f>
        <v/>
      </c>
      <c r="AG112" s="59" t="str">
        <f t="array" aca="1" ref="AG112" ca="1">IFERROR(_xlfn.IFS(#REF!="×",W112,#REF!="○",(W112-AF112)*0.7),"")</f>
        <v/>
      </c>
      <c r="AH112" s="18"/>
      <c r="AI112" s="60" t="e">
        <f t="array" aca="1" ref="AI112" ca="1">_xlfn.IFS(AH112=0,0,AH112&gt;W112,0,W112-AH112&gt;AG112,AG112,W112-AH112&lt;AG112,W112-AH112)</f>
        <v>#NAME?</v>
      </c>
      <c r="AJ112" s="61" t="str">
        <f t="shared" ca="1" si="20"/>
        <v/>
      </c>
    </row>
    <row r="113" spans="1:36" s="2" customFormat="1" ht="24" hidden="1" customHeight="1">
      <c r="A113" s="8">
        <v>102</v>
      </c>
      <c r="B113" s="17"/>
      <c r="C113" s="9"/>
      <c r="D113" s="9"/>
      <c r="E113" s="18"/>
      <c r="F113" s="18"/>
      <c r="G113" s="18"/>
      <c r="H113" s="18"/>
      <c r="I113" s="15">
        <f t="shared" si="21"/>
        <v>0</v>
      </c>
      <c r="J113" s="55">
        <f t="shared" si="18"/>
        <v>0</v>
      </c>
      <c r="K113" s="55"/>
      <c r="L113" s="57">
        <f>IF(D113="",0,VLOOKUP(D113,[1]リスト!$F$4:$H$29,3,FALSE))</f>
        <v>0</v>
      </c>
      <c r="M113" s="58">
        <f t="shared" si="22"/>
        <v>0</v>
      </c>
      <c r="N113" s="55">
        <f t="shared" si="23"/>
        <v>0</v>
      </c>
      <c r="O113" s="18"/>
      <c r="P113" s="58">
        <f t="shared" si="24"/>
        <v>0</v>
      </c>
      <c r="Q113" s="9"/>
      <c r="R113" s="18"/>
      <c r="S113" s="57" t="str">
        <f>IF(Q113="","",VLOOKUP(Q113,[1]リスト!$J$4:$K$31,2,FALSE))</f>
        <v/>
      </c>
      <c r="T113" s="55">
        <f t="shared" si="19"/>
        <v>0</v>
      </c>
      <c r="U113" s="55" t="str">
        <f t="shared" si="25"/>
        <v/>
      </c>
      <c r="V113" s="55">
        <f t="shared" si="26"/>
        <v>0</v>
      </c>
      <c r="W113" s="55">
        <f t="shared" si="27"/>
        <v>0</v>
      </c>
      <c r="AD113" s="1"/>
      <c r="AE113" s="10"/>
      <c r="AF113" s="55" t="str">
        <f t="array" ref="AF113">IFERROR(IF(#REF!="×",0,_xlfn.IFS(AE113="多面",W113*0.6/1.6*0.5,AE113="治水ダム等",W113*0.75/1.75*0.5)),"")</f>
        <v/>
      </c>
      <c r="AG113" s="59" t="str">
        <f t="array" aca="1" ref="AG113" ca="1">IFERROR(_xlfn.IFS(#REF!="×",W113,#REF!="○",(W113-AF113)*0.7),"")</f>
        <v/>
      </c>
      <c r="AH113" s="18"/>
      <c r="AI113" s="60" t="e">
        <f t="array" aca="1" ref="AI113" ca="1">_xlfn.IFS(AH113=0,0,AH113&gt;W113,0,W113-AH113&gt;AG113,AG113,W113-AH113&lt;AG113,W113-AH113)</f>
        <v>#NAME?</v>
      </c>
      <c r="AJ113" s="61" t="str">
        <f t="shared" ca="1" si="20"/>
        <v/>
      </c>
    </row>
    <row r="114" spans="1:36" s="2" customFormat="1" ht="24" hidden="1" customHeight="1">
      <c r="A114" s="8">
        <v>103</v>
      </c>
      <c r="B114" s="17"/>
      <c r="C114" s="9"/>
      <c r="D114" s="9"/>
      <c r="E114" s="18"/>
      <c r="F114" s="18"/>
      <c r="G114" s="18"/>
      <c r="H114" s="18"/>
      <c r="I114" s="15">
        <f t="shared" si="21"/>
        <v>0</v>
      </c>
      <c r="J114" s="55">
        <f t="shared" si="18"/>
        <v>0</v>
      </c>
      <c r="K114" s="55"/>
      <c r="L114" s="57">
        <f>IF(D114="",0,VLOOKUP(D114,[1]リスト!$F$4:$H$29,3,FALSE))</f>
        <v>0</v>
      </c>
      <c r="M114" s="58">
        <f t="shared" si="22"/>
        <v>0</v>
      </c>
      <c r="N114" s="55">
        <f t="shared" si="23"/>
        <v>0</v>
      </c>
      <c r="O114" s="18"/>
      <c r="P114" s="58">
        <f t="shared" si="24"/>
        <v>0</v>
      </c>
      <c r="Q114" s="9"/>
      <c r="R114" s="18"/>
      <c r="S114" s="57" t="str">
        <f>IF(Q114="","",VLOOKUP(Q114,[1]リスト!$J$4:$K$31,2,FALSE))</f>
        <v/>
      </c>
      <c r="T114" s="55">
        <f t="shared" si="19"/>
        <v>0</v>
      </c>
      <c r="U114" s="55" t="str">
        <f t="shared" si="25"/>
        <v/>
      </c>
      <c r="V114" s="55">
        <f t="shared" si="26"/>
        <v>0</v>
      </c>
      <c r="W114" s="55">
        <f t="shared" si="27"/>
        <v>0</v>
      </c>
      <c r="AD114" s="1"/>
      <c r="AE114" s="10"/>
      <c r="AF114" s="55" t="str">
        <f t="array" ref="AF114">IFERROR(IF(#REF!="×",0,_xlfn.IFS(AE114="多面",W114*0.6/1.6*0.5,AE114="治水ダム等",W114*0.75/1.75*0.5)),"")</f>
        <v/>
      </c>
      <c r="AG114" s="59" t="str">
        <f t="array" aca="1" ref="AG114" ca="1">IFERROR(_xlfn.IFS(#REF!="×",W114,#REF!="○",(W114-AF114)*0.7),"")</f>
        <v/>
      </c>
      <c r="AH114" s="18"/>
      <c r="AI114" s="60" t="e">
        <f t="array" aca="1" ref="AI114" ca="1">_xlfn.IFS(AH114=0,0,AH114&gt;W114,0,W114-AH114&gt;AG114,AG114,W114-AH114&lt;AG114,W114-AH114)</f>
        <v>#NAME?</v>
      </c>
      <c r="AJ114" s="61" t="str">
        <f t="shared" ca="1" si="20"/>
        <v/>
      </c>
    </row>
    <row r="115" spans="1:36" s="2" customFormat="1" ht="24" hidden="1" customHeight="1">
      <c r="A115" s="8">
        <v>104</v>
      </c>
      <c r="B115" s="17"/>
      <c r="C115" s="9"/>
      <c r="D115" s="9"/>
      <c r="E115" s="18"/>
      <c r="F115" s="18"/>
      <c r="G115" s="18"/>
      <c r="H115" s="18"/>
      <c r="I115" s="15">
        <f t="shared" si="21"/>
        <v>0</v>
      </c>
      <c r="J115" s="55">
        <f t="shared" si="18"/>
        <v>0</v>
      </c>
      <c r="K115" s="55"/>
      <c r="L115" s="57">
        <f>IF(D115="",0,VLOOKUP(D115,[1]リスト!$F$4:$H$29,3,FALSE))</f>
        <v>0</v>
      </c>
      <c r="M115" s="58">
        <f t="shared" si="22"/>
        <v>0</v>
      </c>
      <c r="N115" s="55">
        <f t="shared" si="23"/>
        <v>0</v>
      </c>
      <c r="O115" s="18"/>
      <c r="P115" s="58">
        <f t="shared" si="24"/>
        <v>0</v>
      </c>
      <c r="Q115" s="9"/>
      <c r="R115" s="18"/>
      <c r="S115" s="57" t="str">
        <f>IF(Q115="","",VLOOKUP(Q115,[1]リスト!$J$4:$K$31,2,FALSE))</f>
        <v/>
      </c>
      <c r="T115" s="55">
        <f t="shared" si="19"/>
        <v>0</v>
      </c>
      <c r="U115" s="55" t="str">
        <f t="shared" si="25"/>
        <v/>
      </c>
      <c r="V115" s="55">
        <f t="shared" si="26"/>
        <v>0</v>
      </c>
      <c r="W115" s="55">
        <f t="shared" si="27"/>
        <v>0</v>
      </c>
      <c r="AD115" s="1"/>
      <c r="AE115" s="10"/>
      <c r="AF115" s="55" t="str">
        <f t="array" ref="AF115">IFERROR(IF(#REF!="×",0,_xlfn.IFS(AE115="多面",W115*0.6/1.6*0.5,AE115="治水ダム等",W115*0.75/1.75*0.5)),"")</f>
        <v/>
      </c>
      <c r="AG115" s="59" t="str">
        <f t="array" aca="1" ref="AG115" ca="1">IFERROR(_xlfn.IFS(#REF!="×",W115,#REF!="○",(W115-AF115)*0.7),"")</f>
        <v/>
      </c>
      <c r="AH115" s="18"/>
      <c r="AI115" s="60" t="e">
        <f t="array" aca="1" ref="AI115" ca="1">_xlfn.IFS(AH115=0,0,AH115&gt;W115,0,W115-AH115&gt;AG115,AG115,W115-AH115&lt;AG115,W115-AH115)</f>
        <v>#NAME?</v>
      </c>
      <c r="AJ115" s="61" t="str">
        <f t="shared" ca="1" si="20"/>
        <v/>
      </c>
    </row>
    <row r="116" spans="1:36" s="2" customFormat="1" ht="24" hidden="1" customHeight="1">
      <c r="A116" s="8">
        <v>105</v>
      </c>
      <c r="B116" s="17"/>
      <c r="C116" s="9"/>
      <c r="D116" s="9"/>
      <c r="E116" s="18"/>
      <c r="F116" s="18"/>
      <c r="G116" s="18"/>
      <c r="H116" s="18"/>
      <c r="I116" s="15">
        <f t="shared" si="21"/>
        <v>0</v>
      </c>
      <c r="J116" s="55">
        <f t="shared" si="18"/>
        <v>0</v>
      </c>
      <c r="K116" s="55"/>
      <c r="L116" s="57">
        <f>IF(D116="",0,VLOOKUP(D116,[1]リスト!$F$4:$H$29,3,FALSE))</f>
        <v>0</v>
      </c>
      <c r="M116" s="58">
        <f t="shared" si="22"/>
        <v>0</v>
      </c>
      <c r="N116" s="55">
        <f t="shared" si="23"/>
        <v>0</v>
      </c>
      <c r="O116" s="18"/>
      <c r="P116" s="58">
        <f t="shared" si="24"/>
        <v>0</v>
      </c>
      <c r="Q116" s="9"/>
      <c r="R116" s="18"/>
      <c r="S116" s="57" t="str">
        <f>IF(Q116="","",VLOOKUP(Q116,[1]リスト!$J$4:$K$31,2,FALSE))</f>
        <v/>
      </c>
      <c r="T116" s="55">
        <f t="shared" si="19"/>
        <v>0</v>
      </c>
      <c r="U116" s="55" t="str">
        <f t="shared" si="25"/>
        <v/>
      </c>
      <c r="V116" s="55">
        <f t="shared" si="26"/>
        <v>0</v>
      </c>
      <c r="W116" s="55">
        <f t="shared" si="27"/>
        <v>0</v>
      </c>
      <c r="AD116" s="1"/>
      <c r="AE116" s="10"/>
      <c r="AF116" s="55" t="str">
        <f t="array" ref="AF116">IFERROR(IF(#REF!="×",0,_xlfn.IFS(AE116="多面",W116*0.6/1.6*0.5,AE116="治水ダム等",W116*0.75/1.75*0.5)),"")</f>
        <v/>
      </c>
      <c r="AG116" s="59" t="str">
        <f t="array" aca="1" ref="AG116" ca="1">IFERROR(_xlfn.IFS(#REF!="×",W116,#REF!="○",(W116-AF116)*0.7),"")</f>
        <v/>
      </c>
      <c r="AH116" s="18"/>
      <c r="AI116" s="60" t="e">
        <f t="array" aca="1" ref="AI116" ca="1">_xlfn.IFS(AH116=0,0,AH116&gt;W116,0,W116-AH116&gt;AG116,AG116,W116-AH116&lt;AG116,W116-AH116)</f>
        <v>#NAME?</v>
      </c>
      <c r="AJ116" s="61" t="str">
        <f t="shared" ca="1" si="20"/>
        <v/>
      </c>
    </row>
    <row r="117" spans="1:36" s="2" customFormat="1" ht="24" hidden="1" customHeight="1">
      <c r="A117" s="8">
        <v>106</v>
      </c>
      <c r="B117" s="17"/>
      <c r="C117" s="9"/>
      <c r="D117" s="9"/>
      <c r="E117" s="18"/>
      <c r="F117" s="18"/>
      <c r="G117" s="18"/>
      <c r="H117" s="18"/>
      <c r="I117" s="15">
        <f t="shared" si="21"/>
        <v>0</v>
      </c>
      <c r="J117" s="55">
        <f t="shared" si="18"/>
        <v>0</v>
      </c>
      <c r="K117" s="55"/>
      <c r="L117" s="57">
        <f>IF(D117="",0,VLOOKUP(D117,[1]リスト!$F$4:$H$29,3,FALSE))</f>
        <v>0</v>
      </c>
      <c r="M117" s="58">
        <f t="shared" si="22"/>
        <v>0</v>
      </c>
      <c r="N117" s="55">
        <f t="shared" si="23"/>
        <v>0</v>
      </c>
      <c r="O117" s="18"/>
      <c r="P117" s="58">
        <f t="shared" si="24"/>
        <v>0</v>
      </c>
      <c r="Q117" s="9"/>
      <c r="R117" s="18"/>
      <c r="S117" s="57" t="str">
        <f>IF(Q117="","",VLOOKUP(Q117,[1]リスト!$J$4:$K$31,2,FALSE))</f>
        <v/>
      </c>
      <c r="T117" s="55">
        <f t="shared" si="19"/>
        <v>0</v>
      </c>
      <c r="U117" s="55" t="str">
        <f t="shared" si="25"/>
        <v/>
      </c>
      <c r="V117" s="55">
        <f t="shared" si="26"/>
        <v>0</v>
      </c>
      <c r="W117" s="55">
        <f t="shared" si="27"/>
        <v>0</v>
      </c>
      <c r="AD117" s="1"/>
      <c r="AE117" s="10"/>
      <c r="AF117" s="55" t="str">
        <f t="array" ref="AF117">IFERROR(IF(#REF!="×",0,_xlfn.IFS(AE117="多面",W117*0.6/1.6*0.5,AE117="治水ダム等",W117*0.75/1.75*0.5)),"")</f>
        <v/>
      </c>
      <c r="AG117" s="59" t="str">
        <f t="array" aca="1" ref="AG117" ca="1">IFERROR(_xlfn.IFS(#REF!="×",W117,#REF!="○",(W117-AF117)*0.7),"")</f>
        <v/>
      </c>
      <c r="AH117" s="18"/>
      <c r="AI117" s="60" t="e">
        <f t="array" aca="1" ref="AI117" ca="1">_xlfn.IFS(AH117=0,0,AH117&gt;W117,0,W117-AH117&gt;AG117,AG117,W117-AH117&lt;AG117,W117-AH117)</f>
        <v>#NAME?</v>
      </c>
      <c r="AJ117" s="61" t="str">
        <f t="shared" ca="1" si="20"/>
        <v/>
      </c>
    </row>
    <row r="118" spans="1:36" s="2" customFormat="1" ht="24" hidden="1" customHeight="1">
      <c r="A118" s="8">
        <v>107</v>
      </c>
      <c r="B118" s="17"/>
      <c r="C118" s="9"/>
      <c r="D118" s="9"/>
      <c r="E118" s="18"/>
      <c r="F118" s="18"/>
      <c r="G118" s="18"/>
      <c r="H118" s="18"/>
      <c r="I118" s="15">
        <f t="shared" si="21"/>
        <v>0</v>
      </c>
      <c r="J118" s="55">
        <f t="shared" si="18"/>
        <v>0</v>
      </c>
      <c r="K118" s="55"/>
      <c r="L118" s="57">
        <f>IF(D118="",0,VLOOKUP(D118,[1]リスト!$F$4:$H$29,3,FALSE))</f>
        <v>0</v>
      </c>
      <c r="M118" s="58">
        <f t="shared" si="22"/>
        <v>0</v>
      </c>
      <c r="N118" s="55">
        <f t="shared" si="23"/>
        <v>0</v>
      </c>
      <c r="O118" s="18"/>
      <c r="P118" s="58">
        <f t="shared" si="24"/>
        <v>0</v>
      </c>
      <c r="Q118" s="9"/>
      <c r="R118" s="18"/>
      <c r="S118" s="57" t="str">
        <f>IF(Q118="","",VLOOKUP(Q118,[1]リスト!$J$4:$K$31,2,FALSE))</f>
        <v/>
      </c>
      <c r="T118" s="55">
        <f t="shared" si="19"/>
        <v>0</v>
      </c>
      <c r="U118" s="55" t="str">
        <f t="shared" si="25"/>
        <v/>
      </c>
      <c r="V118" s="55">
        <f t="shared" si="26"/>
        <v>0</v>
      </c>
      <c r="W118" s="55">
        <f t="shared" si="27"/>
        <v>0</v>
      </c>
      <c r="AD118" s="1"/>
      <c r="AE118" s="10"/>
      <c r="AF118" s="55" t="str">
        <f t="array" ref="AF118">IFERROR(IF(#REF!="×",0,_xlfn.IFS(AE118="多面",W118*0.6/1.6*0.5,AE118="治水ダム等",W118*0.75/1.75*0.5)),"")</f>
        <v/>
      </c>
      <c r="AG118" s="59" t="str">
        <f t="array" aca="1" ref="AG118" ca="1">IFERROR(_xlfn.IFS(#REF!="×",W118,#REF!="○",(W118-AF118)*0.7),"")</f>
        <v/>
      </c>
      <c r="AH118" s="18"/>
      <c r="AI118" s="60" t="e">
        <f t="array" aca="1" ref="AI118" ca="1">_xlfn.IFS(AH118=0,0,AH118&gt;W118,0,W118-AH118&gt;AG118,AG118,W118-AH118&lt;AG118,W118-AH118)</f>
        <v>#NAME?</v>
      </c>
      <c r="AJ118" s="61" t="str">
        <f t="shared" ca="1" si="20"/>
        <v/>
      </c>
    </row>
    <row r="119" spans="1:36" s="2" customFormat="1" ht="24" hidden="1" customHeight="1">
      <c r="A119" s="8">
        <v>108</v>
      </c>
      <c r="B119" s="17"/>
      <c r="C119" s="9"/>
      <c r="D119" s="9"/>
      <c r="E119" s="18"/>
      <c r="F119" s="18"/>
      <c r="G119" s="18"/>
      <c r="H119" s="18"/>
      <c r="I119" s="15">
        <f t="shared" si="21"/>
        <v>0</v>
      </c>
      <c r="J119" s="55">
        <f t="shared" si="18"/>
        <v>0</v>
      </c>
      <c r="K119" s="55"/>
      <c r="L119" s="57">
        <f>IF(D119="",0,VLOOKUP(D119,[1]リスト!$F$4:$H$29,3,FALSE))</f>
        <v>0</v>
      </c>
      <c r="M119" s="58">
        <f t="shared" si="22"/>
        <v>0</v>
      </c>
      <c r="N119" s="55">
        <f t="shared" si="23"/>
        <v>0</v>
      </c>
      <c r="O119" s="18"/>
      <c r="P119" s="58">
        <f t="shared" si="24"/>
        <v>0</v>
      </c>
      <c r="Q119" s="9"/>
      <c r="R119" s="18"/>
      <c r="S119" s="57" t="str">
        <f>IF(Q119="","",VLOOKUP(Q119,[1]リスト!$J$4:$K$31,2,FALSE))</f>
        <v/>
      </c>
      <c r="T119" s="55">
        <f t="shared" si="19"/>
        <v>0</v>
      </c>
      <c r="U119" s="55" t="str">
        <f t="shared" si="25"/>
        <v/>
      </c>
      <c r="V119" s="55">
        <f t="shared" si="26"/>
        <v>0</v>
      </c>
      <c r="W119" s="55">
        <f t="shared" si="27"/>
        <v>0</v>
      </c>
      <c r="AD119" s="1"/>
      <c r="AE119" s="10"/>
      <c r="AF119" s="55" t="str">
        <f t="array" ref="AF119">IFERROR(IF(#REF!="×",0,_xlfn.IFS(AE119="多面",W119*0.6/1.6*0.5,AE119="治水ダム等",W119*0.75/1.75*0.5)),"")</f>
        <v/>
      </c>
      <c r="AG119" s="59" t="str">
        <f t="array" aca="1" ref="AG119" ca="1">IFERROR(_xlfn.IFS(#REF!="×",W119,#REF!="○",(W119-AF119)*0.7),"")</f>
        <v/>
      </c>
      <c r="AH119" s="18"/>
      <c r="AI119" s="60" t="e">
        <f t="array" aca="1" ref="AI119" ca="1">_xlfn.IFS(AH119=0,0,AH119&gt;W119,0,W119-AH119&gt;AG119,AG119,W119-AH119&lt;AG119,W119-AH119)</f>
        <v>#NAME?</v>
      </c>
      <c r="AJ119" s="61" t="str">
        <f t="shared" ca="1" si="20"/>
        <v/>
      </c>
    </row>
    <row r="120" spans="1:36" s="2" customFormat="1" ht="24" hidden="1" customHeight="1">
      <c r="A120" s="8">
        <v>109</v>
      </c>
      <c r="B120" s="17"/>
      <c r="C120" s="9"/>
      <c r="D120" s="9"/>
      <c r="E120" s="18"/>
      <c r="F120" s="18"/>
      <c r="G120" s="18"/>
      <c r="H120" s="18"/>
      <c r="I120" s="15">
        <f t="shared" si="21"/>
        <v>0</v>
      </c>
      <c r="J120" s="55">
        <f t="shared" si="18"/>
        <v>0</v>
      </c>
      <c r="K120" s="55"/>
      <c r="L120" s="57">
        <f>IF(D120="",0,VLOOKUP(D120,[1]リスト!$F$4:$H$29,3,FALSE))</f>
        <v>0</v>
      </c>
      <c r="M120" s="58">
        <f t="shared" si="22"/>
        <v>0</v>
      </c>
      <c r="N120" s="55">
        <f t="shared" si="23"/>
        <v>0</v>
      </c>
      <c r="O120" s="18"/>
      <c r="P120" s="58">
        <f t="shared" si="24"/>
        <v>0</v>
      </c>
      <c r="Q120" s="9"/>
      <c r="R120" s="18"/>
      <c r="S120" s="57" t="str">
        <f>IF(Q120="","",VLOOKUP(Q120,[1]リスト!$J$4:$K$31,2,FALSE))</f>
        <v/>
      </c>
      <c r="T120" s="55">
        <f t="shared" si="19"/>
        <v>0</v>
      </c>
      <c r="U120" s="55" t="str">
        <f t="shared" si="25"/>
        <v/>
      </c>
      <c r="V120" s="55">
        <f t="shared" si="26"/>
        <v>0</v>
      </c>
      <c r="W120" s="55">
        <f t="shared" si="27"/>
        <v>0</v>
      </c>
      <c r="AD120" s="1"/>
      <c r="AE120" s="10"/>
      <c r="AF120" s="55" t="str">
        <f t="array" ref="AF120">IFERROR(IF(#REF!="×",0,_xlfn.IFS(AE120="多面",W120*0.6/1.6*0.5,AE120="治水ダム等",W120*0.75/1.75*0.5)),"")</f>
        <v/>
      </c>
      <c r="AG120" s="59" t="str">
        <f t="array" aca="1" ref="AG120" ca="1">IFERROR(_xlfn.IFS(#REF!="×",W120,#REF!="○",(W120-AF120)*0.7),"")</f>
        <v/>
      </c>
      <c r="AH120" s="18"/>
      <c r="AI120" s="60" t="e">
        <f t="array" aca="1" ref="AI120" ca="1">_xlfn.IFS(AH120=0,0,AH120&gt;W120,0,W120-AH120&gt;AG120,AG120,W120-AH120&lt;AG120,W120-AH120)</f>
        <v>#NAME?</v>
      </c>
      <c r="AJ120" s="61" t="str">
        <f t="shared" ca="1" si="20"/>
        <v/>
      </c>
    </row>
    <row r="121" spans="1:36" s="2" customFormat="1" ht="24" hidden="1" customHeight="1">
      <c r="A121" s="8">
        <v>110</v>
      </c>
      <c r="B121" s="17"/>
      <c r="C121" s="9"/>
      <c r="D121" s="9"/>
      <c r="E121" s="18"/>
      <c r="F121" s="18"/>
      <c r="G121" s="18"/>
      <c r="H121" s="18"/>
      <c r="I121" s="15">
        <f t="shared" si="21"/>
        <v>0</v>
      </c>
      <c r="J121" s="55">
        <f t="shared" si="18"/>
        <v>0</v>
      </c>
      <c r="K121" s="55"/>
      <c r="L121" s="57">
        <f>IF(D121="",0,VLOOKUP(D121,[1]リスト!$F$4:$H$29,3,FALSE))</f>
        <v>0</v>
      </c>
      <c r="M121" s="58">
        <f t="shared" si="22"/>
        <v>0</v>
      </c>
      <c r="N121" s="55">
        <f t="shared" si="23"/>
        <v>0</v>
      </c>
      <c r="O121" s="18"/>
      <c r="P121" s="58">
        <f t="shared" si="24"/>
        <v>0</v>
      </c>
      <c r="Q121" s="9"/>
      <c r="R121" s="18"/>
      <c r="S121" s="57" t="str">
        <f>IF(Q121="","",VLOOKUP(Q121,[1]リスト!$J$4:$K$31,2,FALSE))</f>
        <v/>
      </c>
      <c r="T121" s="55">
        <f t="shared" si="19"/>
        <v>0</v>
      </c>
      <c r="U121" s="55" t="str">
        <f t="shared" si="25"/>
        <v/>
      </c>
      <c r="V121" s="55">
        <f t="shared" si="26"/>
        <v>0</v>
      </c>
      <c r="W121" s="55">
        <f t="shared" si="27"/>
        <v>0</v>
      </c>
      <c r="AD121" s="1"/>
      <c r="AE121" s="10"/>
      <c r="AF121" s="55" t="str">
        <f t="array" ref="AF121">IFERROR(IF(#REF!="×",0,_xlfn.IFS(AE121="多面",W121*0.6/1.6*0.5,AE121="治水ダム等",W121*0.75/1.75*0.5)),"")</f>
        <v/>
      </c>
      <c r="AG121" s="59" t="str">
        <f t="array" aca="1" ref="AG121" ca="1">IFERROR(_xlfn.IFS(#REF!="×",W121,#REF!="○",(W121-AF121)*0.7),"")</f>
        <v/>
      </c>
      <c r="AH121" s="18"/>
      <c r="AI121" s="60" t="e">
        <f t="array" aca="1" ref="AI121" ca="1">_xlfn.IFS(AH121=0,0,AH121&gt;W121,0,W121-AH121&gt;AG121,AG121,W121-AH121&lt;AG121,W121-AH121)</f>
        <v>#NAME?</v>
      </c>
      <c r="AJ121" s="61" t="str">
        <f t="shared" ca="1" si="20"/>
        <v/>
      </c>
    </row>
    <row r="122" spans="1:36" s="2" customFormat="1" ht="24" hidden="1" customHeight="1">
      <c r="A122" s="8">
        <v>111</v>
      </c>
      <c r="B122" s="17"/>
      <c r="C122" s="9"/>
      <c r="D122" s="9"/>
      <c r="E122" s="18"/>
      <c r="F122" s="18"/>
      <c r="G122" s="18"/>
      <c r="H122" s="18"/>
      <c r="I122" s="15">
        <f t="shared" si="21"/>
        <v>0</v>
      </c>
      <c r="J122" s="55">
        <f t="shared" si="18"/>
        <v>0</v>
      </c>
      <c r="K122" s="55"/>
      <c r="L122" s="57">
        <f>IF(D122="",0,VLOOKUP(D122,[1]リスト!$F$4:$H$29,3,FALSE))</f>
        <v>0</v>
      </c>
      <c r="M122" s="58">
        <f t="shared" si="22"/>
        <v>0</v>
      </c>
      <c r="N122" s="55">
        <f t="shared" si="23"/>
        <v>0</v>
      </c>
      <c r="O122" s="18"/>
      <c r="P122" s="58">
        <f t="shared" si="24"/>
        <v>0</v>
      </c>
      <c r="Q122" s="9"/>
      <c r="R122" s="18"/>
      <c r="S122" s="57" t="str">
        <f>IF(Q122="","",VLOOKUP(Q122,[1]リスト!$J$4:$K$31,2,FALSE))</f>
        <v/>
      </c>
      <c r="T122" s="55">
        <f t="shared" si="19"/>
        <v>0</v>
      </c>
      <c r="U122" s="55" t="str">
        <f t="shared" si="25"/>
        <v/>
      </c>
      <c r="V122" s="55">
        <f t="shared" si="26"/>
        <v>0</v>
      </c>
      <c r="W122" s="55">
        <f t="shared" si="27"/>
        <v>0</v>
      </c>
      <c r="AD122" s="1"/>
      <c r="AE122" s="10"/>
      <c r="AF122" s="55" t="str">
        <f t="array" ref="AF122">IFERROR(IF(#REF!="×",0,_xlfn.IFS(AE122="多面",W122*0.6/1.6*0.5,AE122="治水ダム等",W122*0.75/1.75*0.5)),"")</f>
        <v/>
      </c>
      <c r="AG122" s="59" t="str">
        <f t="array" aca="1" ref="AG122" ca="1">IFERROR(_xlfn.IFS(#REF!="×",W122,#REF!="○",(W122-AF122)*0.7),"")</f>
        <v/>
      </c>
      <c r="AH122" s="18"/>
      <c r="AI122" s="60" t="e">
        <f t="array" aca="1" ref="AI122" ca="1">_xlfn.IFS(AH122=0,0,AH122&gt;W122,0,W122-AH122&gt;AG122,AG122,W122-AH122&lt;AG122,W122-AH122)</f>
        <v>#NAME?</v>
      </c>
      <c r="AJ122" s="61" t="str">
        <f t="shared" ca="1" si="20"/>
        <v/>
      </c>
    </row>
    <row r="123" spans="1:36" s="2" customFormat="1" ht="24" hidden="1" customHeight="1">
      <c r="A123" s="8">
        <v>112</v>
      </c>
      <c r="B123" s="17"/>
      <c r="C123" s="9"/>
      <c r="D123" s="9"/>
      <c r="E123" s="18"/>
      <c r="F123" s="18"/>
      <c r="G123" s="18"/>
      <c r="H123" s="18"/>
      <c r="I123" s="15">
        <f t="shared" si="21"/>
        <v>0</v>
      </c>
      <c r="J123" s="55">
        <f t="shared" si="18"/>
        <v>0</v>
      </c>
      <c r="K123" s="55"/>
      <c r="L123" s="57">
        <f>IF(D123="",0,VLOOKUP(D123,[1]リスト!$F$4:$H$29,3,FALSE))</f>
        <v>0</v>
      </c>
      <c r="M123" s="58">
        <f t="shared" si="22"/>
        <v>0</v>
      </c>
      <c r="N123" s="55">
        <f t="shared" si="23"/>
        <v>0</v>
      </c>
      <c r="O123" s="18"/>
      <c r="P123" s="58">
        <f t="shared" si="24"/>
        <v>0</v>
      </c>
      <c r="Q123" s="9"/>
      <c r="R123" s="18"/>
      <c r="S123" s="57" t="str">
        <f>IF(Q123="","",VLOOKUP(Q123,[1]リスト!$J$4:$K$31,2,FALSE))</f>
        <v/>
      </c>
      <c r="T123" s="55">
        <f t="shared" si="19"/>
        <v>0</v>
      </c>
      <c r="U123" s="55" t="str">
        <f t="shared" si="25"/>
        <v/>
      </c>
      <c r="V123" s="55">
        <f t="shared" si="26"/>
        <v>0</v>
      </c>
      <c r="W123" s="55">
        <f t="shared" si="27"/>
        <v>0</v>
      </c>
      <c r="AD123" s="1"/>
      <c r="AE123" s="10"/>
      <c r="AF123" s="55" t="str">
        <f t="array" ref="AF123">IFERROR(IF(#REF!="×",0,_xlfn.IFS(AE123="多面",W123*0.6/1.6*0.5,AE123="治水ダム等",W123*0.75/1.75*0.5)),"")</f>
        <v/>
      </c>
      <c r="AG123" s="59" t="str">
        <f t="array" aca="1" ref="AG123" ca="1">IFERROR(_xlfn.IFS(#REF!="×",W123,#REF!="○",(W123-AF123)*0.7),"")</f>
        <v/>
      </c>
      <c r="AH123" s="18"/>
      <c r="AI123" s="60" t="e">
        <f t="array" aca="1" ref="AI123" ca="1">_xlfn.IFS(AH123=0,0,AH123&gt;W123,0,W123-AH123&gt;AG123,AG123,W123-AH123&lt;AG123,W123-AH123)</f>
        <v>#NAME?</v>
      </c>
      <c r="AJ123" s="61" t="str">
        <f t="shared" ca="1" si="20"/>
        <v/>
      </c>
    </row>
    <row r="124" spans="1:36" s="2" customFormat="1" ht="24" hidden="1" customHeight="1">
      <c r="A124" s="8">
        <v>113</v>
      </c>
      <c r="B124" s="17"/>
      <c r="C124" s="9"/>
      <c r="D124" s="9"/>
      <c r="E124" s="18"/>
      <c r="F124" s="18"/>
      <c r="G124" s="18"/>
      <c r="H124" s="18"/>
      <c r="I124" s="15">
        <f t="shared" si="21"/>
        <v>0</v>
      </c>
      <c r="J124" s="55">
        <f t="shared" si="18"/>
        <v>0</v>
      </c>
      <c r="K124" s="55"/>
      <c r="L124" s="57">
        <f>IF(D124="",0,VLOOKUP(D124,[1]リスト!$F$4:$H$29,3,FALSE))</f>
        <v>0</v>
      </c>
      <c r="M124" s="58">
        <f t="shared" si="22"/>
        <v>0</v>
      </c>
      <c r="N124" s="55">
        <f t="shared" si="23"/>
        <v>0</v>
      </c>
      <c r="O124" s="18"/>
      <c r="P124" s="58">
        <f t="shared" si="24"/>
        <v>0</v>
      </c>
      <c r="Q124" s="9"/>
      <c r="R124" s="18"/>
      <c r="S124" s="57" t="str">
        <f>IF(Q124="","",VLOOKUP(Q124,[1]リスト!$J$4:$K$31,2,FALSE))</f>
        <v/>
      </c>
      <c r="T124" s="55">
        <f t="shared" si="19"/>
        <v>0</v>
      </c>
      <c r="U124" s="55" t="str">
        <f t="shared" si="25"/>
        <v/>
      </c>
      <c r="V124" s="55">
        <f t="shared" si="26"/>
        <v>0</v>
      </c>
      <c r="W124" s="55">
        <f t="shared" si="27"/>
        <v>0</v>
      </c>
      <c r="AD124" s="1"/>
      <c r="AE124" s="10"/>
      <c r="AF124" s="55" t="str">
        <f t="array" ref="AF124">IFERROR(IF(#REF!="×",0,_xlfn.IFS(AE124="多面",W124*0.6/1.6*0.5,AE124="治水ダム等",W124*0.75/1.75*0.5)),"")</f>
        <v/>
      </c>
      <c r="AG124" s="59" t="str">
        <f t="array" aca="1" ref="AG124" ca="1">IFERROR(_xlfn.IFS(#REF!="×",W124,#REF!="○",(W124-AF124)*0.7),"")</f>
        <v/>
      </c>
      <c r="AH124" s="18"/>
      <c r="AI124" s="60" t="e">
        <f t="array" aca="1" ref="AI124" ca="1">_xlfn.IFS(AH124=0,0,AH124&gt;W124,0,W124-AH124&gt;AG124,AG124,W124-AH124&lt;AG124,W124-AH124)</f>
        <v>#NAME?</v>
      </c>
      <c r="AJ124" s="61" t="str">
        <f t="shared" ca="1" si="20"/>
        <v/>
      </c>
    </row>
    <row r="125" spans="1:36" s="2" customFormat="1" ht="24" hidden="1" customHeight="1">
      <c r="A125" s="8">
        <v>114</v>
      </c>
      <c r="B125" s="17"/>
      <c r="C125" s="9"/>
      <c r="D125" s="9"/>
      <c r="E125" s="18"/>
      <c r="F125" s="18"/>
      <c r="G125" s="18"/>
      <c r="H125" s="18"/>
      <c r="I125" s="15">
        <f t="shared" si="21"/>
        <v>0</v>
      </c>
      <c r="J125" s="55">
        <f t="shared" si="18"/>
        <v>0</v>
      </c>
      <c r="K125" s="55"/>
      <c r="L125" s="57">
        <f>IF(D125="",0,VLOOKUP(D125,[1]リスト!$F$4:$H$29,3,FALSE))</f>
        <v>0</v>
      </c>
      <c r="M125" s="58">
        <f t="shared" si="22"/>
        <v>0</v>
      </c>
      <c r="N125" s="55">
        <f t="shared" si="23"/>
        <v>0</v>
      </c>
      <c r="O125" s="18"/>
      <c r="P125" s="58">
        <f t="shared" si="24"/>
        <v>0</v>
      </c>
      <c r="Q125" s="9"/>
      <c r="R125" s="18"/>
      <c r="S125" s="57" t="str">
        <f>IF(Q125="","",VLOOKUP(Q125,[1]リスト!$J$4:$K$31,2,FALSE))</f>
        <v/>
      </c>
      <c r="T125" s="55">
        <f t="shared" si="19"/>
        <v>0</v>
      </c>
      <c r="U125" s="55" t="str">
        <f t="shared" si="25"/>
        <v/>
      </c>
      <c r="V125" s="55">
        <f t="shared" si="26"/>
        <v>0</v>
      </c>
      <c r="W125" s="55">
        <f t="shared" si="27"/>
        <v>0</v>
      </c>
      <c r="AD125" s="1"/>
      <c r="AE125" s="10"/>
      <c r="AF125" s="55" t="str">
        <f t="array" ref="AF125">IFERROR(IF(#REF!="×",0,_xlfn.IFS(AE125="多面",W125*0.6/1.6*0.5,AE125="治水ダム等",W125*0.75/1.75*0.5)),"")</f>
        <v/>
      </c>
      <c r="AG125" s="59" t="str">
        <f t="array" aca="1" ref="AG125" ca="1">IFERROR(_xlfn.IFS(#REF!="×",W125,#REF!="○",(W125-AF125)*0.7),"")</f>
        <v/>
      </c>
      <c r="AH125" s="18"/>
      <c r="AI125" s="60" t="e">
        <f t="array" aca="1" ref="AI125" ca="1">_xlfn.IFS(AH125=0,0,AH125&gt;W125,0,W125-AH125&gt;AG125,AG125,W125-AH125&lt;AG125,W125-AH125)</f>
        <v>#NAME?</v>
      </c>
      <c r="AJ125" s="61" t="str">
        <f t="shared" ca="1" si="20"/>
        <v/>
      </c>
    </row>
    <row r="126" spans="1:36" s="2" customFormat="1" ht="24" hidden="1" customHeight="1">
      <c r="A126" s="8">
        <v>115</v>
      </c>
      <c r="B126" s="17"/>
      <c r="C126" s="9"/>
      <c r="D126" s="9"/>
      <c r="E126" s="18"/>
      <c r="F126" s="18"/>
      <c r="G126" s="18"/>
      <c r="H126" s="18"/>
      <c r="I126" s="15">
        <f t="shared" si="21"/>
        <v>0</v>
      </c>
      <c r="J126" s="55">
        <f t="shared" si="18"/>
        <v>0</v>
      </c>
      <c r="K126" s="55"/>
      <c r="L126" s="57">
        <f>IF(D126="",0,VLOOKUP(D126,[1]リスト!$F$4:$H$29,3,FALSE))</f>
        <v>0</v>
      </c>
      <c r="M126" s="58">
        <f t="shared" si="22"/>
        <v>0</v>
      </c>
      <c r="N126" s="55">
        <f t="shared" si="23"/>
        <v>0</v>
      </c>
      <c r="O126" s="18"/>
      <c r="P126" s="58">
        <f t="shared" si="24"/>
        <v>0</v>
      </c>
      <c r="Q126" s="9"/>
      <c r="R126" s="18"/>
      <c r="S126" s="57" t="str">
        <f>IF(Q126="","",VLOOKUP(Q126,[1]リスト!$J$4:$K$31,2,FALSE))</f>
        <v/>
      </c>
      <c r="T126" s="55">
        <f t="shared" si="19"/>
        <v>0</v>
      </c>
      <c r="U126" s="55" t="str">
        <f t="shared" si="25"/>
        <v/>
      </c>
      <c r="V126" s="55">
        <f t="shared" si="26"/>
        <v>0</v>
      </c>
      <c r="W126" s="55">
        <f t="shared" si="27"/>
        <v>0</v>
      </c>
      <c r="AD126" s="1"/>
      <c r="AE126" s="10"/>
      <c r="AF126" s="55" t="str">
        <f t="array" ref="AF126">IFERROR(IF(#REF!="×",0,_xlfn.IFS(AE126="多面",W126*0.6/1.6*0.5,AE126="治水ダム等",W126*0.75/1.75*0.5)),"")</f>
        <v/>
      </c>
      <c r="AG126" s="59" t="str">
        <f t="array" aca="1" ref="AG126" ca="1">IFERROR(_xlfn.IFS(#REF!="×",W126,#REF!="○",(W126-AF126)*0.7),"")</f>
        <v/>
      </c>
      <c r="AH126" s="18"/>
      <c r="AI126" s="60" t="e">
        <f t="array" aca="1" ref="AI126" ca="1">_xlfn.IFS(AH126=0,0,AH126&gt;W126,0,W126-AH126&gt;AG126,AG126,W126-AH126&lt;AG126,W126-AH126)</f>
        <v>#NAME?</v>
      </c>
      <c r="AJ126" s="61" t="str">
        <f t="shared" ca="1" si="20"/>
        <v/>
      </c>
    </row>
    <row r="127" spans="1:36" s="2" customFormat="1" ht="24" hidden="1" customHeight="1">
      <c r="A127" s="8">
        <v>116</v>
      </c>
      <c r="B127" s="17"/>
      <c r="C127" s="9"/>
      <c r="D127" s="9"/>
      <c r="E127" s="18"/>
      <c r="F127" s="18"/>
      <c r="G127" s="18"/>
      <c r="H127" s="18"/>
      <c r="I127" s="15">
        <f t="shared" si="21"/>
        <v>0</v>
      </c>
      <c r="J127" s="55">
        <f t="shared" si="18"/>
        <v>0</v>
      </c>
      <c r="K127" s="55"/>
      <c r="L127" s="57">
        <f>IF(D127="",0,VLOOKUP(D127,[1]リスト!$F$4:$H$29,3,FALSE))</f>
        <v>0</v>
      </c>
      <c r="M127" s="58">
        <f t="shared" si="22"/>
        <v>0</v>
      </c>
      <c r="N127" s="55">
        <f t="shared" si="23"/>
        <v>0</v>
      </c>
      <c r="O127" s="18"/>
      <c r="P127" s="58">
        <f t="shared" si="24"/>
        <v>0</v>
      </c>
      <c r="Q127" s="9"/>
      <c r="R127" s="18"/>
      <c r="S127" s="57" t="str">
        <f>IF(Q127="","",VLOOKUP(Q127,[1]リスト!$J$4:$K$31,2,FALSE))</f>
        <v/>
      </c>
      <c r="T127" s="55">
        <f t="shared" si="19"/>
        <v>0</v>
      </c>
      <c r="U127" s="55" t="str">
        <f t="shared" si="25"/>
        <v/>
      </c>
      <c r="V127" s="55">
        <f t="shared" si="26"/>
        <v>0</v>
      </c>
      <c r="W127" s="55">
        <f t="shared" si="27"/>
        <v>0</v>
      </c>
      <c r="AD127" s="1"/>
      <c r="AE127" s="10"/>
      <c r="AF127" s="55" t="str">
        <f t="array" ref="AF127">IFERROR(IF(#REF!="×",0,_xlfn.IFS(AE127="多面",W127*0.6/1.6*0.5,AE127="治水ダム等",W127*0.75/1.75*0.5)),"")</f>
        <v/>
      </c>
      <c r="AG127" s="59" t="str">
        <f t="array" aca="1" ref="AG127" ca="1">IFERROR(_xlfn.IFS(#REF!="×",W127,#REF!="○",(W127-AF127)*0.7),"")</f>
        <v/>
      </c>
      <c r="AH127" s="18"/>
      <c r="AI127" s="60" t="e">
        <f t="array" aca="1" ref="AI127" ca="1">_xlfn.IFS(AH127=0,0,AH127&gt;W127,0,W127-AH127&gt;AG127,AG127,W127-AH127&lt;AG127,W127-AH127)</f>
        <v>#NAME?</v>
      </c>
      <c r="AJ127" s="61" t="str">
        <f t="shared" ca="1" si="20"/>
        <v/>
      </c>
    </row>
    <row r="128" spans="1:36" s="2" customFormat="1" ht="24" hidden="1" customHeight="1">
      <c r="A128" s="8">
        <v>117</v>
      </c>
      <c r="B128" s="17"/>
      <c r="C128" s="9"/>
      <c r="D128" s="9"/>
      <c r="E128" s="18"/>
      <c r="F128" s="18"/>
      <c r="G128" s="18"/>
      <c r="H128" s="18"/>
      <c r="I128" s="15">
        <f t="shared" si="21"/>
        <v>0</v>
      </c>
      <c r="J128" s="55">
        <f t="shared" si="18"/>
        <v>0</v>
      </c>
      <c r="K128" s="55"/>
      <c r="L128" s="57">
        <f>IF(D128="",0,VLOOKUP(D128,[1]リスト!$F$4:$H$29,3,FALSE))</f>
        <v>0</v>
      </c>
      <c r="M128" s="58">
        <f t="shared" si="22"/>
        <v>0</v>
      </c>
      <c r="N128" s="55">
        <f t="shared" si="23"/>
        <v>0</v>
      </c>
      <c r="O128" s="18"/>
      <c r="P128" s="58">
        <f t="shared" si="24"/>
        <v>0</v>
      </c>
      <c r="Q128" s="9"/>
      <c r="R128" s="18"/>
      <c r="S128" s="57" t="str">
        <f>IF(Q128="","",VLOOKUP(Q128,[1]リスト!$J$4:$K$31,2,FALSE))</f>
        <v/>
      </c>
      <c r="T128" s="55">
        <f t="shared" si="19"/>
        <v>0</v>
      </c>
      <c r="U128" s="55" t="str">
        <f t="shared" si="25"/>
        <v/>
      </c>
      <c r="V128" s="55">
        <f t="shared" si="26"/>
        <v>0</v>
      </c>
      <c r="W128" s="55">
        <f t="shared" si="27"/>
        <v>0</v>
      </c>
      <c r="AD128" s="1"/>
      <c r="AE128" s="10"/>
      <c r="AF128" s="55" t="str">
        <f t="array" ref="AF128">IFERROR(IF(#REF!="×",0,_xlfn.IFS(AE128="多面",W128*0.6/1.6*0.5,AE128="治水ダム等",W128*0.75/1.75*0.5)),"")</f>
        <v/>
      </c>
      <c r="AG128" s="59" t="str">
        <f t="array" aca="1" ref="AG128" ca="1">IFERROR(_xlfn.IFS(#REF!="×",W128,#REF!="○",(W128-AF128)*0.7),"")</f>
        <v/>
      </c>
      <c r="AH128" s="18"/>
      <c r="AI128" s="60" t="e">
        <f t="array" aca="1" ref="AI128" ca="1">_xlfn.IFS(AH128=0,0,AH128&gt;W128,0,W128-AH128&gt;AG128,AG128,W128-AH128&lt;AG128,W128-AH128)</f>
        <v>#NAME?</v>
      </c>
      <c r="AJ128" s="61" t="str">
        <f t="shared" ca="1" si="20"/>
        <v/>
      </c>
    </row>
    <row r="129" spans="1:36" s="2" customFormat="1" ht="24" hidden="1" customHeight="1">
      <c r="A129" s="8">
        <v>118</v>
      </c>
      <c r="B129" s="17"/>
      <c r="C129" s="9"/>
      <c r="D129" s="9"/>
      <c r="E129" s="18"/>
      <c r="F129" s="18"/>
      <c r="G129" s="18"/>
      <c r="H129" s="18"/>
      <c r="I129" s="15">
        <f t="shared" si="21"/>
        <v>0</v>
      </c>
      <c r="J129" s="55">
        <f t="shared" si="18"/>
        <v>0</v>
      </c>
      <c r="K129" s="55"/>
      <c r="L129" s="57">
        <f>IF(D129="",0,VLOOKUP(D129,[1]リスト!$F$4:$H$29,3,FALSE))</f>
        <v>0</v>
      </c>
      <c r="M129" s="58">
        <f t="shared" si="22"/>
        <v>0</v>
      </c>
      <c r="N129" s="55">
        <f t="shared" si="23"/>
        <v>0</v>
      </c>
      <c r="O129" s="18"/>
      <c r="P129" s="58">
        <f t="shared" si="24"/>
        <v>0</v>
      </c>
      <c r="Q129" s="9"/>
      <c r="R129" s="18"/>
      <c r="S129" s="57" t="str">
        <f>IF(Q129="","",VLOOKUP(Q129,[1]リスト!$J$4:$K$31,2,FALSE))</f>
        <v/>
      </c>
      <c r="T129" s="55">
        <f t="shared" si="19"/>
        <v>0</v>
      </c>
      <c r="U129" s="55" t="str">
        <f t="shared" si="25"/>
        <v/>
      </c>
      <c r="V129" s="55">
        <f t="shared" si="26"/>
        <v>0</v>
      </c>
      <c r="W129" s="55">
        <f t="shared" si="27"/>
        <v>0</v>
      </c>
      <c r="AD129" s="1"/>
      <c r="AE129" s="10"/>
      <c r="AF129" s="55" t="str">
        <f t="array" ref="AF129">IFERROR(IF(#REF!="×",0,_xlfn.IFS(AE129="多面",W129*0.6/1.6*0.5,AE129="治水ダム等",W129*0.75/1.75*0.5)),"")</f>
        <v/>
      </c>
      <c r="AG129" s="59" t="str">
        <f t="array" aca="1" ref="AG129" ca="1">IFERROR(_xlfn.IFS(#REF!="×",W129,#REF!="○",(W129-AF129)*0.7),"")</f>
        <v/>
      </c>
      <c r="AH129" s="18"/>
      <c r="AI129" s="60" t="e">
        <f t="array" aca="1" ref="AI129" ca="1">_xlfn.IFS(AH129=0,0,AH129&gt;W129,0,W129-AH129&gt;AG129,AG129,W129-AH129&lt;AG129,W129-AH129)</f>
        <v>#NAME?</v>
      </c>
      <c r="AJ129" s="61" t="str">
        <f t="shared" ca="1" si="20"/>
        <v/>
      </c>
    </row>
    <row r="130" spans="1:36" s="2" customFormat="1" ht="24" hidden="1" customHeight="1">
      <c r="A130" s="8">
        <v>119</v>
      </c>
      <c r="B130" s="17"/>
      <c r="C130" s="9"/>
      <c r="D130" s="9"/>
      <c r="E130" s="18"/>
      <c r="F130" s="18"/>
      <c r="G130" s="18"/>
      <c r="H130" s="18"/>
      <c r="I130" s="15">
        <f t="shared" si="21"/>
        <v>0</v>
      </c>
      <c r="J130" s="55">
        <f t="shared" si="18"/>
        <v>0</v>
      </c>
      <c r="K130" s="55"/>
      <c r="L130" s="57">
        <f>IF(D130="",0,VLOOKUP(D130,[1]リスト!$F$4:$H$29,3,FALSE))</f>
        <v>0</v>
      </c>
      <c r="M130" s="58">
        <f t="shared" si="22"/>
        <v>0</v>
      </c>
      <c r="N130" s="55">
        <f t="shared" si="23"/>
        <v>0</v>
      </c>
      <c r="O130" s="18"/>
      <c r="P130" s="58">
        <f t="shared" si="24"/>
        <v>0</v>
      </c>
      <c r="Q130" s="9"/>
      <c r="R130" s="18"/>
      <c r="S130" s="57" t="str">
        <f>IF(Q130="","",VLOOKUP(Q130,[1]リスト!$J$4:$K$31,2,FALSE))</f>
        <v/>
      </c>
      <c r="T130" s="55">
        <f t="shared" si="19"/>
        <v>0</v>
      </c>
      <c r="U130" s="55" t="str">
        <f t="shared" si="25"/>
        <v/>
      </c>
      <c r="V130" s="55">
        <f t="shared" si="26"/>
        <v>0</v>
      </c>
      <c r="W130" s="55">
        <f t="shared" si="27"/>
        <v>0</v>
      </c>
      <c r="AD130" s="1"/>
      <c r="AE130" s="10"/>
      <c r="AF130" s="55" t="str">
        <f t="array" ref="AF130">IFERROR(IF(#REF!="×",0,_xlfn.IFS(AE130="多面",W130*0.6/1.6*0.5,AE130="治水ダム等",W130*0.75/1.75*0.5)),"")</f>
        <v/>
      </c>
      <c r="AG130" s="59" t="str">
        <f t="array" aca="1" ref="AG130" ca="1">IFERROR(_xlfn.IFS(#REF!="×",W130,#REF!="○",(W130-AF130)*0.7),"")</f>
        <v/>
      </c>
      <c r="AH130" s="18"/>
      <c r="AI130" s="60" t="e">
        <f t="array" aca="1" ref="AI130" ca="1">_xlfn.IFS(AH130=0,0,AH130&gt;W130,0,W130-AH130&gt;AG130,AG130,W130-AH130&lt;AG130,W130-AH130)</f>
        <v>#NAME?</v>
      </c>
      <c r="AJ130" s="61" t="str">
        <f t="shared" ca="1" si="20"/>
        <v/>
      </c>
    </row>
    <row r="131" spans="1:36" s="2" customFormat="1" ht="24" hidden="1" customHeight="1">
      <c r="A131" s="8">
        <v>120</v>
      </c>
      <c r="B131" s="17"/>
      <c r="C131" s="9"/>
      <c r="D131" s="9"/>
      <c r="E131" s="18"/>
      <c r="F131" s="18"/>
      <c r="G131" s="18"/>
      <c r="H131" s="18"/>
      <c r="I131" s="15">
        <f t="shared" si="21"/>
        <v>0</v>
      </c>
      <c r="J131" s="55">
        <f t="shared" si="18"/>
        <v>0</v>
      </c>
      <c r="K131" s="55"/>
      <c r="L131" s="57">
        <f>IF(D131="",0,VLOOKUP(D131,[1]リスト!$F$4:$H$29,3,FALSE))</f>
        <v>0</v>
      </c>
      <c r="M131" s="58">
        <f t="shared" si="22"/>
        <v>0</v>
      </c>
      <c r="N131" s="55">
        <f t="shared" si="23"/>
        <v>0</v>
      </c>
      <c r="O131" s="18"/>
      <c r="P131" s="58">
        <f t="shared" si="24"/>
        <v>0</v>
      </c>
      <c r="Q131" s="9"/>
      <c r="R131" s="18"/>
      <c r="S131" s="57" t="str">
        <f>IF(Q131="","",VLOOKUP(Q131,[1]リスト!$J$4:$K$31,2,FALSE))</f>
        <v/>
      </c>
      <c r="T131" s="55">
        <f t="shared" si="19"/>
        <v>0</v>
      </c>
      <c r="U131" s="55" t="str">
        <f t="shared" si="25"/>
        <v/>
      </c>
      <c r="V131" s="55">
        <f t="shared" si="26"/>
        <v>0</v>
      </c>
      <c r="W131" s="55">
        <f t="shared" si="27"/>
        <v>0</v>
      </c>
      <c r="AD131" s="1"/>
      <c r="AE131" s="10"/>
      <c r="AF131" s="55" t="str">
        <f t="array" ref="AF131">IFERROR(IF(#REF!="×",0,_xlfn.IFS(AE131="多面",W131*0.6/1.6*0.5,AE131="治水ダム等",W131*0.75/1.75*0.5)),"")</f>
        <v/>
      </c>
      <c r="AG131" s="59" t="str">
        <f t="array" aca="1" ref="AG131" ca="1">IFERROR(_xlfn.IFS(#REF!="×",W131,#REF!="○",(W131-AF131)*0.7),"")</f>
        <v/>
      </c>
      <c r="AH131" s="18"/>
      <c r="AI131" s="60" t="e">
        <f t="array" aca="1" ref="AI131" ca="1">_xlfn.IFS(AH131=0,0,AH131&gt;W131,0,W131-AH131&gt;AG131,AG131,W131-AH131&lt;AG131,W131-AH131)</f>
        <v>#NAME?</v>
      </c>
      <c r="AJ131" s="61" t="str">
        <f t="shared" ca="1" si="20"/>
        <v/>
      </c>
    </row>
    <row r="132" spans="1:36" s="2" customFormat="1" ht="24" hidden="1" customHeight="1">
      <c r="A132" s="8">
        <v>121</v>
      </c>
      <c r="B132" s="17"/>
      <c r="C132" s="9"/>
      <c r="D132" s="9"/>
      <c r="E132" s="18"/>
      <c r="F132" s="18"/>
      <c r="G132" s="18"/>
      <c r="H132" s="18"/>
      <c r="I132" s="15">
        <f t="shared" si="21"/>
        <v>0</v>
      </c>
      <c r="J132" s="55">
        <f t="shared" si="18"/>
        <v>0</v>
      </c>
      <c r="K132" s="55"/>
      <c r="L132" s="57">
        <f>IF(D132="",0,VLOOKUP(D132,[1]リスト!$F$4:$H$29,3,FALSE))</f>
        <v>0</v>
      </c>
      <c r="M132" s="58">
        <f t="shared" si="22"/>
        <v>0</v>
      </c>
      <c r="N132" s="55">
        <f t="shared" si="23"/>
        <v>0</v>
      </c>
      <c r="O132" s="18"/>
      <c r="P132" s="58">
        <f t="shared" si="24"/>
        <v>0</v>
      </c>
      <c r="Q132" s="9"/>
      <c r="R132" s="18"/>
      <c r="S132" s="57" t="str">
        <f>IF(Q132="","",VLOOKUP(Q132,[1]リスト!$J$4:$K$31,2,FALSE))</f>
        <v/>
      </c>
      <c r="T132" s="55">
        <f t="shared" si="19"/>
        <v>0</v>
      </c>
      <c r="U132" s="55" t="str">
        <f t="shared" si="25"/>
        <v/>
      </c>
      <c r="V132" s="55">
        <f t="shared" si="26"/>
        <v>0</v>
      </c>
      <c r="W132" s="55">
        <f t="shared" si="27"/>
        <v>0</v>
      </c>
      <c r="AD132" s="1"/>
      <c r="AE132" s="10"/>
      <c r="AF132" s="55" t="str">
        <f t="array" ref="AF132">IFERROR(IF(#REF!="×",0,_xlfn.IFS(AE132="多面",W132*0.6/1.6*0.5,AE132="治水ダム等",W132*0.75/1.75*0.5)),"")</f>
        <v/>
      </c>
      <c r="AG132" s="59" t="str">
        <f t="array" aca="1" ref="AG132" ca="1">IFERROR(_xlfn.IFS(#REF!="×",W132,#REF!="○",(W132-AF132)*0.7),"")</f>
        <v/>
      </c>
      <c r="AH132" s="18"/>
      <c r="AI132" s="60" t="e">
        <f t="array" aca="1" ref="AI132" ca="1">_xlfn.IFS(AH132=0,0,AH132&gt;W132,0,W132-AH132&gt;AG132,AG132,W132-AH132&lt;AG132,W132-AH132)</f>
        <v>#NAME?</v>
      </c>
      <c r="AJ132" s="61" t="str">
        <f t="shared" ca="1" si="20"/>
        <v/>
      </c>
    </row>
    <row r="133" spans="1:36" s="2" customFormat="1" ht="24" hidden="1" customHeight="1">
      <c r="A133" s="8">
        <v>122</v>
      </c>
      <c r="B133" s="17"/>
      <c r="C133" s="9"/>
      <c r="D133" s="9"/>
      <c r="E133" s="18"/>
      <c r="F133" s="18"/>
      <c r="G133" s="18"/>
      <c r="H133" s="18"/>
      <c r="I133" s="15">
        <f t="shared" si="21"/>
        <v>0</v>
      </c>
      <c r="J133" s="55">
        <f t="shared" si="18"/>
        <v>0</v>
      </c>
      <c r="K133" s="55"/>
      <c r="L133" s="57">
        <f>IF(D133="",0,VLOOKUP(D133,[1]リスト!$F$4:$H$29,3,FALSE))</f>
        <v>0</v>
      </c>
      <c r="M133" s="58">
        <f t="shared" si="22"/>
        <v>0</v>
      </c>
      <c r="N133" s="55">
        <f t="shared" si="23"/>
        <v>0</v>
      </c>
      <c r="O133" s="18"/>
      <c r="P133" s="58">
        <f t="shared" si="24"/>
        <v>0</v>
      </c>
      <c r="Q133" s="9"/>
      <c r="R133" s="18"/>
      <c r="S133" s="57" t="str">
        <f>IF(Q133="","",VLOOKUP(Q133,[1]リスト!$J$4:$K$31,2,FALSE))</f>
        <v/>
      </c>
      <c r="T133" s="55">
        <f t="shared" si="19"/>
        <v>0</v>
      </c>
      <c r="U133" s="55" t="str">
        <f t="shared" si="25"/>
        <v/>
      </c>
      <c r="V133" s="55">
        <f t="shared" si="26"/>
        <v>0</v>
      </c>
      <c r="W133" s="55">
        <f t="shared" si="27"/>
        <v>0</v>
      </c>
      <c r="AD133" s="1"/>
      <c r="AE133" s="10"/>
      <c r="AF133" s="55" t="str">
        <f t="array" ref="AF133">IFERROR(IF(#REF!="×",0,_xlfn.IFS(AE133="多面",W133*0.6/1.6*0.5,AE133="治水ダム等",W133*0.75/1.75*0.5)),"")</f>
        <v/>
      </c>
      <c r="AG133" s="59" t="str">
        <f t="array" aca="1" ref="AG133" ca="1">IFERROR(_xlfn.IFS(#REF!="×",W133,#REF!="○",(W133-AF133)*0.7),"")</f>
        <v/>
      </c>
      <c r="AH133" s="18"/>
      <c r="AI133" s="60" t="e">
        <f t="array" aca="1" ref="AI133" ca="1">_xlfn.IFS(AH133=0,0,AH133&gt;W133,0,W133-AH133&gt;AG133,AG133,W133-AH133&lt;AG133,W133-AH133)</f>
        <v>#NAME?</v>
      </c>
      <c r="AJ133" s="61" t="str">
        <f t="shared" ca="1" si="20"/>
        <v/>
      </c>
    </row>
    <row r="134" spans="1:36" s="2" customFormat="1" ht="24" hidden="1" customHeight="1">
      <c r="A134" s="8">
        <v>123</v>
      </c>
      <c r="B134" s="17"/>
      <c r="C134" s="9"/>
      <c r="D134" s="9"/>
      <c r="E134" s="18"/>
      <c r="F134" s="18"/>
      <c r="G134" s="18"/>
      <c r="H134" s="18"/>
      <c r="I134" s="15">
        <f t="shared" si="21"/>
        <v>0</v>
      </c>
      <c r="J134" s="55">
        <f t="shared" si="18"/>
        <v>0</v>
      </c>
      <c r="K134" s="55"/>
      <c r="L134" s="57">
        <f>IF(D134="",0,VLOOKUP(D134,[1]リスト!$F$4:$H$29,3,FALSE))</f>
        <v>0</v>
      </c>
      <c r="M134" s="58">
        <f t="shared" si="22"/>
        <v>0</v>
      </c>
      <c r="N134" s="55">
        <f t="shared" si="23"/>
        <v>0</v>
      </c>
      <c r="O134" s="18"/>
      <c r="P134" s="58">
        <f t="shared" si="24"/>
        <v>0</v>
      </c>
      <c r="Q134" s="9"/>
      <c r="R134" s="18"/>
      <c r="S134" s="57" t="str">
        <f>IF(Q134="","",VLOOKUP(Q134,[1]リスト!$J$4:$K$31,2,FALSE))</f>
        <v/>
      </c>
      <c r="T134" s="55">
        <f t="shared" si="19"/>
        <v>0</v>
      </c>
      <c r="U134" s="55" t="str">
        <f t="shared" si="25"/>
        <v/>
      </c>
      <c r="V134" s="55">
        <f t="shared" si="26"/>
        <v>0</v>
      </c>
      <c r="W134" s="55">
        <f t="shared" si="27"/>
        <v>0</v>
      </c>
      <c r="AD134" s="1"/>
      <c r="AE134" s="10"/>
      <c r="AF134" s="55" t="str">
        <f t="array" ref="AF134">IFERROR(IF(#REF!="×",0,_xlfn.IFS(AE134="多面",W134*0.6/1.6*0.5,AE134="治水ダム等",W134*0.75/1.75*0.5)),"")</f>
        <v/>
      </c>
      <c r="AG134" s="59" t="str">
        <f t="array" aca="1" ref="AG134" ca="1">IFERROR(_xlfn.IFS(#REF!="×",W134,#REF!="○",(W134-AF134)*0.7),"")</f>
        <v/>
      </c>
      <c r="AH134" s="18"/>
      <c r="AI134" s="60" t="e">
        <f t="array" aca="1" ref="AI134" ca="1">_xlfn.IFS(AH134=0,0,AH134&gt;W134,0,W134-AH134&gt;AG134,AG134,W134-AH134&lt;AG134,W134-AH134)</f>
        <v>#NAME?</v>
      </c>
      <c r="AJ134" s="61" t="str">
        <f t="shared" ca="1" si="20"/>
        <v/>
      </c>
    </row>
    <row r="135" spans="1:36" s="2" customFormat="1" ht="24" hidden="1" customHeight="1">
      <c r="A135" s="8">
        <v>124</v>
      </c>
      <c r="B135" s="17"/>
      <c r="C135" s="9"/>
      <c r="D135" s="9"/>
      <c r="E135" s="18"/>
      <c r="F135" s="18"/>
      <c r="G135" s="18"/>
      <c r="H135" s="18"/>
      <c r="I135" s="15">
        <f t="shared" si="21"/>
        <v>0</v>
      </c>
      <c r="J135" s="55">
        <f t="shared" si="18"/>
        <v>0</v>
      </c>
      <c r="K135" s="55"/>
      <c r="L135" s="57">
        <f>IF(D135="",0,VLOOKUP(D135,[1]リスト!$F$4:$H$29,3,FALSE))</f>
        <v>0</v>
      </c>
      <c r="M135" s="58">
        <f t="shared" si="22"/>
        <v>0</v>
      </c>
      <c r="N135" s="55">
        <f t="shared" si="23"/>
        <v>0</v>
      </c>
      <c r="O135" s="18"/>
      <c r="P135" s="58">
        <f t="shared" si="24"/>
        <v>0</v>
      </c>
      <c r="Q135" s="9"/>
      <c r="R135" s="18"/>
      <c r="S135" s="57" t="str">
        <f>IF(Q135="","",VLOOKUP(Q135,[1]リスト!$J$4:$K$31,2,FALSE))</f>
        <v/>
      </c>
      <c r="T135" s="55">
        <f t="shared" si="19"/>
        <v>0</v>
      </c>
      <c r="U135" s="55" t="str">
        <f t="shared" si="25"/>
        <v/>
      </c>
      <c r="V135" s="55">
        <f t="shared" si="26"/>
        <v>0</v>
      </c>
      <c r="W135" s="55">
        <f t="shared" si="27"/>
        <v>0</v>
      </c>
      <c r="AD135" s="1"/>
      <c r="AE135" s="10"/>
      <c r="AF135" s="55" t="str">
        <f t="array" ref="AF135">IFERROR(IF(#REF!="×",0,_xlfn.IFS(AE135="多面",W135*0.6/1.6*0.5,AE135="治水ダム等",W135*0.75/1.75*0.5)),"")</f>
        <v/>
      </c>
      <c r="AG135" s="59" t="str">
        <f t="array" aca="1" ref="AG135" ca="1">IFERROR(_xlfn.IFS(#REF!="×",W135,#REF!="○",(W135-AF135)*0.7),"")</f>
        <v/>
      </c>
      <c r="AH135" s="18"/>
      <c r="AI135" s="60" t="e">
        <f t="array" aca="1" ref="AI135" ca="1">_xlfn.IFS(AH135=0,0,AH135&gt;W135,0,W135-AH135&gt;AG135,AG135,W135-AH135&lt;AG135,W135-AH135)</f>
        <v>#NAME?</v>
      </c>
      <c r="AJ135" s="61" t="str">
        <f t="shared" ca="1" si="20"/>
        <v/>
      </c>
    </row>
    <row r="136" spans="1:36" s="2" customFormat="1" ht="24" hidden="1" customHeight="1">
      <c r="A136" s="8">
        <v>125</v>
      </c>
      <c r="B136" s="17"/>
      <c r="C136" s="9"/>
      <c r="D136" s="9"/>
      <c r="E136" s="18"/>
      <c r="F136" s="18"/>
      <c r="G136" s="18"/>
      <c r="H136" s="18"/>
      <c r="I136" s="15">
        <f t="shared" si="21"/>
        <v>0</v>
      </c>
      <c r="J136" s="55">
        <f t="shared" si="18"/>
        <v>0</v>
      </c>
      <c r="K136" s="55"/>
      <c r="L136" s="57">
        <f>IF(D136="",0,VLOOKUP(D136,[1]リスト!$F$4:$H$29,3,FALSE))</f>
        <v>0</v>
      </c>
      <c r="M136" s="58">
        <f t="shared" si="22"/>
        <v>0</v>
      </c>
      <c r="N136" s="55">
        <f t="shared" si="23"/>
        <v>0</v>
      </c>
      <c r="O136" s="18"/>
      <c r="P136" s="58">
        <f t="shared" si="24"/>
        <v>0</v>
      </c>
      <c r="Q136" s="9"/>
      <c r="R136" s="18"/>
      <c r="S136" s="57" t="str">
        <f>IF(Q136="","",VLOOKUP(Q136,[1]リスト!$J$4:$K$31,2,FALSE))</f>
        <v/>
      </c>
      <c r="T136" s="55">
        <f t="shared" si="19"/>
        <v>0</v>
      </c>
      <c r="U136" s="55" t="str">
        <f t="shared" si="25"/>
        <v/>
      </c>
      <c r="V136" s="55">
        <f t="shared" si="26"/>
        <v>0</v>
      </c>
      <c r="W136" s="55">
        <f t="shared" si="27"/>
        <v>0</v>
      </c>
      <c r="AD136" s="1"/>
      <c r="AE136" s="10"/>
      <c r="AF136" s="55" t="str">
        <f t="array" ref="AF136">IFERROR(IF(#REF!="×",0,_xlfn.IFS(AE136="多面",W136*0.6/1.6*0.5,AE136="治水ダム等",W136*0.75/1.75*0.5)),"")</f>
        <v/>
      </c>
      <c r="AG136" s="59" t="str">
        <f t="array" aca="1" ref="AG136" ca="1">IFERROR(_xlfn.IFS(#REF!="×",W136,#REF!="○",(W136-AF136)*0.7),"")</f>
        <v/>
      </c>
      <c r="AH136" s="18"/>
      <c r="AI136" s="60" t="e">
        <f t="array" aca="1" ref="AI136" ca="1">_xlfn.IFS(AH136=0,0,AH136&gt;W136,0,W136-AH136&gt;AG136,AG136,W136-AH136&lt;AG136,W136-AH136)</f>
        <v>#NAME?</v>
      </c>
      <c r="AJ136" s="61" t="str">
        <f t="shared" ca="1" si="20"/>
        <v/>
      </c>
    </row>
    <row r="137" spans="1:36" s="2" customFormat="1" ht="24" hidden="1" customHeight="1">
      <c r="A137" s="8">
        <v>126</v>
      </c>
      <c r="B137" s="17"/>
      <c r="C137" s="9"/>
      <c r="D137" s="9"/>
      <c r="E137" s="18"/>
      <c r="F137" s="18"/>
      <c r="G137" s="18"/>
      <c r="H137" s="18"/>
      <c r="I137" s="15">
        <f t="shared" si="21"/>
        <v>0</v>
      </c>
      <c r="J137" s="55">
        <f t="shared" si="18"/>
        <v>0</v>
      </c>
      <c r="K137" s="55"/>
      <c r="L137" s="57">
        <f>IF(D137="",0,VLOOKUP(D137,[1]リスト!$F$4:$H$29,3,FALSE))</f>
        <v>0</v>
      </c>
      <c r="M137" s="58">
        <f t="shared" si="22"/>
        <v>0</v>
      </c>
      <c r="N137" s="55">
        <f t="shared" si="23"/>
        <v>0</v>
      </c>
      <c r="O137" s="18"/>
      <c r="P137" s="58">
        <f t="shared" si="24"/>
        <v>0</v>
      </c>
      <c r="Q137" s="9"/>
      <c r="R137" s="18"/>
      <c r="S137" s="57" t="str">
        <f>IF(Q137="","",VLOOKUP(Q137,[1]リスト!$J$4:$K$31,2,FALSE))</f>
        <v/>
      </c>
      <c r="T137" s="55">
        <f t="shared" si="19"/>
        <v>0</v>
      </c>
      <c r="U137" s="55" t="str">
        <f t="shared" si="25"/>
        <v/>
      </c>
      <c r="V137" s="55">
        <f t="shared" si="26"/>
        <v>0</v>
      </c>
      <c r="W137" s="55">
        <f t="shared" si="27"/>
        <v>0</v>
      </c>
      <c r="AD137" s="1"/>
      <c r="AE137" s="10"/>
      <c r="AF137" s="55" t="str">
        <f t="array" ref="AF137">IFERROR(IF(#REF!="×",0,_xlfn.IFS(AE137="多面",W137*0.6/1.6*0.5,AE137="治水ダム等",W137*0.75/1.75*0.5)),"")</f>
        <v/>
      </c>
      <c r="AG137" s="59" t="str">
        <f t="array" aca="1" ref="AG137" ca="1">IFERROR(_xlfn.IFS(#REF!="×",W137,#REF!="○",(W137-AF137)*0.7),"")</f>
        <v/>
      </c>
      <c r="AH137" s="18"/>
      <c r="AI137" s="60" t="e">
        <f t="array" aca="1" ref="AI137" ca="1">_xlfn.IFS(AH137=0,0,AH137&gt;W137,0,W137-AH137&gt;AG137,AG137,W137-AH137&lt;AG137,W137-AH137)</f>
        <v>#NAME?</v>
      </c>
      <c r="AJ137" s="61" t="str">
        <f t="shared" ca="1" si="20"/>
        <v/>
      </c>
    </row>
    <row r="138" spans="1:36" s="2" customFormat="1" ht="24" hidden="1" customHeight="1">
      <c r="A138" s="8">
        <v>127</v>
      </c>
      <c r="B138" s="17"/>
      <c r="C138" s="9"/>
      <c r="D138" s="9"/>
      <c r="E138" s="18"/>
      <c r="F138" s="18"/>
      <c r="G138" s="18"/>
      <c r="H138" s="18"/>
      <c r="I138" s="15">
        <f t="shared" si="21"/>
        <v>0</v>
      </c>
      <c r="J138" s="55">
        <f t="shared" si="18"/>
        <v>0</v>
      </c>
      <c r="K138" s="55"/>
      <c r="L138" s="57">
        <f>IF(D138="",0,VLOOKUP(D138,[1]リスト!$F$4:$H$29,3,FALSE))</f>
        <v>0</v>
      </c>
      <c r="M138" s="58">
        <f t="shared" si="22"/>
        <v>0</v>
      </c>
      <c r="N138" s="55">
        <f t="shared" si="23"/>
        <v>0</v>
      </c>
      <c r="O138" s="18"/>
      <c r="P138" s="58">
        <f t="shared" si="24"/>
        <v>0</v>
      </c>
      <c r="Q138" s="9"/>
      <c r="R138" s="18"/>
      <c r="S138" s="57" t="str">
        <f>IF(Q138="","",VLOOKUP(Q138,[1]リスト!$J$4:$K$31,2,FALSE))</f>
        <v/>
      </c>
      <c r="T138" s="55">
        <f t="shared" si="19"/>
        <v>0</v>
      </c>
      <c r="U138" s="55" t="str">
        <f t="shared" si="25"/>
        <v/>
      </c>
      <c r="V138" s="55">
        <f t="shared" si="26"/>
        <v>0</v>
      </c>
      <c r="W138" s="55">
        <f t="shared" si="27"/>
        <v>0</v>
      </c>
      <c r="AD138" s="1"/>
      <c r="AE138" s="10"/>
      <c r="AF138" s="55" t="str">
        <f t="array" ref="AF138">IFERROR(IF(#REF!="×",0,_xlfn.IFS(AE138="多面",W138*0.6/1.6*0.5,AE138="治水ダム等",W138*0.75/1.75*0.5)),"")</f>
        <v/>
      </c>
      <c r="AG138" s="59" t="str">
        <f t="array" aca="1" ref="AG138" ca="1">IFERROR(_xlfn.IFS(#REF!="×",W138,#REF!="○",(W138-AF138)*0.7),"")</f>
        <v/>
      </c>
      <c r="AH138" s="18"/>
      <c r="AI138" s="60" t="e">
        <f t="array" aca="1" ref="AI138" ca="1">_xlfn.IFS(AH138=0,0,AH138&gt;W138,0,W138-AH138&gt;AG138,AG138,W138-AH138&lt;AG138,W138-AH138)</f>
        <v>#NAME?</v>
      </c>
      <c r="AJ138" s="61" t="str">
        <f t="shared" ca="1" si="20"/>
        <v/>
      </c>
    </row>
    <row r="139" spans="1:36" s="2" customFormat="1" ht="24" hidden="1" customHeight="1">
      <c r="A139" s="8">
        <v>128</v>
      </c>
      <c r="B139" s="17"/>
      <c r="C139" s="9"/>
      <c r="D139" s="9"/>
      <c r="E139" s="18"/>
      <c r="F139" s="18"/>
      <c r="G139" s="18"/>
      <c r="H139" s="18"/>
      <c r="I139" s="15">
        <f t="shared" si="21"/>
        <v>0</v>
      </c>
      <c r="J139" s="55">
        <f t="shared" si="18"/>
        <v>0</v>
      </c>
      <c r="K139" s="55"/>
      <c r="L139" s="57">
        <f>IF(D139="",0,VLOOKUP(D139,[1]リスト!$F$4:$H$29,3,FALSE))</f>
        <v>0</v>
      </c>
      <c r="M139" s="58">
        <f t="shared" si="22"/>
        <v>0</v>
      </c>
      <c r="N139" s="55">
        <f t="shared" si="23"/>
        <v>0</v>
      </c>
      <c r="O139" s="18"/>
      <c r="P139" s="58">
        <f t="shared" si="24"/>
        <v>0</v>
      </c>
      <c r="Q139" s="9"/>
      <c r="R139" s="18"/>
      <c r="S139" s="57" t="str">
        <f>IF(Q139="","",VLOOKUP(Q139,[1]リスト!$J$4:$K$31,2,FALSE))</f>
        <v/>
      </c>
      <c r="T139" s="55">
        <f t="shared" si="19"/>
        <v>0</v>
      </c>
      <c r="U139" s="55" t="str">
        <f t="shared" si="25"/>
        <v/>
      </c>
      <c r="V139" s="55">
        <f t="shared" si="26"/>
        <v>0</v>
      </c>
      <c r="W139" s="55">
        <f t="shared" si="27"/>
        <v>0</v>
      </c>
      <c r="AD139" s="1"/>
      <c r="AE139" s="10"/>
      <c r="AF139" s="55" t="str">
        <f t="array" ref="AF139">IFERROR(IF(#REF!="×",0,_xlfn.IFS(AE139="多面",W139*0.6/1.6*0.5,AE139="治水ダム等",W139*0.75/1.75*0.5)),"")</f>
        <v/>
      </c>
      <c r="AG139" s="59" t="str">
        <f t="array" aca="1" ref="AG139" ca="1">IFERROR(_xlfn.IFS(#REF!="×",W139,#REF!="○",(W139-AF139)*0.7),"")</f>
        <v/>
      </c>
      <c r="AH139" s="18"/>
      <c r="AI139" s="60" t="e">
        <f t="array" aca="1" ref="AI139" ca="1">_xlfn.IFS(AH139=0,0,AH139&gt;W139,0,W139-AH139&gt;AG139,AG139,W139-AH139&lt;AG139,W139-AH139)</f>
        <v>#NAME?</v>
      </c>
      <c r="AJ139" s="61" t="str">
        <f t="shared" ca="1" si="20"/>
        <v/>
      </c>
    </row>
    <row r="140" spans="1:36" s="2" customFormat="1" ht="24" hidden="1" customHeight="1">
      <c r="A140" s="8">
        <v>129</v>
      </c>
      <c r="B140" s="17"/>
      <c r="C140" s="9"/>
      <c r="D140" s="9"/>
      <c r="E140" s="18"/>
      <c r="F140" s="18"/>
      <c r="G140" s="18"/>
      <c r="H140" s="18"/>
      <c r="I140" s="15">
        <f t="shared" si="21"/>
        <v>0</v>
      </c>
      <c r="J140" s="55">
        <f t="shared" si="18"/>
        <v>0</v>
      </c>
      <c r="K140" s="55"/>
      <c r="L140" s="57">
        <f>IF(D140="",0,VLOOKUP(D140,[1]リスト!$F$4:$H$29,3,FALSE))</f>
        <v>0</v>
      </c>
      <c r="M140" s="58">
        <f t="shared" si="22"/>
        <v>0</v>
      </c>
      <c r="N140" s="55">
        <f t="shared" si="23"/>
        <v>0</v>
      </c>
      <c r="O140" s="18"/>
      <c r="P140" s="58">
        <f t="shared" si="24"/>
        <v>0</v>
      </c>
      <c r="Q140" s="9"/>
      <c r="R140" s="18"/>
      <c r="S140" s="57" t="str">
        <f>IF(Q140="","",VLOOKUP(Q140,[1]リスト!$J$4:$K$31,2,FALSE))</f>
        <v/>
      </c>
      <c r="T140" s="55">
        <f t="shared" si="19"/>
        <v>0</v>
      </c>
      <c r="U140" s="55" t="str">
        <f t="shared" si="25"/>
        <v/>
      </c>
      <c r="V140" s="55">
        <f t="shared" si="26"/>
        <v>0</v>
      </c>
      <c r="W140" s="55">
        <f t="shared" si="27"/>
        <v>0</v>
      </c>
      <c r="AD140" s="1"/>
      <c r="AE140" s="10"/>
      <c r="AF140" s="55" t="str">
        <f t="array" ref="AF140">IFERROR(IF(#REF!="×",0,_xlfn.IFS(AE140="多面",W140*0.6/1.6*0.5,AE140="治水ダム等",W140*0.75/1.75*0.5)),"")</f>
        <v/>
      </c>
      <c r="AG140" s="59" t="str">
        <f t="array" aca="1" ref="AG140" ca="1">IFERROR(_xlfn.IFS(#REF!="×",W140,#REF!="○",(W140-AF140)*0.7),"")</f>
        <v/>
      </c>
      <c r="AH140" s="18"/>
      <c r="AI140" s="60" t="e">
        <f t="array" aca="1" ref="AI140" ca="1">_xlfn.IFS(AH140=0,0,AH140&gt;W140,0,W140-AH140&gt;AG140,AG140,W140-AH140&lt;AG140,W140-AH140)</f>
        <v>#NAME?</v>
      </c>
      <c r="AJ140" s="61" t="str">
        <f t="shared" ca="1" si="20"/>
        <v/>
      </c>
    </row>
    <row r="141" spans="1:36" s="2" customFormat="1" ht="24" hidden="1" customHeight="1">
      <c r="A141" s="8">
        <v>130</v>
      </c>
      <c r="B141" s="17"/>
      <c r="C141" s="9"/>
      <c r="D141" s="9"/>
      <c r="E141" s="18"/>
      <c r="F141" s="18"/>
      <c r="G141" s="18"/>
      <c r="H141" s="18"/>
      <c r="I141" s="15">
        <f t="shared" si="21"/>
        <v>0</v>
      </c>
      <c r="J141" s="55">
        <f t="shared" ref="J141:J204" si="28">SUM(E141:G141)</f>
        <v>0</v>
      </c>
      <c r="K141" s="55"/>
      <c r="L141" s="57">
        <f>IF(D141="",0,VLOOKUP(D141,[1]リスト!$F$4:$H$29,3,FALSE))</f>
        <v>0</v>
      </c>
      <c r="M141" s="58">
        <f t="shared" si="22"/>
        <v>0</v>
      </c>
      <c r="N141" s="55">
        <f t="shared" si="23"/>
        <v>0</v>
      </c>
      <c r="O141" s="18"/>
      <c r="P141" s="58">
        <f t="shared" si="24"/>
        <v>0</v>
      </c>
      <c r="Q141" s="9"/>
      <c r="R141" s="18"/>
      <c r="S141" s="57" t="str">
        <f>IF(Q141="","",VLOOKUP(Q141,[1]リスト!$J$4:$K$31,2,FALSE))</f>
        <v/>
      </c>
      <c r="T141" s="55">
        <f t="shared" ref="T141:T204" si="29">IF(R141=0,0,R141/S141)</f>
        <v>0</v>
      </c>
      <c r="U141" s="55" t="str">
        <f t="shared" si="25"/>
        <v/>
      </c>
      <c r="V141" s="55">
        <f t="shared" si="26"/>
        <v>0</v>
      </c>
      <c r="W141" s="55">
        <f t="shared" si="27"/>
        <v>0</v>
      </c>
      <c r="AD141" s="1"/>
      <c r="AE141" s="10"/>
      <c r="AF141" s="55" t="str">
        <f t="array" ref="AF141">IFERROR(IF(#REF!="×",0,_xlfn.IFS(AE141="多面",W141*0.6/1.6*0.5,AE141="治水ダム等",W141*0.75/1.75*0.5)),"")</f>
        <v/>
      </c>
      <c r="AG141" s="59" t="str">
        <f t="array" aca="1" ref="AG141" ca="1">IFERROR(_xlfn.IFS(#REF!="×",W141,#REF!="○",(W141-AF141)*0.7),"")</f>
        <v/>
      </c>
      <c r="AH141" s="18"/>
      <c r="AI141" s="60" t="e">
        <f t="array" aca="1" ref="AI141" ca="1">_xlfn.IFS(AH141=0,0,AH141&gt;W141,0,W141-AH141&gt;AG141,AG141,W141-AH141&lt;AG141,W141-AH141)</f>
        <v>#NAME?</v>
      </c>
      <c r="AJ141" s="61" t="str">
        <f t="shared" ref="AJ141:AJ204" ca="1" si="30">IF(AH141=0,AG141,0)</f>
        <v/>
      </c>
    </row>
    <row r="142" spans="1:36" s="2" customFormat="1" ht="24" hidden="1" customHeight="1">
      <c r="A142" s="8">
        <v>131</v>
      </c>
      <c r="B142" s="17"/>
      <c r="C142" s="9"/>
      <c r="D142" s="9"/>
      <c r="E142" s="18"/>
      <c r="F142" s="18"/>
      <c r="G142" s="18"/>
      <c r="H142" s="18"/>
      <c r="I142" s="15">
        <f t="shared" si="21"/>
        <v>0</v>
      </c>
      <c r="J142" s="55">
        <f t="shared" si="28"/>
        <v>0</v>
      </c>
      <c r="K142" s="55"/>
      <c r="L142" s="57">
        <f>IF(D142="",0,VLOOKUP(D142,[1]リスト!$F$4:$H$29,3,FALSE))</f>
        <v>0</v>
      </c>
      <c r="M142" s="58">
        <f t="shared" si="22"/>
        <v>0</v>
      </c>
      <c r="N142" s="55">
        <f t="shared" si="23"/>
        <v>0</v>
      </c>
      <c r="O142" s="18"/>
      <c r="P142" s="58">
        <f t="shared" si="24"/>
        <v>0</v>
      </c>
      <c r="Q142" s="9"/>
      <c r="R142" s="18"/>
      <c r="S142" s="57" t="str">
        <f>IF(Q142="","",VLOOKUP(Q142,[1]リスト!$J$4:$K$31,2,FALSE))</f>
        <v/>
      </c>
      <c r="T142" s="55">
        <f t="shared" si="29"/>
        <v>0</v>
      </c>
      <c r="U142" s="55" t="str">
        <f t="shared" si="25"/>
        <v/>
      </c>
      <c r="V142" s="55">
        <f t="shared" si="26"/>
        <v>0</v>
      </c>
      <c r="W142" s="55">
        <f t="shared" si="27"/>
        <v>0</v>
      </c>
      <c r="AD142" s="1"/>
      <c r="AE142" s="10"/>
      <c r="AF142" s="55" t="str">
        <f t="array" ref="AF142">IFERROR(IF(#REF!="×",0,_xlfn.IFS(AE142="多面",W142*0.6/1.6*0.5,AE142="治水ダム等",W142*0.75/1.75*0.5)),"")</f>
        <v/>
      </c>
      <c r="AG142" s="59" t="str">
        <f t="array" aca="1" ref="AG142" ca="1">IFERROR(_xlfn.IFS(#REF!="×",W142,#REF!="○",(W142-AF142)*0.7),"")</f>
        <v/>
      </c>
      <c r="AH142" s="18"/>
      <c r="AI142" s="60" t="e">
        <f t="array" aca="1" ref="AI142" ca="1">_xlfn.IFS(AH142=0,0,AH142&gt;W142,0,W142-AH142&gt;AG142,AG142,W142-AH142&lt;AG142,W142-AH142)</f>
        <v>#NAME?</v>
      </c>
      <c r="AJ142" s="61" t="str">
        <f t="shared" ca="1" si="30"/>
        <v/>
      </c>
    </row>
    <row r="143" spans="1:36" s="2" customFormat="1" ht="24" hidden="1" customHeight="1">
      <c r="A143" s="8">
        <v>132</v>
      </c>
      <c r="B143" s="17"/>
      <c r="C143" s="9"/>
      <c r="D143" s="9"/>
      <c r="E143" s="18"/>
      <c r="F143" s="18"/>
      <c r="G143" s="18"/>
      <c r="H143" s="18"/>
      <c r="I143" s="15">
        <f t="shared" si="21"/>
        <v>0</v>
      </c>
      <c r="J143" s="55">
        <f t="shared" si="28"/>
        <v>0</v>
      </c>
      <c r="K143" s="55"/>
      <c r="L143" s="57">
        <f>IF(D143="",0,VLOOKUP(D143,[1]リスト!$F$4:$H$29,3,FALSE))</f>
        <v>0</v>
      </c>
      <c r="M143" s="58">
        <f t="shared" si="22"/>
        <v>0</v>
      </c>
      <c r="N143" s="55">
        <f t="shared" si="23"/>
        <v>0</v>
      </c>
      <c r="O143" s="18"/>
      <c r="P143" s="58">
        <f t="shared" si="24"/>
        <v>0</v>
      </c>
      <c r="Q143" s="9"/>
      <c r="R143" s="18"/>
      <c r="S143" s="57" t="str">
        <f>IF(Q143="","",VLOOKUP(Q143,[1]リスト!$J$4:$K$31,2,FALSE))</f>
        <v/>
      </c>
      <c r="T143" s="55">
        <f t="shared" si="29"/>
        <v>0</v>
      </c>
      <c r="U143" s="55" t="str">
        <f t="shared" si="25"/>
        <v/>
      </c>
      <c r="V143" s="55">
        <f t="shared" si="26"/>
        <v>0</v>
      </c>
      <c r="W143" s="55">
        <f t="shared" si="27"/>
        <v>0</v>
      </c>
      <c r="AD143" s="1"/>
      <c r="AE143" s="10"/>
      <c r="AF143" s="55" t="str">
        <f t="array" ref="AF143">IFERROR(IF(#REF!="×",0,_xlfn.IFS(AE143="多面",W143*0.6/1.6*0.5,AE143="治水ダム等",W143*0.75/1.75*0.5)),"")</f>
        <v/>
      </c>
      <c r="AG143" s="59" t="str">
        <f t="array" aca="1" ref="AG143" ca="1">IFERROR(_xlfn.IFS(#REF!="×",W143,#REF!="○",(W143-AF143)*0.7),"")</f>
        <v/>
      </c>
      <c r="AH143" s="18"/>
      <c r="AI143" s="60" t="e">
        <f t="array" aca="1" ref="AI143" ca="1">_xlfn.IFS(AH143=0,0,AH143&gt;W143,0,W143-AH143&gt;AG143,AG143,W143-AH143&lt;AG143,W143-AH143)</f>
        <v>#NAME?</v>
      </c>
      <c r="AJ143" s="61" t="str">
        <f t="shared" ca="1" si="30"/>
        <v/>
      </c>
    </row>
    <row r="144" spans="1:36" s="2" customFormat="1" ht="24" hidden="1" customHeight="1">
      <c r="A144" s="8">
        <v>133</v>
      </c>
      <c r="B144" s="17"/>
      <c r="C144" s="9"/>
      <c r="D144" s="9"/>
      <c r="E144" s="18"/>
      <c r="F144" s="18"/>
      <c r="G144" s="18"/>
      <c r="H144" s="18"/>
      <c r="I144" s="15">
        <f t="shared" si="21"/>
        <v>0</v>
      </c>
      <c r="J144" s="55">
        <f t="shared" si="28"/>
        <v>0</v>
      </c>
      <c r="K144" s="55"/>
      <c r="L144" s="57">
        <f>IF(D144="",0,VLOOKUP(D144,[1]リスト!$F$4:$H$29,3,FALSE))</f>
        <v>0</v>
      </c>
      <c r="M144" s="58">
        <f t="shared" si="22"/>
        <v>0</v>
      </c>
      <c r="N144" s="55">
        <f t="shared" si="23"/>
        <v>0</v>
      </c>
      <c r="O144" s="18"/>
      <c r="P144" s="58">
        <f t="shared" si="24"/>
        <v>0</v>
      </c>
      <c r="Q144" s="9"/>
      <c r="R144" s="18"/>
      <c r="S144" s="57" t="str">
        <f>IF(Q144="","",VLOOKUP(Q144,[1]リスト!$J$4:$K$31,2,FALSE))</f>
        <v/>
      </c>
      <c r="T144" s="55">
        <f t="shared" si="29"/>
        <v>0</v>
      </c>
      <c r="U144" s="55" t="str">
        <f t="shared" si="25"/>
        <v/>
      </c>
      <c r="V144" s="55">
        <f t="shared" si="26"/>
        <v>0</v>
      </c>
      <c r="W144" s="55">
        <f t="shared" si="27"/>
        <v>0</v>
      </c>
      <c r="AD144" s="1"/>
      <c r="AE144" s="10"/>
      <c r="AF144" s="55" t="str">
        <f t="array" ref="AF144">IFERROR(IF(#REF!="×",0,_xlfn.IFS(AE144="多面",W144*0.6/1.6*0.5,AE144="治水ダム等",W144*0.75/1.75*0.5)),"")</f>
        <v/>
      </c>
      <c r="AG144" s="59" t="str">
        <f t="array" aca="1" ref="AG144" ca="1">IFERROR(_xlfn.IFS(#REF!="×",W144,#REF!="○",(W144-AF144)*0.7),"")</f>
        <v/>
      </c>
      <c r="AH144" s="18"/>
      <c r="AI144" s="60" t="e">
        <f t="array" aca="1" ref="AI144" ca="1">_xlfn.IFS(AH144=0,0,AH144&gt;W144,0,W144-AH144&gt;AG144,AG144,W144-AH144&lt;AG144,W144-AH144)</f>
        <v>#NAME?</v>
      </c>
      <c r="AJ144" s="61" t="str">
        <f t="shared" ca="1" si="30"/>
        <v/>
      </c>
    </row>
    <row r="145" spans="1:36" s="2" customFormat="1" ht="24" hidden="1" customHeight="1">
      <c r="A145" s="8">
        <v>134</v>
      </c>
      <c r="B145" s="17"/>
      <c r="C145" s="9"/>
      <c r="D145" s="9"/>
      <c r="E145" s="18"/>
      <c r="F145" s="18"/>
      <c r="G145" s="18"/>
      <c r="H145" s="18"/>
      <c r="I145" s="15">
        <f t="shared" si="21"/>
        <v>0</v>
      </c>
      <c r="J145" s="55">
        <f t="shared" si="28"/>
        <v>0</v>
      </c>
      <c r="K145" s="55"/>
      <c r="L145" s="57">
        <f>IF(D145="",0,VLOOKUP(D145,[1]リスト!$F$4:$H$29,3,FALSE))</f>
        <v>0</v>
      </c>
      <c r="M145" s="58">
        <f t="shared" si="22"/>
        <v>0</v>
      </c>
      <c r="N145" s="55">
        <f t="shared" si="23"/>
        <v>0</v>
      </c>
      <c r="O145" s="18"/>
      <c r="P145" s="58">
        <f t="shared" si="24"/>
        <v>0</v>
      </c>
      <c r="Q145" s="9"/>
      <c r="R145" s="18"/>
      <c r="S145" s="57" t="str">
        <f>IF(Q145="","",VLOOKUP(Q145,[1]リスト!$J$4:$K$31,2,FALSE))</f>
        <v/>
      </c>
      <c r="T145" s="55">
        <f t="shared" si="29"/>
        <v>0</v>
      </c>
      <c r="U145" s="55" t="str">
        <f t="shared" si="25"/>
        <v/>
      </c>
      <c r="V145" s="55">
        <f t="shared" si="26"/>
        <v>0</v>
      </c>
      <c r="W145" s="55">
        <f t="shared" si="27"/>
        <v>0</v>
      </c>
      <c r="AD145" s="1"/>
      <c r="AE145" s="10"/>
      <c r="AF145" s="55" t="str">
        <f t="array" ref="AF145">IFERROR(IF(#REF!="×",0,_xlfn.IFS(AE145="多面",W145*0.6/1.6*0.5,AE145="治水ダム等",W145*0.75/1.75*0.5)),"")</f>
        <v/>
      </c>
      <c r="AG145" s="59" t="str">
        <f t="array" aca="1" ref="AG145" ca="1">IFERROR(_xlfn.IFS(#REF!="×",W145,#REF!="○",(W145-AF145)*0.7),"")</f>
        <v/>
      </c>
      <c r="AH145" s="18"/>
      <c r="AI145" s="60" t="e">
        <f t="array" aca="1" ref="AI145" ca="1">_xlfn.IFS(AH145=0,0,AH145&gt;W145,0,W145-AH145&gt;AG145,AG145,W145-AH145&lt;AG145,W145-AH145)</f>
        <v>#NAME?</v>
      </c>
      <c r="AJ145" s="61" t="str">
        <f t="shared" ca="1" si="30"/>
        <v/>
      </c>
    </row>
    <row r="146" spans="1:36" s="2" customFormat="1" ht="24" hidden="1" customHeight="1">
      <c r="A146" s="8">
        <v>135</v>
      </c>
      <c r="B146" s="17"/>
      <c r="C146" s="9"/>
      <c r="D146" s="9"/>
      <c r="E146" s="18"/>
      <c r="F146" s="18"/>
      <c r="G146" s="18"/>
      <c r="H146" s="18"/>
      <c r="I146" s="15">
        <f t="shared" si="21"/>
        <v>0</v>
      </c>
      <c r="J146" s="55">
        <f t="shared" si="28"/>
        <v>0</v>
      </c>
      <c r="K146" s="55"/>
      <c r="L146" s="57">
        <f>IF(D146="",0,VLOOKUP(D146,[1]リスト!$F$4:$H$29,3,FALSE))</f>
        <v>0</v>
      </c>
      <c r="M146" s="58">
        <f t="shared" si="22"/>
        <v>0</v>
      </c>
      <c r="N146" s="55">
        <f t="shared" si="23"/>
        <v>0</v>
      </c>
      <c r="O146" s="18"/>
      <c r="P146" s="58">
        <f t="shared" si="24"/>
        <v>0</v>
      </c>
      <c r="Q146" s="9"/>
      <c r="R146" s="18"/>
      <c r="S146" s="57" t="str">
        <f>IF(Q146="","",VLOOKUP(Q146,[1]リスト!$J$4:$K$31,2,FALSE))</f>
        <v/>
      </c>
      <c r="T146" s="55">
        <f t="shared" si="29"/>
        <v>0</v>
      </c>
      <c r="U146" s="55" t="str">
        <f t="shared" si="25"/>
        <v/>
      </c>
      <c r="V146" s="55">
        <f t="shared" si="26"/>
        <v>0</v>
      </c>
      <c r="W146" s="55">
        <f t="shared" si="27"/>
        <v>0</v>
      </c>
      <c r="AD146" s="1"/>
      <c r="AE146" s="10"/>
      <c r="AF146" s="55" t="str">
        <f t="array" ref="AF146">IFERROR(IF(#REF!="×",0,_xlfn.IFS(AE146="多面",W146*0.6/1.6*0.5,AE146="治水ダム等",W146*0.75/1.75*0.5)),"")</f>
        <v/>
      </c>
      <c r="AG146" s="59" t="str">
        <f t="array" aca="1" ref="AG146" ca="1">IFERROR(_xlfn.IFS(#REF!="×",W146,#REF!="○",(W146-AF146)*0.7),"")</f>
        <v/>
      </c>
      <c r="AH146" s="18"/>
      <c r="AI146" s="60" t="e">
        <f t="array" aca="1" ref="AI146" ca="1">_xlfn.IFS(AH146=0,0,AH146&gt;W146,0,W146-AH146&gt;AG146,AG146,W146-AH146&lt;AG146,W146-AH146)</f>
        <v>#NAME?</v>
      </c>
      <c r="AJ146" s="61" t="str">
        <f t="shared" ca="1" si="30"/>
        <v/>
      </c>
    </row>
    <row r="147" spans="1:36" s="2" customFormat="1" ht="24" hidden="1" customHeight="1">
      <c r="A147" s="8">
        <v>136</v>
      </c>
      <c r="B147" s="17"/>
      <c r="C147" s="9"/>
      <c r="D147" s="9"/>
      <c r="E147" s="18"/>
      <c r="F147" s="18"/>
      <c r="G147" s="18"/>
      <c r="H147" s="18"/>
      <c r="I147" s="15">
        <f t="shared" si="21"/>
        <v>0</v>
      </c>
      <c r="J147" s="55">
        <f t="shared" si="28"/>
        <v>0</v>
      </c>
      <c r="K147" s="55"/>
      <c r="L147" s="57">
        <f>IF(D147="",0,VLOOKUP(D147,[1]リスト!$F$4:$H$29,3,FALSE))</f>
        <v>0</v>
      </c>
      <c r="M147" s="58">
        <f t="shared" si="22"/>
        <v>0</v>
      </c>
      <c r="N147" s="55">
        <f t="shared" si="23"/>
        <v>0</v>
      </c>
      <c r="O147" s="18"/>
      <c r="P147" s="58">
        <f t="shared" si="24"/>
        <v>0</v>
      </c>
      <c r="Q147" s="9"/>
      <c r="R147" s="18"/>
      <c r="S147" s="57" t="str">
        <f>IF(Q147="","",VLOOKUP(Q147,[1]リスト!$J$4:$K$31,2,FALSE))</f>
        <v/>
      </c>
      <c r="T147" s="55">
        <f t="shared" si="29"/>
        <v>0</v>
      </c>
      <c r="U147" s="55" t="str">
        <f t="shared" si="25"/>
        <v/>
      </c>
      <c r="V147" s="55">
        <f t="shared" si="26"/>
        <v>0</v>
      </c>
      <c r="W147" s="55">
        <f t="shared" si="27"/>
        <v>0</v>
      </c>
      <c r="AD147" s="1"/>
      <c r="AE147" s="10"/>
      <c r="AF147" s="55" t="str">
        <f t="array" ref="AF147">IFERROR(IF(#REF!="×",0,_xlfn.IFS(AE147="多面",W147*0.6/1.6*0.5,AE147="治水ダム等",W147*0.75/1.75*0.5)),"")</f>
        <v/>
      </c>
      <c r="AG147" s="59" t="str">
        <f t="array" aca="1" ref="AG147" ca="1">IFERROR(_xlfn.IFS(#REF!="×",W147,#REF!="○",(W147-AF147)*0.7),"")</f>
        <v/>
      </c>
      <c r="AH147" s="18"/>
      <c r="AI147" s="60" t="e">
        <f t="array" aca="1" ref="AI147" ca="1">_xlfn.IFS(AH147=0,0,AH147&gt;W147,0,W147-AH147&gt;AG147,AG147,W147-AH147&lt;AG147,W147-AH147)</f>
        <v>#NAME?</v>
      </c>
      <c r="AJ147" s="61" t="str">
        <f t="shared" ca="1" si="30"/>
        <v/>
      </c>
    </row>
    <row r="148" spans="1:36" s="2" customFormat="1" ht="24" hidden="1" customHeight="1">
      <c r="A148" s="8">
        <v>137</v>
      </c>
      <c r="B148" s="17"/>
      <c r="C148" s="9"/>
      <c r="D148" s="9"/>
      <c r="E148" s="18"/>
      <c r="F148" s="18"/>
      <c r="G148" s="18"/>
      <c r="H148" s="18"/>
      <c r="I148" s="15">
        <f t="shared" si="21"/>
        <v>0</v>
      </c>
      <c r="J148" s="55">
        <f t="shared" si="28"/>
        <v>0</v>
      </c>
      <c r="K148" s="55"/>
      <c r="L148" s="57">
        <f>IF(D148="",0,VLOOKUP(D148,[1]リスト!$F$4:$H$29,3,FALSE))</f>
        <v>0</v>
      </c>
      <c r="M148" s="58">
        <f t="shared" si="22"/>
        <v>0</v>
      </c>
      <c r="N148" s="55">
        <f t="shared" si="23"/>
        <v>0</v>
      </c>
      <c r="O148" s="18"/>
      <c r="P148" s="58">
        <f t="shared" si="24"/>
        <v>0</v>
      </c>
      <c r="Q148" s="9"/>
      <c r="R148" s="18"/>
      <c r="S148" s="57" t="str">
        <f>IF(Q148="","",VLOOKUP(Q148,[1]リスト!$J$4:$K$31,2,FALSE))</f>
        <v/>
      </c>
      <c r="T148" s="55">
        <f t="shared" si="29"/>
        <v>0</v>
      </c>
      <c r="U148" s="55" t="str">
        <f t="shared" si="25"/>
        <v/>
      </c>
      <c r="V148" s="55">
        <f t="shared" si="26"/>
        <v>0</v>
      </c>
      <c r="W148" s="55">
        <f t="shared" si="27"/>
        <v>0</v>
      </c>
      <c r="AD148" s="1"/>
      <c r="AE148" s="10"/>
      <c r="AF148" s="55" t="str">
        <f t="array" ref="AF148">IFERROR(IF(#REF!="×",0,_xlfn.IFS(AE148="多面",W148*0.6/1.6*0.5,AE148="治水ダム等",W148*0.75/1.75*0.5)),"")</f>
        <v/>
      </c>
      <c r="AG148" s="59" t="str">
        <f t="array" aca="1" ref="AG148" ca="1">IFERROR(_xlfn.IFS(#REF!="×",W148,#REF!="○",(W148-AF148)*0.7),"")</f>
        <v/>
      </c>
      <c r="AH148" s="18"/>
      <c r="AI148" s="60" t="e">
        <f t="array" aca="1" ref="AI148" ca="1">_xlfn.IFS(AH148=0,0,AH148&gt;W148,0,W148-AH148&gt;AG148,AG148,W148-AH148&lt;AG148,W148-AH148)</f>
        <v>#NAME?</v>
      </c>
      <c r="AJ148" s="61" t="str">
        <f t="shared" ca="1" si="30"/>
        <v/>
      </c>
    </row>
    <row r="149" spans="1:36" s="2" customFormat="1" ht="24" hidden="1" customHeight="1">
      <c r="A149" s="8">
        <v>138</v>
      </c>
      <c r="B149" s="17"/>
      <c r="C149" s="9"/>
      <c r="D149" s="9"/>
      <c r="E149" s="18"/>
      <c r="F149" s="18"/>
      <c r="G149" s="18"/>
      <c r="H149" s="18"/>
      <c r="I149" s="15">
        <f t="shared" si="21"/>
        <v>0</v>
      </c>
      <c r="J149" s="55">
        <f t="shared" si="28"/>
        <v>0</v>
      </c>
      <c r="K149" s="55"/>
      <c r="L149" s="57">
        <f>IF(D149="",0,VLOOKUP(D149,[1]リスト!$F$4:$H$29,3,FALSE))</f>
        <v>0</v>
      </c>
      <c r="M149" s="58">
        <f t="shared" si="22"/>
        <v>0</v>
      </c>
      <c r="N149" s="55">
        <f t="shared" si="23"/>
        <v>0</v>
      </c>
      <c r="O149" s="18"/>
      <c r="P149" s="58">
        <f t="shared" si="24"/>
        <v>0</v>
      </c>
      <c r="Q149" s="9"/>
      <c r="R149" s="18"/>
      <c r="S149" s="57" t="str">
        <f>IF(Q149="","",VLOOKUP(Q149,[1]リスト!$J$4:$K$31,2,FALSE))</f>
        <v/>
      </c>
      <c r="T149" s="55">
        <f t="shared" si="29"/>
        <v>0</v>
      </c>
      <c r="U149" s="55" t="str">
        <f t="shared" si="25"/>
        <v/>
      </c>
      <c r="V149" s="55">
        <f t="shared" si="26"/>
        <v>0</v>
      </c>
      <c r="W149" s="55">
        <f t="shared" si="27"/>
        <v>0</v>
      </c>
      <c r="AD149" s="1"/>
      <c r="AE149" s="10"/>
      <c r="AF149" s="55" t="str">
        <f t="array" ref="AF149">IFERROR(IF(#REF!="×",0,_xlfn.IFS(AE149="多面",W149*0.6/1.6*0.5,AE149="治水ダム等",W149*0.75/1.75*0.5)),"")</f>
        <v/>
      </c>
      <c r="AG149" s="59" t="str">
        <f t="array" aca="1" ref="AG149" ca="1">IFERROR(_xlfn.IFS(#REF!="×",W149,#REF!="○",(W149-AF149)*0.7),"")</f>
        <v/>
      </c>
      <c r="AH149" s="18"/>
      <c r="AI149" s="60" t="e">
        <f t="array" aca="1" ref="AI149" ca="1">_xlfn.IFS(AH149=0,0,AH149&gt;W149,0,W149-AH149&gt;AG149,AG149,W149-AH149&lt;AG149,W149-AH149)</f>
        <v>#NAME?</v>
      </c>
      <c r="AJ149" s="61" t="str">
        <f t="shared" ca="1" si="30"/>
        <v/>
      </c>
    </row>
    <row r="150" spans="1:36" s="2" customFormat="1" ht="24" hidden="1" customHeight="1">
      <c r="A150" s="8">
        <v>139</v>
      </c>
      <c r="B150" s="17"/>
      <c r="C150" s="9"/>
      <c r="D150" s="9"/>
      <c r="E150" s="18"/>
      <c r="F150" s="18"/>
      <c r="G150" s="18"/>
      <c r="H150" s="18"/>
      <c r="I150" s="15">
        <f t="shared" si="21"/>
        <v>0</v>
      </c>
      <c r="J150" s="55">
        <f t="shared" si="28"/>
        <v>0</v>
      </c>
      <c r="K150" s="55"/>
      <c r="L150" s="57">
        <f>IF(D150="",0,VLOOKUP(D150,[1]リスト!$F$4:$H$29,3,FALSE))</f>
        <v>0</v>
      </c>
      <c r="M150" s="58">
        <f t="shared" si="22"/>
        <v>0</v>
      </c>
      <c r="N150" s="55">
        <f t="shared" si="23"/>
        <v>0</v>
      </c>
      <c r="O150" s="18"/>
      <c r="P150" s="58">
        <f t="shared" si="24"/>
        <v>0</v>
      </c>
      <c r="Q150" s="9"/>
      <c r="R150" s="18"/>
      <c r="S150" s="57" t="str">
        <f>IF(Q150="","",VLOOKUP(Q150,[1]リスト!$J$4:$K$31,2,FALSE))</f>
        <v/>
      </c>
      <c r="T150" s="55">
        <f t="shared" si="29"/>
        <v>0</v>
      </c>
      <c r="U150" s="55" t="str">
        <f t="shared" si="25"/>
        <v/>
      </c>
      <c r="V150" s="55">
        <f t="shared" si="26"/>
        <v>0</v>
      </c>
      <c r="W150" s="55">
        <f t="shared" si="27"/>
        <v>0</v>
      </c>
      <c r="AD150" s="1"/>
      <c r="AE150" s="10"/>
      <c r="AF150" s="55" t="str">
        <f t="array" ref="AF150">IFERROR(IF(#REF!="×",0,_xlfn.IFS(AE150="多面",W150*0.6/1.6*0.5,AE150="治水ダム等",W150*0.75/1.75*0.5)),"")</f>
        <v/>
      </c>
      <c r="AG150" s="59" t="str">
        <f t="array" aca="1" ref="AG150" ca="1">IFERROR(_xlfn.IFS(#REF!="×",W150,#REF!="○",(W150-AF150)*0.7),"")</f>
        <v/>
      </c>
      <c r="AH150" s="18"/>
      <c r="AI150" s="60" t="e">
        <f t="array" aca="1" ref="AI150" ca="1">_xlfn.IFS(AH150=0,0,AH150&gt;W150,0,W150-AH150&gt;AG150,AG150,W150-AH150&lt;AG150,W150-AH150)</f>
        <v>#NAME?</v>
      </c>
      <c r="AJ150" s="61" t="str">
        <f t="shared" ca="1" si="30"/>
        <v/>
      </c>
    </row>
    <row r="151" spans="1:36" s="2" customFormat="1" ht="24" hidden="1" customHeight="1">
      <c r="A151" s="8">
        <v>140</v>
      </c>
      <c r="B151" s="17"/>
      <c r="C151" s="9"/>
      <c r="D151" s="9"/>
      <c r="E151" s="18"/>
      <c r="F151" s="18"/>
      <c r="G151" s="18"/>
      <c r="H151" s="18"/>
      <c r="I151" s="15">
        <f t="shared" si="21"/>
        <v>0</v>
      </c>
      <c r="J151" s="55">
        <f t="shared" si="28"/>
        <v>0</v>
      </c>
      <c r="K151" s="55"/>
      <c r="L151" s="57">
        <f>IF(D151="",0,VLOOKUP(D151,[1]リスト!$F$4:$H$29,3,FALSE))</f>
        <v>0</v>
      </c>
      <c r="M151" s="58">
        <f t="shared" si="22"/>
        <v>0</v>
      </c>
      <c r="N151" s="55">
        <f t="shared" si="23"/>
        <v>0</v>
      </c>
      <c r="O151" s="18"/>
      <c r="P151" s="58">
        <f t="shared" si="24"/>
        <v>0</v>
      </c>
      <c r="Q151" s="9"/>
      <c r="R151" s="18"/>
      <c r="S151" s="57" t="str">
        <f>IF(Q151="","",VLOOKUP(Q151,[1]リスト!$J$4:$K$31,2,FALSE))</f>
        <v/>
      </c>
      <c r="T151" s="55">
        <f t="shared" si="29"/>
        <v>0</v>
      </c>
      <c r="U151" s="55" t="str">
        <f t="shared" si="25"/>
        <v/>
      </c>
      <c r="V151" s="55">
        <f t="shared" si="26"/>
        <v>0</v>
      </c>
      <c r="W151" s="55">
        <f t="shared" si="27"/>
        <v>0</v>
      </c>
      <c r="AD151" s="1"/>
      <c r="AE151" s="10"/>
      <c r="AF151" s="55" t="str">
        <f t="array" ref="AF151">IFERROR(IF(#REF!="×",0,_xlfn.IFS(AE151="多面",W151*0.6/1.6*0.5,AE151="治水ダム等",W151*0.75/1.75*0.5)),"")</f>
        <v/>
      </c>
      <c r="AG151" s="59" t="str">
        <f t="array" aca="1" ref="AG151" ca="1">IFERROR(_xlfn.IFS(#REF!="×",W151,#REF!="○",(W151-AF151)*0.7),"")</f>
        <v/>
      </c>
      <c r="AH151" s="18"/>
      <c r="AI151" s="60" t="e">
        <f t="array" aca="1" ref="AI151" ca="1">_xlfn.IFS(AH151=0,0,AH151&gt;W151,0,W151-AH151&gt;AG151,AG151,W151-AH151&lt;AG151,W151-AH151)</f>
        <v>#NAME?</v>
      </c>
      <c r="AJ151" s="61" t="str">
        <f t="shared" ca="1" si="30"/>
        <v/>
      </c>
    </row>
    <row r="152" spans="1:36" s="2" customFormat="1" ht="24" hidden="1" customHeight="1">
      <c r="A152" s="8">
        <v>141</v>
      </c>
      <c r="B152" s="17"/>
      <c r="C152" s="9"/>
      <c r="D152" s="9"/>
      <c r="E152" s="18"/>
      <c r="F152" s="18"/>
      <c r="G152" s="18"/>
      <c r="H152" s="18"/>
      <c r="I152" s="15">
        <f t="shared" si="21"/>
        <v>0</v>
      </c>
      <c r="J152" s="55">
        <f t="shared" si="28"/>
        <v>0</v>
      </c>
      <c r="K152" s="55"/>
      <c r="L152" s="57">
        <f>IF(D152="",0,VLOOKUP(D152,[1]リスト!$F$4:$H$29,3,FALSE))</f>
        <v>0</v>
      </c>
      <c r="M152" s="58">
        <f t="shared" si="22"/>
        <v>0</v>
      </c>
      <c r="N152" s="55">
        <f t="shared" si="23"/>
        <v>0</v>
      </c>
      <c r="O152" s="18"/>
      <c r="P152" s="58">
        <f t="shared" si="24"/>
        <v>0</v>
      </c>
      <c r="Q152" s="9"/>
      <c r="R152" s="18"/>
      <c r="S152" s="57" t="str">
        <f>IF(Q152="","",VLOOKUP(Q152,[1]リスト!$J$4:$K$31,2,FALSE))</f>
        <v/>
      </c>
      <c r="T152" s="55">
        <f t="shared" si="29"/>
        <v>0</v>
      </c>
      <c r="U152" s="55" t="str">
        <f t="shared" si="25"/>
        <v/>
      </c>
      <c r="V152" s="55">
        <f t="shared" si="26"/>
        <v>0</v>
      </c>
      <c r="W152" s="55">
        <f t="shared" si="27"/>
        <v>0</v>
      </c>
      <c r="AD152" s="1"/>
      <c r="AE152" s="10"/>
      <c r="AF152" s="55" t="str">
        <f t="array" ref="AF152">IFERROR(IF(#REF!="×",0,_xlfn.IFS(AE152="多面",W152*0.6/1.6*0.5,AE152="治水ダム等",W152*0.75/1.75*0.5)),"")</f>
        <v/>
      </c>
      <c r="AG152" s="59" t="str">
        <f t="array" aca="1" ref="AG152" ca="1">IFERROR(_xlfn.IFS(#REF!="×",W152,#REF!="○",(W152-AF152)*0.7),"")</f>
        <v/>
      </c>
      <c r="AH152" s="18"/>
      <c r="AI152" s="60" t="e">
        <f t="array" aca="1" ref="AI152" ca="1">_xlfn.IFS(AH152=0,0,AH152&gt;W152,0,W152-AH152&gt;AG152,AG152,W152-AH152&lt;AG152,W152-AH152)</f>
        <v>#NAME?</v>
      </c>
      <c r="AJ152" s="61" t="str">
        <f t="shared" ca="1" si="30"/>
        <v/>
      </c>
    </row>
    <row r="153" spans="1:36" s="2" customFormat="1" ht="24" hidden="1" customHeight="1">
      <c r="A153" s="8">
        <v>142</v>
      </c>
      <c r="B153" s="17"/>
      <c r="C153" s="9"/>
      <c r="D153" s="9"/>
      <c r="E153" s="18"/>
      <c r="F153" s="18"/>
      <c r="G153" s="18"/>
      <c r="H153" s="18"/>
      <c r="I153" s="15">
        <f t="shared" si="21"/>
        <v>0</v>
      </c>
      <c r="J153" s="55">
        <f t="shared" si="28"/>
        <v>0</v>
      </c>
      <c r="K153" s="55"/>
      <c r="L153" s="57">
        <f>IF(D153="",0,VLOOKUP(D153,[1]リスト!$F$4:$H$29,3,FALSE))</f>
        <v>0</v>
      </c>
      <c r="M153" s="58">
        <f t="shared" si="22"/>
        <v>0</v>
      </c>
      <c r="N153" s="55">
        <f t="shared" si="23"/>
        <v>0</v>
      </c>
      <c r="O153" s="18"/>
      <c r="P153" s="58">
        <f t="shared" si="24"/>
        <v>0</v>
      </c>
      <c r="Q153" s="9"/>
      <c r="R153" s="18"/>
      <c r="S153" s="57" t="str">
        <f>IF(Q153="","",VLOOKUP(Q153,[1]リスト!$J$4:$K$31,2,FALSE))</f>
        <v/>
      </c>
      <c r="T153" s="55">
        <f t="shared" si="29"/>
        <v>0</v>
      </c>
      <c r="U153" s="55" t="str">
        <f t="shared" si="25"/>
        <v/>
      </c>
      <c r="V153" s="55">
        <f t="shared" si="26"/>
        <v>0</v>
      </c>
      <c r="W153" s="55">
        <f t="shared" si="27"/>
        <v>0</v>
      </c>
      <c r="AD153" s="1"/>
      <c r="AE153" s="10"/>
      <c r="AF153" s="55" t="str">
        <f t="array" ref="AF153">IFERROR(IF(#REF!="×",0,_xlfn.IFS(AE153="多面",W153*0.6/1.6*0.5,AE153="治水ダム等",W153*0.75/1.75*0.5)),"")</f>
        <v/>
      </c>
      <c r="AG153" s="59" t="str">
        <f t="array" aca="1" ref="AG153" ca="1">IFERROR(_xlfn.IFS(#REF!="×",W153,#REF!="○",(W153-AF153)*0.7),"")</f>
        <v/>
      </c>
      <c r="AH153" s="18"/>
      <c r="AI153" s="60" t="e">
        <f t="array" aca="1" ref="AI153" ca="1">_xlfn.IFS(AH153=0,0,AH153&gt;W153,0,W153-AH153&gt;AG153,AG153,W153-AH153&lt;AG153,W153-AH153)</f>
        <v>#NAME?</v>
      </c>
      <c r="AJ153" s="61" t="str">
        <f t="shared" ca="1" si="30"/>
        <v/>
      </c>
    </row>
    <row r="154" spans="1:36" s="2" customFormat="1" ht="24" hidden="1" customHeight="1">
      <c r="A154" s="8">
        <v>143</v>
      </c>
      <c r="B154" s="17"/>
      <c r="C154" s="9"/>
      <c r="D154" s="9"/>
      <c r="E154" s="18"/>
      <c r="F154" s="18"/>
      <c r="G154" s="18"/>
      <c r="H154" s="18"/>
      <c r="I154" s="15">
        <f t="shared" si="21"/>
        <v>0</v>
      </c>
      <c r="J154" s="55">
        <f t="shared" si="28"/>
        <v>0</v>
      </c>
      <c r="K154" s="55"/>
      <c r="L154" s="57">
        <f>IF(D154="",0,VLOOKUP(D154,[1]リスト!$F$4:$H$29,3,FALSE))</f>
        <v>0</v>
      </c>
      <c r="M154" s="58">
        <f t="shared" si="22"/>
        <v>0</v>
      </c>
      <c r="N154" s="55">
        <f t="shared" si="23"/>
        <v>0</v>
      </c>
      <c r="O154" s="18"/>
      <c r="P154" s="58">
        <f t="shared" si="24"/>
        <v>0</v>
      </c>
      <c r="Q154" s="9"/>
      <c r="R154" s="18"/>
      <c r="S154" s="57" t="str">
        <f>IF(Q154="","",VLOOKUP(Q154,[1]リスト!$J$4:$K$31,2,FALSE))</f>
        <v/>
      </c>
      <c r="T154" s="55">
        <f t="shared" si="29"/>
        <v>0</v>
      </c>
      <c r="U154" s="55" t="str">
        <f t="shared" si="25"/>
        <v/>
      </c>
      <c r="V154" s="55">
        <f t="shared" si="26"/>
        <v>0</v>
      </c>
      <c r="W154" s="55">
        <f t="shared" si="27"/>
        <v>0</v>
      </c>
      <c r="AD154" s="1"/>
      <c r="AE154" s="10"/>
      <c r="AF154" s="55" t="str">
        <f t="array" ref="AF154">IFERROR(IF(#REF!="×",0,_xlfn.IFS(AE154="多面",W154*0.6/1.6*0.5,AE154="治水ダム等",W154*0.75/1.75*0.5)),"")</f>
        <v/>
      </c>
      <c r="AG154" s="59" t="str">
        <f t="array" aca="1" ref="AG154" ca="1">IFERROR(_xlfn.IFS(#REF!="×",W154,#REF!="○",(W154-AF154)*0.7),"")</f>
        <v/>
      </c>
      <c r="AH154" s="18"/>
      <c r="AI154" s="60" t="e">
        <f t="array" aca="1" ref="AI154" ca="1">_xlfn.IFS(AH154=0,0,AH154&gt;W154,0,W154-AH154&gt;AG154,AG154,W154-AH154&lt;AG154,W154-AH154)</f>
        <v>#NAME?</v>
      </c>
      <c r="AJ154" s="61" t="str">
        <f t="shared" ca="1" si="30"/>
        <v/>
      </c>
    </row>
    <row r="155" spans="1:36" s="2" customFormat="1" ht="24" hidden="1" customHeight="1">
      <c r="A155" s="8">
        <v>144</v>
      </c>
      <c r="B155" s="17"/>
      <c r="C155" s="9"/>
      <c r="D155" s="9"/>
      <c r="E155" s="18"/>
      <c r="F155" s="18"/>
      <c r="G155" s="18"/>
      <c r="H155" s="18"/>
      <c r="I155" s="15">
        <f t="shared" si="21"/>
        <v>0</v>
      </c>
      <c r="J155" s="55">
        <f t="shared" si="28"/>
        <v>0</v>
      </c>
      <c r="K155" s="55"/>
      <c r="L155" s="57">
        <f>IF(D155="",0,VLOOKUP(D155,[1]リスト!$F$4:$H$29,3,FALSE))</f>
        <v>0</v>
      </c>
      <c r="M155" s="58">
        <f t="shared" si="22"/>
        <v>0</v>
      </c>
      <c r="N155" s="55">
        <f t="shared" si="23"/>
        <v>0</v>
      </c>
      <c r="O155" s="18"/>
      <c r="P155" s="58">
        <f t="shared" si="24"/>
        <v>0</v>
      </c>
      <c r="Q155" s="9"/>
      <c r="R155" s="18"/>
      <c r="S155" s="57" t="str">
        <f>IF(Q155="","",VLOOKUP(Q155,[1]リスト!$J$4:$K$31,2,FALSE))</f>
        <v/>
      </c>
      <c r="T155" s="55">
        <f t="shared" si="29"/>
        <v>0</v>
      </c>
      <c r="U155" s="55" t="str">
        <f t="shared" si="25"/>
        <v/>
      </c>
      <c r="V155" s="55">
        <f t="shared" si="26"/>
        <v>0</v>
      </c>
      <c r="W155" s="55">
        <f t="shared" si="27"/>
        <v>0</v>
      </c>
      <c r="AD155" s="1"/>
      <c r="AE155" s="10"/>
      <c r="AF155" s="55" t="str">
        <f t="array" ref="AF155">IFERROR(IF(#REF!="×",0,_xlfn.IFS(AE155="多面",W155*0.6/1.6*0.5,AE155="治水ダム等",W155*0.75/1.75*0.5)),"")</f>
        <v/>
      </c>
      <c r="AG155" s="59" t="str">
        <f t="array" aca="1" ref="AG155" ca="1">IFERROR(_xlfn.IFS(#REF!="×",W155,#REF!="○",(W155-AF155)*0.7),"")</f>
        <v/>
      </c>
      <c r="AH155" s="18"/>
      <c r="AI155" s="60" t="e">
        <f t="array" aca="1" ref="AI155" ca="1">_xlfn.IFS(AH155=0,0,AH155&gt;W155,0,W155-AH155&gt;AG155,AG155,W155-AH155&lt;AG155,W155-AH155)</f>
        <v>#NAME?</v>
      </c>
      <c r="AJ155" s="61" t="str">
        <f t="shared" ca="1" si="30"/>
        <v/>
      </c>
    </row>
    <row r="156" spans="1:36" s="2" customFormat="1" ht="24" hidden="1" customHeight="1">
      <c r="A156" s="8">
        <v>145</v>
      </c>
      <c r="B156" s="17"/>
      <c r="C156" s="9"/>
      <c r="D156" s="9"/>
      <c r="E156" s="18"/>
      <c r="F156" s="18"/>
      <c r="G156" s="18"/>
      <c r="H156" s="18"/>
      <c r="I156" s="15">
        <f t="shared" si="21"/>
        <v>0</v>
      </c>
      <c r="J156" s="55">
        <f t="shared" si="28"/>
        <v>0</v>
      </c>
      <c r="K156" s="55"/>
      <c r="L156" s="57">
        <f>IF(D156="",0,VLOOKUP(D156,[1]リスト!$F$4:$H$29,3,FALSE))</f>
        <v>0</v>
      </c>
      <c r="M156" s="58">
        <f t="shared" si="22"/>
        <v>0</v>
      </c>
      <c r="N156" s="55">
        <f t="shared" si="23"/>
        <v>0</v>
      </c>
      <c r="O156" s="18"/>
      <c r="P156" s="58">
        <f t="shared" si="24"/>
        <v>0</v>
      </c>
      <c r="Q156" s="9"/>
      <c r="R156" s="18"/>
      <c r="S156" s="57" t="str">
        <f>IF(Q156="","",VLOOKUP(Q156,[1]リスト!$J$4:$K$31,2,FALSE))</f>
        <v/>
      </c>
      <c r="T156" s="55">
        <f t="shared" si="29"/>
        <v>0</v>
      </c>
      <c r="U156" s="55" t="str">
        <f t="shared" si="25"/>
        <v/>
      </c>
      <c r="V156" s="55">
        <f t="shared" si="26"/>
        <v>0</v>
      </c>
      <c r="W156" s="55">
        <f t="shared" si="27"/>
        <v>0</v>
      </c>
      <c r="AD156" s="1"/>
      <c r="AE156" s="10"/>
      <c r="AF156" s="55" t="str">
        <f t="array" ref="AF156">IFERROR(IF(#REF!="×",0,_xlfn.IFS(AE156="多面",W156*0.6/1.6*0.5,AE156="治水ダム等",W156*0.75/1.75*0.5)),"")</f>
        <v/>
      </c>
      <c r="AG156" s="59" t="str">
        <f t="array" aca="1" ref="AG156" ca="1">IFERROR(_xlfn.IFS(#REF!="×",W156,#REF!="○",(W156-AF156)*0.7),"")</f>
        <v/>
      </c>
      <c r="AH156" s="18"/>
      <c r="AI156" s="60" t="e">
        <f t="array" aca="1" ref="AI156" ca="1">_xlfn.IFS(AH156=0,0,AH156&gt;W156,0,W156-AH156&gt;AG156,AG156,W156-AH156&lt;AG156,W156-AH156)</f>
        <v>#NAME?</v>
      </c>
      <c r="AJ156" s="61" t="str">
        <f t="shared" ca="1" si="30"/>
        <v/>
      </c>
    </row>
    <row r="157" spans="1:36" s="2" customFormat="1" ht="24" hidden="1" customHeight="1">
      <c r="A157" s="8">
        <v>146</v>
      </c>
      <c r="B157" s="17"/>
      <c r="C157" s="9"/>
      <c r="D157" s="9"/>
      <c r="E157" s="18"/>
      <c r="F157" s="18"/>
      <c r="G157" s="18"/>
      <c r="H157" s="18"/>
      <c r="I157" s="15">
        <f t="shared" si="21"/>
        <v>0</v>
      </c>
      <c r="J157" s="55">
        <f t="shared" si="28"/>
        <v>0</v>
      </c>
      <c r="K157" s="55"/>
      <c r="L157" s="57">
        <f>IF(D157="",0,VLOOKUP(D157,[1]リスト!$F$4:$H$29,3,FALSE))</f>
        <v>0</v>
      </c>
      <c r="M157" s="58">
        <f t="shared" si="22"/>
        <v>0</v>
      </c>
      <c r="N157" s="55">
        <f t="shared" si="23"/>
        <v>0</v>
      </c>
      <c r="O157" s="18"/>
      <c r="P157" s="58">
        <f t="shared" si="24"/>
        <v>0</v>
      </c>
      <c r="Q157" s="9"/>
      <c r="R157" s="18"/>
      <c r="S157" s="57" t="str">
        <f>IF(Q157="","",VLOOKUP(Q157,[1]リスト!$J$4:$K$31,2,FALSE))</f>
        <v/>
      </c>
      <c r="T157" s="55">
        <f t="shared" si="29"/>
        <v>0</v>
      </c>
      <c r="U157" s="55" t="str">
        <f t="shared" si="25"/>
        <v/>
      </c>
      <c r="V157" s="55">
        <f t="shared" si="26"/>
        <v>0</v>
      </c>
      <c r="W157" s="55">
        <f t="shared" si="27"/>
        <v>0</v>
      </c>
      <c r="AD157" s="1"/>
      <c r="AE157" s="10"/>
      <c r="AF157" s="55" t="str">
        <f t="array" ref="AF157">IFERROR(IF(#REF!="×",0,_xlfn.IFS(AE157="多面",W157*0.6/1.6*0.5,AE157="治水ダム等",W157*0.75/1.75*0.5)),"")</f>
        <v/>
      </c>
      <c r="AG157" s="59" t="str">
        <f t="array" aca="1" ref="AG157" ca="1">IFERROR(_xlfn.IFS(#REF!="×",W157,#REF!="○",(W157-AF157)*0.7),"")</f>
        <v/>
      </c>
      <c r="AH157" s="18"/>
      <c r="AI157" s="60" t="e">
        <f t="array" aca="1" ref="AI157" ca="1">_xlfn.IFS(AH157=0,0,AH157&gt;W157,0,W157-AH157&gt;AG157,AG157,W157-AH157&lt;AG157,W157-AH157)</f>
        <v>#NAME?</v>
      </c>
      <c r="AJ157" s="61" t="str">
        <f t="shared" ca="1" si="30"/>
        <v/>
      </c>
    </row>
    <row r="158" spans="1:36" s="2" customFormat="1" ht="24" hidden="1" customHeight="1">
      <c r="A158" s="8">
        <v>147</v>
      </c>
      <c r="B158" s="17"/>
      <c r="C158" s="9"/>
      <c r="D158" s="9"/>
      <c r="E158" s="18"/>
      <c r="F158" s="18"/>
      <c r="G158" s="18"/>
      <c r="H158" s="18"/>
      <c r="I158" s="15">
        <f t="shared" si="21"/>
        <v>0</v>
      </c>
      <c r="J158" s="55">
        <f t="shared" si="28"/>
        <v>0</v>
      </c>
      <c r="K158" s="55"/>
      <c r="L158" s="57">
        <f>IF(D158="",0,VLOOKUP(D158,[1]リスト!$F$4:$H$29,3,FALSE))</f>
        <v>0</v>
      </c>
      <c r="M158" s="58">
        <f t="shared" si="22"/>
        <v>0</v>
      </c>
      <c r="N158" s="55">
        <f t="shared" si="23"/>
        <v>0</v>
      </c>
      <c r="O158" s="18"/>
      <c r="P158" s="58">
        <f t="shared" si="24"/>
        <v>0</v>
      </c>
      <c r="Q158" s="9"/>
      <c r="R158" s="18"/>
      <c r="S158" s="57" t="str">
        <f>IF(Q158="","",VLOOKUP(Q158,[1]リスト!$J$4:$K$31,2,FALSE))</f>
        <v/>
      </c>
      <c r="T158" s="55">
        <f t="shared" si="29"/>
        <v>0</v>
      </c>
      <c r="U158" s="55" t="str">
        <f t="shared" si="25"/>
        <v/>
      </c>
      <c r="V158" s="55">
        <f t="shared" si="26"/>
        <v>0</v>
      </c>
      <c r="W158" s="55">
        <f t="shared" si="27"/>
        <v>0</v>
      </c>
      <c r="AD158" s="1"/>
      <c r="AE158" s="10"/>
      <c r="AF158" s="55" t="str">
        <f t="array" ref="AF158">IFERROR(IF(#REF!="×",0,_xlfn.IFS(AE158="多面",W158*0.6/1.6*0.5,AE158="治水ダム等",W158*0.75/1.75*0.5)),"")</f>
        <v/>
      </c>
      <c r="AG158" s="59" t="str">
        <f t="array" aca="1" ref="AG158" ca="1">IFERROR(_xlfn.IFS(#REF!="×",W158,#REF!="○",(W158-AF158)*0.7),"")</f>
        <v/>
      </c>
      <c r="AH158" s="18"/>
      <c r="AI158" s="60" t="e">
        <f t="array" aca="1" ref="AI158" ca="1">_xlfn.IFS(AH158=0,0,AH158&gt;W158,0,W158-AH158&gt;AG158,AG158,W158-AH158&lt;AG158,W158-AH158)</f>
        <v>#NAME?</v>
      </c>
      <c r="AJ158" s="61" t="str">
        <f t="shared" ca="1" si="30"/>
        <v/>
      </c>
    </row>
    <row r="159" spans="1:36" s="2" customFormat="1" ht="24" hidden="1" customHeight="1">
      <c r="A159" s="8">
        <v>148</v>
      </c>
      <c r="B159" s="17"/>
      <c r="C159" s="9"/>
      <c r="D159" s="9"/>
      <c r="E159" s="18"/>
      <c r="F159" s="18"/>
      <c r="G159" s="18"/>
      <c r="H159" s="18"/>
      <c r="I159" s="15">
        <f t="shared" si="21"/>
        <v>0</v>
      </c>
      <c r="J159" s="55">
        <f t="shared" si="28"/>
        <v>0</v>
      </c>
      <c r="K159" s="55"/>
      <c r="L159" s="57">
        <f>IF(D159="",0,VLOOKUP(D159,[1]リスト!$F$4:$H$29,3,FALSE))</f>
        <v>0</v>
      </c>
      <c r="M159" s="58">
        <f t="shared" si="22"/>
        <v>0</v>
      </c>
      <c r="N159" s="55">
        <f t="shared" si="23"/>
        <v>0</v>
      </c>
      <c r="O159" s="18"/>
      <c r="P159" s="58">
        <f t="shared" si="24"/>
        <v>0</v>
      </c>
      <c r="Q159" s="9"/>
      <c r="R159" s="18"/>
      <c r="S159" s="57" t="str">
        <f>IF(Q159="","",VLOOKUP(Q159,[1]リスト!$J$4:$K$31,2,FALSE))</f>
        <v/>
      </c>
      <c r="T159" s="55">
        <f t="shared" si="29"/>
        <v>0</v>
      </c>
      <c r="U159" s="55" t="str">
        <f t="shared" si="25"/>
        <v/>
      </c>
      <c r="V159" s="55">
        <f t="shared" si="26"/>
        <v>0</v>
      </c>
      <c r="W159" s="55">
        <f t="shared" si="27"/>
        <v>0</v>
      </c>
      <c r="AD159" s="1"/>
      <c r="AE159" s="10"/>
      <c r="AF159" s="55" t="str">
        <f t="array" ref="AF159">IFERROR(IF(#REF!="×",0,_xlfn.IFS(AE159="多面",W159*0.6/1.6*0.5,AE159="治水ダム等",W159*0.75/1.75*0.5)),"")</f>
        <v/>
      </c>
      <c r="AG159" s="59" t="str">
        <f t="array" aca="1" ref="AG159" ca="1">IFERROR(_xlfn.IFS(#REF!="×",W159,#REF!="○",(W159-AF159)*0.7),"")</f>
        <v/>
      </c>
      <c r="AH159" s="18"/>
      <c r="AI159" s="60" t="e">
        <f t="array" aca="1" ref="AI159" ca="1">_xlfn.IFS(AH159=0,0,AH159&gt;W159,0,W159-AH159&gt;AG159,AG159,W159-AH159&lt;AG159,W159-AH159)</f>
        <v>#NAME?</v>
      </c>
      <c r="AJ159" s="61" t="str">
        <f t="shared" ca="1" si="30"/>
        <v/>
      </c>
    </row>
    <row r="160" spans="1:36" s="2" customFormat="1" ht="24" hidden="1" customHeight="1">
      <c r="A160" s="8">
        <v>149</v>
      </c>
      <c r="B160" s="17"/>
      <c r="C160" s="9"/>
      <c r="D160" s="9"/>
      <c r="E160" s="18"/>
      <c r="F160" s="18"/>
      <c r="G160" s="18"/>
      <c r="H160" s="18"/>
      <c r="I160" s="15">
        <f t="shared" si="21"/>
        <v>0</v>
      </c>
      <c r="J160" s="55">
        <f t="shared" si="28"/>
        <v>0</v>
      </c>
      <c r="K160" s="55"/>
      <c r="L160" s="57">
        <f>IF(D160="",0,VLOOKUP(D160,[1]リスト!$F$4:$H$29,3,FALSE))</f>
        <v>0</v>
      </c>
      <c r="M160" s="58">
        <f t="shared" si="22"/>
        <v>0</v>
      </c>
      <c r="N160" s="55">
        <f t="shared" si="23"/>
        <v>0</v>
      </c>
      <c r="O160" s="18"/>
      <c r="P160" s="58">
        <f t="shared" si="24"/>
        <v>0</v>
      </c>
      <c r="Q160" s="9"/>
      <c r="R160" s="18"/>
      <c r="S160" s="57" t="str">
        <f>IF(Q160="","",VLOOKUP(Q160,[1]リスト!$J$4:$K$31,2,FALSE))</f>
        <v/>
      </c>
      <c r="T160" s="55">
        <f t="shared" si="29"/>
        <v>0</v>
      </c>
      <c r="U160" s="55" t="str">
        <f t="shared" si="25"/>
        <v/>
      </c>
      <c r="V160" s="55">
        <f t="shared" si="26"/>
        <v>0</v>
      </c>
      <c r="W160" s="55">
        <f t="shared" si="27"/>
        <v>0</v>
      </c>
      <c r="AD160" s="1"/>
      <c r="AE160" s="10"/>
      <c r="AF160" s="55" t="str">
        <f t="array" ref="AF160">IFERROR(IF(#REF!="×",0,_xlfn.IFS(AE160="多面",W160*0.6/1.6*0.5,AE160="治水ダム等",W160*0.75/1.75*0.5)),"")</f>
        <v/>
      </c>
      <c r="AG160" s="59" t="str">
        <f t="array" aca="1" ref="AG160" ca="1">IFERROR(_xlfn.IFS(#REF!="×",W160,#REF!="○",(W160-AF160)*0.7),"")</f>
        <v/>
      </c>
      <c r="AH160" s="18"/>
      <c r="AI160" s="60" t="e">
        <f t="array" aca="1" ref="AI160" ca="1">_xlfn.IFS(AH160=0,0,AH160&gt;W160,0,W160-AH160&gt;AG160,AG160,W160-AH160&lt;AG160,W160-AH160)</f>
        <v>#NAME?</v>
      </c>
      <c r="AJ160" s="61" t="str">
        <f t="shared" ca="1" si="30"/>
        <v/>
      </c>
    </row>
    <row r="161" spans="1:36" s="2" customFormat="1" ht="24" hidden="1" customHeight="1">
      <c r="A161" s="8">
        <v>150</v>
      </c>
      <c r="B161" s="17"/>
      <c r="C161" s="9"/>
      <c r="D161" s="9"/>
      <c r="E161" s="18"/>
      <c r="F161" s="18"/>
      <c r="G161" s="18"/>
      <c r="H161" s="18"/>
      <c r="I161" s="15">
        <f t="shared" si="21"/>
        <v>0</v>
      </c>
      <c r="J161" s="55">
        <f t="shared" si="28"/>
        <v>0</v>
      </c>
      <c r="K161" s="55"/>
      <c r="L161" s="57">
        <f>IF(D161="",0,VLOOKUP(D161,[1]リスト!$F$4:$H$29,3,FALSE))</f>
        <v>0</v>
      </c>
      <c r="M161" s="58">
        <f t="shared" si="22"/>
        <v>0</v>
      </c>
      <c r="N161" s="55">
        <f t="shared" si="23"/>
        <v>0</v>
      </c>
      <c r="O161" s="18"/>
      <c r="P161" s="58">
        <f t="shared" si="24"/>
        <v>0</v>
      </c>
      <c r="Q161" s="9"/>
      <c r="R161" s="18"/>
      <c r="S161" s="57" t="str">
        <f>IF(Q161="","",VLOOKUP(Q161,[1]リスト!$J$4:$K$31,2,FALSE))</f>
        <v/>
      </c>
      <c r="T161" s="55">
        <f t="shared" si="29"/>
        <v>0</v>
      </c>
      <c r="U161" s="55" t="str">
        <f t="shared" si="25"/>
        <v/>
      </c>
      <c r="V161" s="55">
        <f t="shared" si="26"/>
        <v>0</v>
      </c>
      <c r="W161" s="55">
        <f t="shared" si="27"/>
        <v>0</v>
      </c>
      <c r="AD161" s="1"/>
      <c r="AE161" s="10"/>
      <c r="AF161" s="55" t="str">
        <f t="array" ref="AF161">IFERROR(IF(#REF!="×",0,_xlfn.IFS(AE161="多面",W161*0.6/1.6*0.5,AE161="治水ダム等",W161*0.75/1.75*0.5)),"")</f>
        <v/>
      </c>
      <c r="AG161" s="59" t="str">
        <f t="array" aca="1" ref="AG161" ca="1">IFERROR(_xlfn.IFS(#REF!="×",W161,#REF!="○",(W161-AF161)*0.7),"")</f>
        <v/>
      </c>
      <c r="AH161" s="18"/>
      <c r="AI161" s="60" t="e">
        <f t="array" aca="1" ref="AI161" ca="1">_xlfn.IFS(AH161=0,0,AH161&gt;W161,0,W161-AH161&gt;AG161,AG161,W161-AH161&lt;AG161,W161-AH161)</f>
        <v>#NAME?</v>
      </c>
      <c r="AJ161" s="61" t="str">
        <f t="shared" ca="1" si="30"/>
        <v/>
      </c>
    </row>
    <row r="162" spans="1:36" s="2" customFormat="1" ht="24" hidden="1" customHeight="1">
      <c r="A162" s="8">
        <v>151</v>
      </c>
      <c r="B162" s="17"/>
      <c r="C162" s="9"/>
      <c r="D162" s="9"/>
      <c r="E162" s="18"/>
      <c r="F162" s="18"/>
      <c r="G162" s="18"/>
      <c r="H162" s="18"/>
      <c r="I162" s="15">
        <f t="shared" si="21"/>
        <v>0</v>
      </c>
      <c r="J162" s="55">
        <f t="shared" si="28"/>
        <v>0</v>
      </c>
      <c r="K162" s="55"/>
      <c r="L162" s="57">
        <f>IF(D162="",0,VLOOKUP(D162,[1]リスト!$F$4:$H$29,3,FALSE))</f>
        <v>0</v>
      </c>
      <c r="M162" s="58">
        <f t="shared" si="22"/>
        <v>0</v>
      </c>
      <c r="N162" s="55">
        <f t="shared" si="23"/>
        <v>0</v>
      </c>
      <c r="O162" s="18"/>
      <c r="P162" s="58">
        <f t="shared" si="24"/>
        <v>0</v>
      </c>
      <c r="Q162" s="9"/>
      <c r="R162" s="18"/>
      <c r="S162" s="57" t="str">
        <f>IF(Q162="","",VLOOKUP(Q162,[1]リスト!$J$4:$K$31,2,FALSE))</f>
        <v/>
      </c>
      <c r="T162" s="55">
        <f t="shared" si="29"/>
        <v>0</v>
      </c>
      <c r="U162" s="55" t="str">
        <f t="shared" si="25"/>
        <v/>
      </c>
      <c r="V162" s="55">
        <f t="shared" si="26"/>
        <v>0</v>
      </c>
      <c r="W162" s="55">
        <f t="shared" si="27"/>
        <v>0</v>
      </c>
      <c r="AD162" s="1"/>
      <c r="AE162" s="10"/>
      <c r="AF162" s="55" t="str">
        <f t="array" ref="AF162">IFERROR(IF(#REF!="×",0,_xlfn.IFS(AE162="多面",W162*0.6/1.6*0.5,AE162="治水ダム等",W162*0.75/1.75*0.5)),"")</f>
        <v/>
      </c>
      <c r="AG162" s="59" t="str">
        <f t="array" aca="1" ref="AG162" ca="1">IFERROR(_xlfn.IFS(#REF!="×",W162,#REF!="○",(W162-AF162)*0.7),"")</f>
        <v/>
      </c>
      <c r="AH162" s="18"/>
      <c r="AI162" s="60" t="e">
        <f t="array" aca="1" ref="AI162" ca="1">_xlfn.IFS(AH162=0,0,AH162&gt;W162,0,W162-AH162&gt;AG162,AG162,W162-AH162&lt;AG162,W162-AH162)</f>
        <v>#NAME?</v>
      </c>
      <c r="AJ162" s="61" t="str">
        <f t="shared" ca="1" si="30"/>
        <v/>
      </c>
    </row>
    <row r="163" spans="1:36" s="2" customFormat="1" ht="24" hidden="1" customHeight="1">
      <c r="A163" s="8">
        <v>152</v>
      </c>
      <c r="B163" s="17"/>
      <c r="C163" s="9"/>
      <c r="D163" s="9"/>
      <c r="E163" s="18"/>
      <c r="F163" s="18"/>
      <c r="G163" s="18"/>
      <c r="H163" s="18"/>
      <c r="I163" s="15">
        <f t="shared" si="21"/>
        <v>0</v>
      </c>
      <c r="J163" s="55">
        <f t="shared" si="28"/>
        <v>0</v>
      </c>
      <c r="K163" s="55"/>
      <c r="L163" s="57">
        <f>IF(D163="",0,VLOOKUP(D163,[1]リスト!$F$4:$H$29,3,FALSE))</f>
        <v>0</v>
      </c>
      <c r="M163" s="58">
        <f t="shared" si="22"/>
        <v>0</v>
      </c>
      <c r="N163" s="55">
        <f t="shared" si="23"/>
        <v>0</v>
      </c>
      <c r="O163" s="18"/>
      <c r="P163" s="58">
        <f t="shared" si="24"/>
        <v>0</v>
      </c>
      <c r="Q163" s="9"/>
      <c r="R163" s="18"/>
      <c r="S163" s="57" t="str">
        <f>IF(Q163="","",VLOOKUP(Q163,[1]リスト!$J$4:$K$31,2,FALSE))</f>
        <v/>
      </c>
      <c r="T163" s="55">
        <f t="shared" si="29"/>
        <v>0</v>
      </c>
      <c r="U163" s="55" t="str">
        <f t="shared" si="25"/>
        <v/>
      </c>
      <c r="V163" s="55">
        <f t="shared" si="26"/>
        <v>0</v>
      </c>
      <c r="W163" s="55">
        <f t="shared" si="27"/>
        <v>0</v>
      </c>
      <c r="AD163" s="1"/>
      <c r="AE163" s="10"/>
      <c r="AF163" s="55" t="str">
        <f t="array" ref="AF163">IFERROR(IF(#REF!="×",0,_xlfn.IFS(AE163="多面",W163*0.6/1.6*0.5,AE163="治水ダム等",W163*0.75/1.75*0.5)),"")</f>
        <v/>
      </c>
      <c r="AG163" s="59" t="str">
        <f t="array" aca="1" ref="AG163" ca="1">IFERROR(_xlfn.IFS(#REF!="×",W163,#REF!="○",(W163-AF163)*0.7),"")</f>
        <v/>
      </c>
      <c r="AH163" s="18"/>
      <c r="AI163" s="60" t="e">
        <f t="array" aca="1" ref="AI163" ca="1">_xlfn.IFS(AH163=0,0,AH163&gt;W163,0,W163-AH163&gt;AG163,AG163,W163-AH163&lt;AG163,W163-AH163)</f>
        <v>#NAME?</v>
      </c>
      <c r="AJ163" s="61" t="str">
        <f t="shared" ca="1" si="30"/>
        <v/>
      </c>
    </row>
    <row r="164" spans="1:36" s="2" customFormat="1" ht="24" hidden="1" customHeight="1">
      <c r="A164" s="8">
        <v>153</v>
      </c>
      <c r="B164" s="17"/>
      <c r="C164" s="9"/>
      <c r="D164" s="9"/>
      <c r="E164" s="18"/>
      <c r="F164" s="18"/>
      <c r="G164" s="18"/>
      <c r="H164" s="18"/>
      <c r="I164" s="15">
        <f t="shared" si="21"/>
        <v>0</v>
      </c>
      <c r="J164" s="55">
        <f t="shared" si="28"/>
        <v>0</v>
      </c>
      <c r="K164" s="55"/>
      <c r="L164" s="57">
        <f>IF(D164="",0,VLOOKUP(D164,[1]リスト!$F$4:$H$29,3,FALSE))</f>
        <v>0</v>
      </c>
      <c r="M164" s="58">
        <f t="shared" si="22"/>
        <v>0</v>
      </c>
      <c r="N164" s="55">
        <f t="shared" si="23"/>
        <v>0</v>
      </c>
      <c r="O164" s="18"/>
      <c r="P164" s="58">
        <f t="shared" si="24"/>
        <v>0</v>
      </c>
      <c r="Q164" s="9"/>
      <c r="R164" s="18"/>
      <c r="S164" s="57" t="str">
        <f>IF(Q164="","",VLOOKUP(Q164,[1]リスト!$J$4:$K$31,2,FALSE))</f>
        <v/>
      </c>
      <c r="T164" s="55">
        <f t="shared" si="29"/>
        <v>0</v>
      </c>
      <c r="U164" s="55" t="str">
        <f t="shared" si="25"/>
        <v/>
      </c>
      <c r="V164" s="55">
        <f t="shared" si="26"/>
        <v>0</v>
      </c>
      <c r="W164" s="55">
        <f t="shared" si="27"/>
        <v>0</v>
      </c>
      <c r="AD164" s="1"/>
      <c r="AE164" s="10"/>
      <c r="AF164" s="55" t="str">
        <f t="array" ref="AF164">IFERROR(IF(#REF!="×",0,_xlfn.IFS(AE164="多面",W164*0.6/1.6*0.5,AE164="治水ダム等",W164*0.75/1.75*0.5)),"")</f>
        <v/>
      </c>
      <c r="AG164" s="59" t="str">
        <f t="array" aca="1" ref="AG164" ca="1">IFERROR(_xlfn.IFS(#REF!="×",W164,#REF!="○",(W164-AF164)*0.7),"")</f>
        <v/>
      </c>
      <c r="AH164" s="18"/>
      <c r="AI164" s="60" t="e">
        <f t="array" aca="1" ref="AI164" ca="1">_xlfn.IFS(AH164=0,0,AH164&gt;W164,0,W164-AH164&gt;AG164,AG164,W164-AH164&lt;AG164,W164-AH164)</f>
        <v>#NAME?</v>
      </c>
      <c r="AJ164" s="61" t="str">
        <f t="shared" ca="1" si="30"/>
        <v/>
      </c>
    </row>
    <row r="165" spans="1:36" s="2" customFormat="1" ht="24" hidden="1" customHeight="1">
      <c r="A165" s="8">
        <v>154</v>
      </c>
      <c r="B165" s="17"/>
      <c r="C165" s="9"/>
      <c r="D165" s="9"/>
      <c r="E165" s="18"/>
      <c r="F165" s="18"/>
      <c r="G165" s="18"/>
      <c r="H165" s="18"/>
      <c r="I165" s="15">
        <f t="shared" ref="I165:I209" si="31">SUM(E165:H165)</f>
        <v>0</v>
      </c>
      <c r="J165" s="55">
        <f t="shared" si="28"/>
        <v>0</v>
      </c>
      <c r="K165" s="55"/>
      <c r="L165" s="57">
        <f>IF(D165="",0,VLOOKUP(D165,[1]リスト!$F$4:$H$29,3,FALSE))</f>
        <v>0</v>
      </c>
      <c r="M165" s="58">
        <f t="shared" si="22"/>
        <v>0</v>
      </c>
      <c r="N165" s="55">
        <f t="shared" si="23"/>
        <v>0</v>
      </c>
      <c r="O165" s="18"/>
      <c r="P165" s="58">
        <f t="shared" si="24"/>
        <v>0</v>
      </c>
      <c r="Q165" s="9"/>
      <c r="R165" s="18"/>
      <c r="S165" s="57" t="str">
        <f>IF(Q165="","",VLOOKUP(Q165,[1]リスト!$J$4:$K$31,2,FALSE))</f>
        <v/>
      </c>
      <c r="T165" s="55">
        <f t="shared" si="29"/>
        <v>0</v>
      </c>
      <c r="U165" s="55" t="str">
        <f t="shared" si="25"/>
        <v/>
      </c>
      <c r="V165" s="55">
        <f t="shared" si="26"/>
        <v>0</v>
      </c>
      <c r="W165" s="55">
        <f t="shared" si="27"/>
        <v>0</v>
      </c>
      <c r="AD165" s="1"/>
      <c r="AE165" s="10"/>
      <c r="AF165" s="55" t="str">
        <f t="array" ref="AF165">IFERROR(IF(#REF!="×",0,_xlfn.IFS(AE165="多面",W165*0.6/1.6*0.5,AE165="治水ダム等",W165*0.75/1.75*0.5)),"")</f>
        <v/>
      </c>
      <c r="AG165" s="59" t="str">
        <f t="array" aca="1" ref="AG165" ca="1">IFERROR(_xlfn.IFS(#REF!="×",W165,#REF!="○",(W165-AF165)*0.7),"")</f>
        <v/>
      </c>
      <c r="AH165" s="18"/>
      <c r="AI165" s="60" t="e">
        <f t="array" aca="1" ref="AI165" ca="1">_xlfn.IFS(AH165=0,0,AH165&gt;W165,0,W165-AH165&gt;AG165,AG165,W165-AH165&lt;AG165,W165-AH165)</f>
        <v>#NAME?</v>
      </c>
      <c r="AJ165" s="61" t="str">
        <f t="shared" ca="1" si="30"/>
        <v/>
      </c>
    </row>
    <row r="166" spans="1:36" s="2" customFormat="1" ht="24" hidden="1" customHeight="1">
      <c r="A166" s="8">
        <v>155</v>
      </c>
      <c r="B166" s="17"/>
      <c r="C166" s="9"/>
      <c r="D166" s="9"/>
      <c r="E166" s="18"/>
      <c r="F166" s="18"/>
      <c r="G166" s="18"/>
      <c r="H166" s="18"/>
      <c r="I166" s="15">
        <f t="shared" si="31"/>
        <v>0</v>
      </c>
      <c r="J166" s="55">
        <f t="shared" si="28"/>
        <v>0</v>
      </c>
      <c r="K166" s="55"/>
      <c r="L166" s="57">
        <f>IF(D166="",0,VLOOKUP(D166,[1]リスト!$F$4:$H$29,3,FALSE))</f>
        <v>0</v>
      </c>
      <c r="M166" s="58">
        <f t="shared" si="22"/>
        <v>0</v>
      </c>
      <c r="N166" s="55">
        <f t="shared" si="23"/>
        <v>0</v>
      </c>
      <c r="O166" s="18"/>
      <c r="P166" s="58">
        <f t="shared" si="24"/>
        <v>0</v>
      </c>
      <c r="Q166" s="9"/>
      <c r="R166" s="18"/>
      <c r="S166" s="57" t="str">
        <f>IF(Q166="","",VLOOKUP(Q166,[1]リスト!$J$4:$K$31,2,FALSE))</f>
        <v/>
      </c>
      <c r="T166" s="55">
        <f t="shared" si="29"/>
        <v>0</v>
      </c>
      <c r="U166" s="55" t="str">
        <f t="shared" si="25"/>
        <v/>
      </c>
      <c r="V166" s="55">
        <f t="shared" si="26"/>
        <v>0</v>
      </c>
      <c r="W166" s="55">
        <f t="shared" si="27"/>
        <v>0</v>
      </c>
      <c r="AD166" s="1"/>
      <c r="AE166" s="10"/>
      <c r="AF166" s="55" t="str">
        <f t="array" ref="AF166">IFERROR(IF(#REF!="×",0,_xlfn.IFS(AE166="多面",W166*0.6/1.6*0.5,AE166="治水ダム等",W166*0.75/1.75*0.5)),"")</f>
        <v/>
      </c>
      <c r="AG166" s="59" t="str">
        <f t="array" aca="1" ref="AG166" ca="1">IFERROR(_xlfn.IFS(#REF!="×",W166,#REF!="○",(W166-AF166)*0.7),"")</f>
        <v/>
      </c>
      <c r="AH166" s="18"/>
      <c r="AI166" s="60" t="e">
        <f t="array" aca="1" ref="AI166" ca="1">_xlfn.IFS(AH166=0,0,AH166&gt;W166,0,W166-AH166&gt;AG166,AG166,W166-AH166&lt;AG166,W166-AH166)</f>
        <v>#NAME?</v>
      </c>
      <c r="AJ166" s="61" t="str">
        <f t="shared" ca="1" si="30"/>
        <v/>
      </c>
    </row>
    <row r="167" spans="1:36" s="2" customFormat="1" ht="24" hidden="1" customHeight="1">
      <c r="A167" s="8">
        <v>156</v>
      </c>
      <c r="B167" s="17"/>
      <c r="C167" s="9"/>
      <c r="D167" s="9"/>
      <c r="E167" s="18"/>
      <c r="F167" s="18"/>
      <c r="G167" s="18"/>
      <c r="H167" s="18"/>
      <c r="I167" s="15">
        <f t="shared" si="31"/>
        <v>0</v>
      </c>
      <c r="J167" s="55">
        <f t="shared" si="28"/>
        <v>0</v>
      </c>
      <c r="K167" s="55"/>
      <c r="L167" s="57">
        <f>IF(D167="",0,VLOOKUP(D167,[1]リスト!$F$4:$H$29,3,FALSE))</f>
        <v>0</v>
      </c>
      <c r="M167" s="58">
        <f t="shared" si="22"/>
        <v>0</v>
      </c>
      <c r="N167" s="55">
        <f t="shared" si="23"/>
        <v>0</v>
      </c>
      <c r="O167" s="18"/>
      <c r="P167" s="58">
        <f t="shared" si="24"/>
        <v>0</v>
      </c>
      <c r="Q167" s="9"/>
      <c r="R167" s="18"/>
      <c r="S167" s="57" t="str">
        <f>IF(Q167="","",VLOOKUP(Q167,[1]リスト!$J$4:$K$31,2,FALSE))</f>
        <v/>
      </c>
      <c r="T167" s="55">
        <f t="shared" si="29"/>
        <v>0</v>
      </c>
      <c r="U167" s="55" t="str">
        <f t="shared" si="25"/>
        <v/>
      </c>
      <c r="V167" s="55">
        <f t="shared" si="26"/>
        <v>0</v>
      </c>
      <c r="W167" s="55">
        <f t="shared" si="27"/>
        <v>0</v>
      </c>
      <c r="AD167" s="1"/>
      <c r="AE167" s="10"/>
      <c r="AF167" s="55" t="str">
        <f t="array" ref="AF167">IFERROR(IF(#REF!="×",0,_xlfn.IFS(AE167="多面",W167*0.6/1.6*0.5,AE167="治水ダム等",W167*0.75/1.75*0.5)),"")</f>
        <v/>
      </c>
      <c r="AG167" s="59" t="str">
        <f t="array" aca="1" ref="AG167" ca="1">IFERROR(_xlfn.IFS(#REF!="×",W167,#REF!="○",(W167-AF167)*0.7),"")</f>
        <v/>
      </c>
      <c r="AH167" s="18"/>
      <c r="AI167" s="60" t="e">
        <f t="array" aca="1" ref="AI167" ca="1">_xlfn.IFS(AH167=0,0,AH167&gt;W167,0,W167-AH167&gt;AG167,AG167,W167-AH167&lt;AG167,W167-AH167)</f>
        <v>#NAME?</v>
      </c>
      <c r="AJ167" s="61" t="str">
        <f t="shared" ca="1" si="30"/>
        <v/>
      </c>
    </row>
    <row r="168" spans="1:36" s="2" customFormat="1" ht="24" hidden="1" customHeight="1">
      <c r="A168" s="8">
        <v>157</v>
      </c>
      <c r="B168" s="17"/>
      <c r="C168" s="9"/>
      <c r="D168" s="9"/>
      <c r="E168" s="18"/>
      <c r="F168" s="18"/>
      <c r="G168" s="18"/>
      <c r="H168" s="18"/>
      <c r="I168" s="15">
        <f t="shared" si="31"/>
        <v>0</v>
      </c>
      <c r="J168" s="55">
        <f t="shared" si="28"/>
        <v>0</v>
      </c>
      <c r="K168" s="55"/>
      <c r="L168" s="57">
        <f>IF(D168="",0,VLOOKUP(D168,[1]リスト!$F$4:$H$29,3,FALSE))</f>
        <v>0</v>
      </c>
      <c r="M168" s="58">
        <f t="shared" si="22"/>
        <v>0</v>
      </c>
      <c r="N168" s="55">
        <f t="shared" si="23"/>
        <v>0</v>
      </c>
      <c r="O168" s="18"/>
      <c r="P168" s="58">
        <f t="shared" si="24"/>
        <v>0</v>
      </c>
      <c r="Q168" s="9"/>
      <c r="R168" s="18"/>
      <c r="S168" s="57" t="str">
        <f>IF(Q168="","",VLOOKUP(Q168,[1]リスト!$J$4:$K$31,2,FALSE))</f>
        <v/>
      </c>
      <c r="T168" s="55">
        <f t="shared" si="29"/>
        <v>0</v>
      </c>
      <c r="U168" s="55" t="str">
        <f t="shared" si="25"/>
        <v/>
      </c>
      <c r="V168" s="55">
        <f t="shared" si="26"/>
        <v>0</v>
      </c>
      <c r="W168" s="55">
        <f t="shared" si="27"/>
        <v>0</v>
      </c>
      <c r="AD168" s="1"/>
      <c r="AE168" s="10"/>
      <c r="AF168" s="55" t="str">
        <f t="array" ref="AF168">IFERROR(IF(#REF!="×",0,_xlfn.IFS(AE168="多面",W168*0.6/1.6*0.5,AE168="治水ダム等",W168*0.75/1.75*0.5)),"")</f>
        <v/>
      </c>
      <c r="AG168" s="59" t="str">
        <f t="array" aca="1" ref="AG168" ca="1">IFERROR(_xlfn.IFS(#REF!="×",W168,#REF!="○",(W168-AF168)*0.7),"")</f>
        <v/>
      </c>
      <c r="AH168" s="18"/>
      <c r="AI168" s="60" t="e">
        <f t="array" aca="1" ref="AI168" ca="1">_xlfn.IFS(AH168=0,0,AH168&gt;W168,0,W168-AH168&gt;AG168,AG168,W168-AH168&lt;AG168,W168-AH168)</f>
        <v>#NAME?</v>
      </c>
      <c r="AJ168" s="61" t="str">
        <f t="shared" ca="1" si="30"/>
        <v/>
      </c>
    </row>
    <row r="169" spans="1:36" s="2" customFormat="1" ht="24" hidden="1" customHeight="1">
      <c r="A169" s="8">
        <v>158</v>
      </c>
      <c r="B169" s="17"/>
      <c r="C169" s="9"/>
      <c r="D169" s="9"/>
      <c r="E169" s="18"/>
      <c r="F169" s="18"/>
      <c r="G169" s="18"/>
      <c r="H169" s="18"/>
      <c r="I169" s="15">
        <f t="shared" si="31"/>
        <v>0</v>
      </c>
      <c r="J169" s="55">
        <f t="shared" si="28"/>
        <v>0</v>
      </c>
      <c r="K169" s="55"/>
      <c r="L169" s="57">
        <f>IF(D169="",0,VLOOKUP(D169,[1]リスト!$F$4:$H$29,3,FALSE))</f>
        <v>0</v>
      </c>
      <c r="M169" s="58">
        <f t="shared" si="22"/>
        <v>0</v>
      </c>
      <c r="N169" s="55">
        <f t="shared" si="23"/>
        <v>0</v>
      </c>
      <c r="O169" s="18"/>
      <c r="P169" s="58">
        <f t="shared" si="24"/>
        <v>0</v>
      </c>
      <c r="Q169" s="9"/>
      <c r="R169" s="18"/>
      <c r="S169" s="57" t="str">
        <f>IF(Q169="","",VLOOKUP(Q169,[1]リスト!$J$4:$K$31,2,FALSE))</f>
        <v/>
      </c>
      <c r="T169" s="55">
        <f t="shared" si="29"/>
        <v>0</v>
      </c>
      <c r="U169" s="55" t="str">
        <f t="shared" si="25"/>
        <v/>
      </c>
      <c r="V169" s="55">
        <f t="shared" si="26"/>
        <v>0</v>
      </c>
      <c r="W169" s="55">
        <f t="shared" si="27"/>
        <v>0</v>
      </c>
      <c r="AD169" s="1"/>
      <c r="AE169" s="10"/>
      <c r="AF169" s="55" t="str">
        <f t="array" ref="AF169">IFERROR(IF(#REF!="×",0,_xlfn.IFS(AE169="多面",W169*0.6/1.6*0.5,AE169="治水ダム等",W169*0.75/1.75*0.5)),"")</f>
        <v/>
      </c>
      <c r="AG169" s="59" t="str">
        <f t="array" aca="1" ref="AG169" ca="1">IFERROR(_xlfn.IFS(#REF!="×",W169,#REF!="○",(W169-AF169)*0.7),"")</f>
        <v/>
      </c>
      <c r="AH169" s="18"/>
      <c r="AI169" s="60" t="e">
        <f t="array" aca="1" ref="AI169" ca="1">_xlfn.IFS(AH169=0,0,AH169&gt;W169,0,W169-AH169&gt;AG169,AG169,W169-AH169&lt;AG169,W169-AH169)</f>
        <v>#NAME?</v>
      </c>
      <c r="AJ169" s="61" t="str">
        <f t="shared" ca="1" si="30"/>
        <v/>
      </c>
    </row>
    <row r="170" spans="1:36" s="2" customFormat="1" ht="24" hidden="1" customHeight="1">
      <c r="A170" s="8">
        <v>159</v>
      </c>
      <c r="B170" s="17"/>
      <c r="C170" s="9"/>
      <c r="D170" s="9"/>
      <c r="E170" s="18"/>
      <c r="F170" s="18"/>
      <c r="G170" s="18"/>
      <c r="H170" s="18"/>
      <c r="I170" s="15">
        <f t="shared" si="31"/>
        <v>0</v>
      </c>
      <c r="J170" s="55">
        <f t="shared" si="28"/>
        <v>0</v>
      </c>
      <c r="K170" s="55"/>
      <c r="L170" s="57">
        <f>IF(D170="",0,VLOOKUP(D170,[1]リスト!$F$4:$H$29,3,FALSE))</f>
        <v>0</v>
      </c>
      <c r="M170" s="58">
        <f t="shared" si="22"/>
        <v>0</v>
      </c>
      <c r="N170" s="55">
        <f t="shared" si="23"/>
        <v>0</v>
      </c>
      <c r="O170" s="18"/>
      <c r="P170" s="58">
        <f t="shared" si="24"/>
        <v>0</v>
      </c>
      <c r="Q170" s="9"/>
      <c r="R170" s="18"/>
      <c r="S170" s="57" t="str">
        <f>IF(Q170="","",VLOOKUP(Q170,[1]リスト!$J$4:$K$31,2,FALSE))</f>
        <v/>
      </c>
      <c r="T170" s="55">
        <f t="shared" si="29"/>
        <v>0</v>
      </c>
      <c r="U170" s="55" t="str">
        <f t="shared" si="25"/>
        <v/>
      </c>
      <c r="V170" s="55">
        <f t="shared" si="26"/>
        <v>0</v>
      </c>
      <c r="W170" s="55">
        <f t="shared" si="27"/>
        <v>0</v>
      </c>
      <c r="AD170" s="1"/>
      <c r="AE170" s="10"/>
      <c r="AF170" s="55" t="str">
        <f t="array" ref="AF170">IFERROR(IF(#REF!="×",0,_xlfn.IFS(AE170="多面",W170*0.6/1.6*0.5,AE170="治水ダム等",W170*0.75/1.75*0.5)),"")</f>
        <v/>
      </c>
      <c r="AG170" s="59" t="str">
        <f t="array" aca="1" ref="AG170" ca="1">IFERROR(_xlfn.IFS(#REF!="×",W170,#REF!="○",(W170-AF170)*0.7),"")</f>
        <v/>
      </c>
      <c r="AH170" s="18"/>
      <c r="AI170" s="60" t="e">
        <f t="array" aca="1" ref="AI170" ca="1">_xlfn.IFS(AH170=0,0,AH170&gt;W170,0,W170-AH170&gt;AG170,AG170,W170-AH170&lt;AG170,W170-AH170)</f>
        <v>#NAME?</v>
      </c>
      <c r="AJ170" s="61" t="str">
        <f t="shared" ca="1" si="30"/>
        <v/>
      </c>
    </row>
    <row r="171" spans="1:36" s="2" customFormat="1" ht="24" hidden="1" customHeight="1">
      <c r="A171" s="8">
        <v>160</v>
      </c>
      <c r="B171" s="17"/>
      <c r="C171" s="9"/>
      <c r="D171" s="9"/>
      <c r="E171" s="18"/>
      <c r="F171" s="18"/>
      <c r="G171" s="18"/>
      <c r="H171" s="18"/>
      <c r="I171" s="15">
        <f t="shared" si="31"/>
        <v>0</v>
      </c>
      <c r="J171" s="55">
        <f t="shared" si="28"/>
        <v>0</v>
      </c>
      <c r="K171" s="55"/>
      <c r="L171" s="57">
        <f>IF(D171="",0,VLOOKUP(D171,[1]リスト!$F$4:$H$29,3,FALSE))</f>
        <v>0</v>
      </c>
      <c r="M171" s="58">
        <f t="shared" si="22"/>
        <v>0</v>
      </c>
      <c r="N171" s="55">
        <f t="shared" si="23"/>
        <v>0</v>
      </c>
      <c r="O171" s="18"/>
      <c r="P171" s="58">
        <f t="shared" si="24"/>
        <v>0</v>
      </c>
      <c r="Q171" s="9"/>
      <c r="R171" s="18"/>
      <c r="S171" s="57" t="str">
        <f>IF(Q171="","",VLOOKUP(Q171,[1]リスト!$J$4:$K$31,2,FALSE))</f>
        <v/>
      </c>
      <c r="T171" s="55">
        <f t="shared" si="29"/>
        <v>0</v>
      </c>
      <c r="U171" s="55" t="str">
        <f t="shared" si="25"/>
        <v/>
      </c>
      <c r="V171" s="55">
        <f t="shared" si="26"/>
        <v>0</v>
      </c>
      <c r="W171" s="55">
        <f t="shared" si="27"/>
        <v>0</v>
      </c>
      <c r="AD171" s="1"/>
      <c r="AE171" s="10"/>
      <c r="AF171" s="55" t="str">
        <f t="array" ref="AF171">IFERROR(IF(#REF!="×",0,_xlfn.IFS(AE171="多面",W171*0.6/1.6*0.5,AE171="治水ダム等",W171*0.75/1.75*0.5)),"")</f>
        <v/>
      </c>
      <c r="AG171" s="59" t="str">
        <f t="array" aca="1" ref="AG171" ca="1">IFERROR(_xlfn.IFS(#REF!="×",W171,#REF!="○",(W171-AF171)*0.7),"")</f>
        <v/>
      </c>
      <c r="AH171" s="18"/>
      <c r="AI171" s="60" t="e">
        <f t="array" aca="1" ref="AI171" ca="1">_xlfn.IFS(AH171=0,0,AH171&gt;W171,0,W171-AH171&gt;AG171,AG171,W171-AH171&lt;AG171,W171-AH171)</f>
        <v>#NAME?</v>
      </c>
      <c r="AJ171" s="61" t="str">
        <f t="shared" ca="1" si="30"/>
        <v/>
      </c>
    </row>
    <row r="172" spans="1:36" s="2" customFormat="1" ht="24" hidden="1" customHeight="1">
      <c r="A172" s="8">
        <v>161</v>
      </c>
      <c r="B172" s="17"/>
      <c r="C172" s="9"/>
      <c r="D172" s="9"/>
      <c r="E172" s="18"/>
      <c r="F172" s="18"/>
      <c r="G172" s="18"/>
      <c r="H172" s="18"/>
      <c r="I172" s="15">
        <f t="shared" si="31"/>
        <v>0</v>
      </c>
      <c r="J172" s="55">
        <f t="shared" si="28"/>
        <v>0</v>
      </c>
      <c r="K172" s="55"/>
      <c r="L172" s="57">
        <f>IF(D172="",0,VLOOKUP(D172,[1]リスト!$F$4:$H$29,3,FALSE))</f>
        <v>0</v>
      </c>
      <c r="M172" s="58">
        <f t="shared" si="22"/>
        <v>0</v>
      </c>
      <c r="N172" s="55">
        <f t="shared" si="23"/>
        <v>0</v>
      </c>
      <c r="O172" s="18"/>
      <c r="P172" s="58">
        <f t="shared" si="24"/>
        <v>0</v>
      </c>
      <c r="Q172" s="9"/>
      <c r="R172" s="18"/>
      <c r="S172" s="57" t="str">
        <f>IF(Q172="","",VLOOKUP(Q172,[1]リスト!$J$4:$K$31,2,FALSE))</f>
        <v/>
      </c>
      <c r="T172" s="55">
        <f t="shared" si="29"/>
        <v>0</v>
      </c>
      <c r="U172" s="55" t="str">
        <f t="shared" si="25"/>
        <v/>
      </c>
      <c r="V172" s="55">
        <f t="shared" si="26"/>
        <v>0</v>
      </c>
      <c r="W172" s="55">
        <f t="shared" si="27"/>
        <v>0</v>
      </c>
      <c r="AD172" s="1"/>
      <c r="AE172" s="10"/>
      <c r="AF172" s="55" t="str">
        <f t="array" ref="AF172">IFERROR(IF(#REF!="×",0,_xlfn.IFS(AE172="多面",W172*0.6/1.6*0.5,AE172="治水ダム等",W172*0.75/1.75*0.5)),"")</f>
        <v/>
      </c>
      <c r="AG172" s="59" t="str">
        <f t="array" aca="1" ref="AG172" ca="1">IFERROR(_xlfn.IFS(#REF!="×",W172,#REF!="○",(W172-AF172)*0.7),"")</f>
        <v/>
      </c>
      <c r="AH172" s="18"/>
      <c r="AI172" s="60" t="e">
        <f t="array" aca="1" ref="AI172" ca="1">_xlfn.IFS(AH172=0,0,AH172&gt;W172,0,W172-AH172&gt;AG172,AG172,W172-AH172&lt;AG172,W172-AH172)</f>
        <v>#NAME?</v>
      </c>
      <c r="AJ172" s="61" t="str">
        <f t="shared" ca="1" si="30"/>
        <v/>
      </c>
    </row>
    <row r="173" spans="1:36" s="2" customFormat="1" ht="24" hidden="1" customHeight="1">
      <c r="A173" s="8">
        <v>162</v>
      </c>
      <c r="B173" s="17"/>
      <c r="C173" s="9"/>
      <c r="D173" s="9"/>
      <c r="E173" s="18"/>
      <c r="F173" s="18"/>
      <c r="G173" s="18"/>
      <c r="H173" s="18"/>
      <c r="I173" s="15">
        <f t="shared" si="31"/>
        <v>0</v>
      </c>
      <c r="J173" s="55">
        <f t="shared" si="28"/>
        <v>0</v>
      </c>
      <c r="K173" s="55"/>
      <c r="L173" s="57">
        <f>IF(D173="",0,VLOOKUP(D173,[1]リスト!$F$4:$H$29,3,FALSE))</f>
        <v>0</v>
      </c>
      <c r="M173" s="58">
        <f t="shared" si="22"/>
        <v>0</v>
      </c>
      <c r="N173" s="55">
        <f t="shared" si="23"/>
        <v>0</v>
      </c>
      <c r="O173" s="18"/>
      <c r="P173" s="58">
        <f t="shared" si="24"/>
        <v>0</v>
      </c>
      <c r="Q173" s="9"/>
      <c r="R173" s="18"/>
      <c r="S173" s="57" t="str">
        <f>IF(Q173="","",VLOOKUP(Q173,[1]リスト!$J$4:$K$31,2,FALSE))</f>
        <v/>
      </c>
      <c r="T173" s="55">
        <f t="shared" si="29"/>
        <v>0</v>
      </c>
      <c r="U173" s="55" t="str">
        <f t="shared" si="25"/>
        <v/>
      </c>
      <c r="V173" s="55">
        <f t="shared" si="26"/>
        <v>0</v>
      </c>
      <c r="W173" s="55">
        <f t="shared" si="27"/>
        <v>0</v>
      </c>
      <c r="AD173" s="1"/>
      <c r="AE173" s="10"/>
      <c r="AF173" s="55" t="str">
        <f t="array" ref="AF173">IFERROR(IF(#REF!="×",0,_xlfn.IFS(AE173="多面",W173*0.6/1.6*0.5,AE173="治水ダム等",W173*0.75/1.75*0.5)),"")</f>
        <v/>
      </c>
      <c r="AG173" s="59" t="str">
        <f t="array" aca="1" ref="AG173" ca="1">IFERROR(_xlfn.IFS(#REF!="×",W173,#REF!="○",(W173-AF173)*0.7),"")</f>
        <v/>
      </c>
      <c r="AH173" s="18"/>
      <c r="AI173" s="60" t="e">
        <f t="array" aca="1" ref="AI173" ca="1">_xlfn.IFS(AH173=0,0,AH173&gt;W173,0,W173-AH173&gt;AG173,AG173,W173-AH173&lt;AG173,W173-AH173)</f>
        <v>#NAME?</v>
      </c>
      <c r="AJ173" s="61" t="str">
        <f t="shared" ca="1" si="30"/>
        <v/>
      </c>
    </row>
    <row r="174" spans="1:36" s="2" customFormat="1" ht="24" hidden="1" customHeight="1">
      <c r="A174" s="8">
        <v>163</v>
      </c>
      <c r="B174" s="17"/>
      <c r="C174" s="9"/>
      <c r="D174" s="9"/>
      <c r="E174" s="18"/>
      <c r="F174" s="18"/>
      <c r="G174" s="18"/>
      <c r="H174" s="18"/>
      <c r="I174" s="15">
        <f t="shared" si="31"/>
        <v>0</v>
      </c>
      <c r="J174" s="55">
        <f t="shared" si="28"/>
        <v>0</v>
      </c>
      <c r="K174" s="55"/>
      <c r="L174" s="57">
        <f>IF(D174="",0,VLOOKUP(D174,[1]リスト!$F$4:$H$29,3,FALSE))</f>
        <v>0</v>
      </c>
      <c r="M174" s="58">
        <f t="shared" si="22"/>
        <v>0</v>
      </c>
      <c r="N174" s="55">
        <f t="shared" si="23"/>
        <v>0</v>
      </c>
      <c r="O174" s="18"/>
      <c r="P174" s="58">
        <f t="shared" si="24"/>
        <v>0</v>
      </c>
      <c r="Q174" s="9"/>
      <c r="R174" s="18"/>
      <c r="S174" s="57" t="str">
        <f>IF(Q174="","",VLOOKUP(Q174,[1]リスト!$J$4:$K$31,2,FALSE))</f>
        <v/>
      </c>
      <c r="T174" s="55">
        <f t="shared" si="29"/>
        <v>0</v>
      </c>
      <c r="U174" s="55" t="str">
        <f t="shared" si="25"/>
        <v/>
      </c>
      <c r="V174" s="55">
        <f t="shared" si="26"/>
        <v>0</v>
      </c>
      <c r="W174" s="55">
        <f t="shared" si="27"/>
        <v>0</v>
      </c>
      <c r="AD174" s="1"/>
      <c r="AE174" s="10"/>
      <c r="AF174" s="55" t="str">
        <f t="array" ref="AF174">IFERROR(IF(#REF!="×",0,_xlfn.IFS(AE174="多面",W174*0.6/1.6*0.5,AE174="治水ダム等",W174*0.75/1.75*0.5)),"")</f>
        <v/>
      </c>
      <c r="AG174" s="59" t="str">
        <f t="array" aca="1" ref="AG174" ca="1">IFERROR(_xlfn.IFS(#REF!="×",W174,#REF!="○",(W174-AF174)*0.7),"")</f>
        <v/>
      </c>
      <c r="AH174" s="18"/>
      <c r="AI174" s="60" t="e">
        <f t="array" aca="1" ref="AI174" ca="1">_xlfn.IFS(AH174=0,0,AH174&gt;W174,0,W174-AH174&gt;AG174,AG174,W174-AH174&lt;AG174,W174-AH174)</f>
        <v>#NAME?</v>
      </c>
      <c r="AJ174" s="61" t="str">
        <f t="shared" ca="1" si="30"/>
        <v/>
      </c>
    </row>
    <row r="175" spans="1:36" s="2" customFormat="1" ht="24" hidden="1" customHeight="1">
      <c r="A175" s="8">
        <v>164</v>
      </c>
      <c r="B175" s="17"/>
      <c r="C175" s="9"/>
      <c r="D175" s="9"/>
      <c r="E175" s="18"/>
      <c r="F175" s="18"/>
      <c r="G175" s="18"/>
      <c r="H175" s="18"/>
      <c r="I175" s="15">
        <f t="shared" si="31"/>
        <v>0</v>
      </c>
      <c r="J175" s="55">
        <f t="shared" si="28"/>
        <v>0</v>
      </c>
      <c r="K175" s="55"/>
      <c r="L175" s="57">
        <f>IF(D175="",0,VLOOKUP(D175,[1]リスト!$F$4:$H$29,3,FALSE))</f>
        <v>0</v>
      </c>
      <c r="M175" s="58">
        <f t="shared" ref="M175:M209" si="32">IF(J175=0,0,E175+(F175+G175)/L175+H175/1.035)</f>
        <v>0</v>
      </c>
      <c r="N175" s="55">
        <f t="shared" ref="N175:N209" si="33">IF(C175="",0,IF(C175="多面",M175*0.6/1.6*0.5,IF(C175="治水ダム等",M175*0.75/1.75*0.5)))</f>
        <v>0</v>
      </c>
      <c r="O175" s="18"/>
      <c r="P175" s="58">
        <f t="shared" ref="P175:P209" si="34">IF(I175=0,0,IF((E175+F175+G175)-(E175/K175+(F175+G175)/L175)+O175&lt;0,0,(E175+F175+G175)-(E175/K175+(F175+G175)/L175)+O175))</f>
        <v>0</v>
      </c>
      <c r="Q175" s="9"/>
      <c r="R175" s="18"/>
      <c r="S175" s="57" t="str">
        <f>IF(Q175="","",VLOOKUP(Q175,[1]リスト!$J$4:$K$31,2,FALSE))</f>
        <v/>
      </c>
      <c r="T175" s="55">
        <f t="shared" si="29"/>
        <v>0</v>
      </c>
      <c r="U175" s="55" t="str">
        <f t="shared" ref="U175:U209" si="35">IF(C175="","",IF(C175="多面",T175*0.6/1.6*0.5,IF(C175="治水ダム等",T175*0.75/1.75*0.5)))</f>
        <v/>
      </c>
      <c r="V175" s="55">
        <f t="shared" ref="V175:V209" si="36">IF(R175=0,0,R175-T175)</f>
        <v>0</v>
      </c>
      <c r="W175" s="55">
        <f t="shared" ref="W175:W209" si="37">IF(P175+V175=0,0,P175+V175)</f>
        <v>0</v>
      </c>
      <c r="AD175" s="1"/>
      <c r="AE175" s="10"/>
      <c r="AF175" s="55" t="str">
        <f t="array" ref="AF175">IFERROR(IF(#REF!="×",0,_xlfn.IFS(AE175="多面",W175*0.6/1.6*0.5,AE175="治水ダム等",W175*0.75/1.75*0.5)),"")</f>
        <v/>
      </c>
      <c r="AG175" s="59" t="str">
        <f t="array" aca="1" ref="AG175" ca="1">IFERROR(_xlfn.IFS(#REF!="×",W175,#REF!="○",(W175-AF175)*0.7),"")</f>
        <v/>
      </c>
      <c r="AH175" s="18"/>
      <c r="AI175" s="60" t="e">
        <f t="array" aca="1" ref="AI175" ca="1">_xlfn.IFS(AH175=0,0,AH175&gt;W175,0,W175-AH175&gt;AG175,AG175,W175-AH175&lt;AG175,W175-AH175)</f>
        <v>#NAME?</v>
      </c>
      <c r="AJ175" s="61" t="str">
        <f t="shared" ca="1" si="30"/>
        <v/>
      </c>
    </row>
    <row r="176" spans="1:36" s="2" customFormat="1" ht="24" hidden="1" customHeight="1">
      <c r="A176" s="8">
        <v>165</v>
      </c>
      <c r="B176" s="17"/>
      <c r="C176" s="9"/>
      <c r="D176" s="9"/>
      <c r="E176" s="18"/>
      <c r="F176" s="18"/>
      <c r="G176" s="18"/>
      <c r="H176" s="18"/>
      <c r="I176" s="15">
        <f t="shared" si="31"/>
        <v>0</v>
      </c>
      <c r="J176" s="55">
        <f t="shared" si="28"/>
        <v>0</v>
      </c>
      <c r="K176" s="55"/>
      <c r="L176" s="57">
        <f>IF(D176="",0,VLOOKUP(D176,[1]リスト!$F$4:$H$29,3,FALSE))</f>
        <v>0</v>
      </c>
      <c r="M176" s="58">
        <f t="shared" si="32"/>
        <v>0</v>
      </c>
      <c r="N176" s="55">
        <f t="shared" si="33"/>
        <v>0</v>
      </c>
      <c r="O176" s="18"/>
      <c r="P176" s="58">
        <f t="shared" si="34"/>
        <v>0</v>
      </c>
      <c r="Q176" s="9"/>
      <c r="R176" s="18"/>
      <c r="S176" s="57" t="str">
        <f>IF(Q176="","",VLOOKUP(Q176,[1]リスト!$J$4:$K$31,2,FALSE))</f>
        <v/>
      </c>
      <c r="T176" s="55">
        <f t="shared" si="29"/>
        <v>0</v>
      </c>
      <c r="U176" s="55" t="str">
        <f t="shared" si="35"/>
        <v/>
      </c>
      <c r="V176" s="55">
        <f t="shared" si="36"/>
        <v>0</v>
      </c>
      <c r="W176" s="55">
        <f t="shared" si="37"/>
        <v>0</v>
      </c>
      <c r="AD176" s="1"/>
      <c r="AE176" s="10"/>
      <c r="AF176" s="55" t="str">
        <f t="array" ref="AF176">IFERROR(IF(#REF!="×",0,_xlfn.IFS(AE176="多面",W176*0.6/1.6*0.5,AE176="治水ダム等",W176*0.75/1.75*0.5)),"")</f>
        <v/>
      </c>
      <c r="AG176" s="59" t="str">
        <f t="array" aca="1" ref="AG176" ca="1">IFERROR(_xlfn.IFS(#REF!="×",W176,#REF!="○",(W176-AF176)*0.7),"")</f>
        <v/>
      </c>
      <c r="AH176" s="18"/>
      <c r="AI176" s="60" t="e">
        <f t="array" aca="1" ref="AI176" ca="1">_xlfn.IFS(AH176=0,0,AH176&gt;W176,0,W176-AH176&gt;AG176,AG176,W176-AH176&lt;AG176,W176-AH176)</f>
        <v>#NAME?</v>
      </c>
      <c r="AJ176" s="61" t="str">
        <f t="shared" ca="1" si="30"/>
        <v/>
      </c>
    </row>
    <row r="177" spans="1:36" s="2" customFormat="1" ht="24" hidden="1" customHeight="1">
      <c r="A177" s="8">
        <v>166</v>
      </c>
      <c r="B177" s="17"/>
      <c r="C177" s="9"/>
      <c r="D177" s="9"/>
      <c r="E177" s="18"/>
      <c r="F177" s="18"/>
      <c r="G177" s="18"/>
      <c r="H177" s="18"/>
      <c r="I177" s="15">
        <f t="shared" si="31"/>
        <v>0</v>
      </c>
      <c r="J177" s="55">
        <f t="shared" si="28"/>
        <v>0</v>
      </c>
      <c r="K177" s="55"/>
      <c r="L177" s="57">
        <f>IF(D177="",0,VLOOKUP(D177,[1]リスト!$F$4:$H$29,3,FALSE))</f>
        <v>0</v>
      </c>
      <c r="M177" s="58">
        <f t="shared" si="32"/>
        <v>0</v>
      </c>
      <c r="N177" s="55">
        <f t="shared" si="33"/>
        <v>0</v>
      </c>
      <c r="O177" s="18"/>
      <c r="P177" s="58">
        <f t="shared" si="34"/>
        <v>0</v>
      </c>
      <c r="Q177" s="9"/>
      <c r="R177" s="18"/>
      <c r="S177" s="57" t="str">
        <f>IF(Q177="","",VLOOKUP(Q177,[1]リスト!$J$4:$K$31,2,FALSE))</f>
        <v/>
      </c>
      <c r="T177" s="55">
        <f t="shared" si="29"/>
        <v>0</v>
      </c>
      <c r="U177" s="55" t="str">
        <f t="shared" si="35"/>
        <v/>
      </c>
      <c r="V177" s="55">
        <f t="shared" si="36"/>
        <v>0</v>
      </c>
      <c r="W177" s="55">
        <f t="shared" si="37"/>
        <v>0</v>
      </c>
      <c r="AD177" s="1"/>
      <c r="AE177" s="10"/>
      <c r="AF177" s="55" t="str">
        <f t="array" ref="AF177">IFERROR(IF(#REF!="×",0,_xlfn.IFS(AE177="多面",W177*0.6/1.6*0.5,AE177="治水ダム等",W177*0.75/1.75*0.5)),"")</f>
        <v/>
      </c>
      <c r="AG177" s="59" t="str">
        <f t="array" aca="1" ref="AG177" ca="1">IFERROR(_xlfn.IFS(#REF!="×",W177,#REF!="○",(W177-AF177)*0.7),"")</f>
        <v/>
      </c>
      <c r="AH177" s="18"/>
      <c r="AI177" s="60" t="e">
        <f t="array" aca="1" ref="AI177" ca="1">_xlfn.IFS(AH177=0,0,AH177&gt;W177,0,W177-AH177&gt;AG177,AG177,W177-AH177&lt;AG177,W177-AH177)</f>
        <v>#NAME?</v>
      </c>
      <c r="AJ177" s="61" t="str">
        <f t="shared" ca="1" si="30"/>
        <v/>
      </c>
    </row>
    <row r="178" spans="1:36" s="2" customFormat="1" ht="24" hidden="1" customHeight="1">
      <c r="A178" s="8">
        <v>167</v>
      </c>
      <c r="B178" s="17"/>
      <c r="C178" s="9"/>
      <c r="D178" s="9"/>
      <c r="E178" s="18"/>
      <c r="F178" s="18"/>
      <c r="G178" s="18"/>
      <c r="H178" s="18"/>
      <c r="I178" s="15">
        <f t="shared" si="31"/>
        <v>0</v>
      </c>
      <c r="J178" s="55">
        <f t="shared" si="28"/>
        <v>0</v>
      </c>
      <c r="K178" s="55"/>
      <c r="L178" s="57">
        <f>IF(D178="",0,VLOOKUP(D178,[1]リスト!$F$4:$H$29,3,FALSE))</f>
        <v>0</v>
      </c>
      <c r="M178" s="58">
        <f t="shared" si="32"/>
        <v>0</v>
      </c>
      <c r="N178" s="55">
        <f t="shared" si="33"/>
        <v>0</v>
      </c>
      <c r="O178" s="18"/>
      <c r="P178" s="58">
        <f t="shared" si="34"/>
        <v>0</v>
      </c>
      <c r="Q178" s="9"/>
      <c r="R178" s="18"/>
      <c r="S178" s="57" t="str">
        <f>IF(Q178="","",VLOOKUP(Q178,[1]リスト!$J$4:$K$31,2,FALSE))</f>
        <v/>
      </c>
      <c r="T178" s="55">
        <f t="shared" si="29"/>
        <v>0</v>
      </c>
      <c r="U178" s="55" t="str">
        <f t="shared" si="35"/>
        <v/>
      </c>
      <c r="V178" s="55">
        <f t="shared" si="36"/>
        <v>0</v>
      </c>
      <c r="W178" s="55">
        <f t="shared" si="37"/>
        <v>0</v>
      </c>
      <c r="AD178" s="1"/>
      <c r="AE178" s="10"/>
      <c r="AF178" s="55" t="str">
        <f t="array" ref="AF178">IFERROR(IF(#REF!="×",0,_xlfn.IFS(AE178="多面",W178*0.6/1.6*0.5,AE178="治水ダム等",W178*0.75/1.75*0.5)),"")</f>
        <v/>
      </c>
      <c r="AG178" s="59" t="str">
        <f t="array" aca="1" ref="AG178" ca="1">IFERROR(_xlfn.IFS(#REF!="×",W178,#REF!="○",(W178-AF178)*0.7),"")</f>
        <v/>
      </c>
      <c r="AH178" s="18"/>
      <c r="AI178" s="60" t="e">
        <f t="array" aca="1" ref="AI178" ca="1">_xlfn.IFS(AH178=0,0,AH178&gt;W178,0,W178-AH178&gt;AG178,AG178,W178-AH178&lt;AG178,W178-AH178)</f>
        <v>#NAME?</v>
      </c>
      <c r="AJ178" s="61" t="str">
        <f t="shared" ca="1" si="30"/>
        <v/>
      </c>
    </row>
    <row r="179" spans="1:36" s="2" customFormat="1" ht="24" hidden="1" customHeight="1">
      <c r="A179" s="8">
        <v>168</v>
      </c>
      <c r="B179" s="17"/>
      <c r="C179" s="9"/>
      <c r="D179" s="9"/>
      <c r="E179" s="18"/>
      <c r="F179" s="18"/>
      <c r="G179" s="18"/>
      <c r="H179" s="18"/>
      <c r="I179" s="15">
        <f t="shared" si="31"/>
        <v>0</v>
      </c>
      <c r="J179" s="55">
        <f t="shared" si="28"/>
        <v>0</v>
      </c>
      <c r="K179" s="55"/>
      <c r="L179" s="57">
        <f>IF(D179="",0,VLOOKUP(D179,[1]リスト!$F$4:$H$29,3,FALSE))</f>
        <v>0</v>
      </c>
      <c r="M179" s="58">
        <f t="shared" si="32"/>
        <v>0</v>
      </c>
      <c r="N179" s="55">
        <f t="shared" si="33"/>
        <v>0</v>
      </c>
      <c r="O179" s="18"/>
      <c r="P179" s="58">
        <f t="shared" si="34"/>
        <v>0</v>
      </c>
      <c r="Q179" s="9"/>
      <c r="R179" s="18"/>
      <c r="S179" s="57" t="str">
        <f>IF(Q179="","",VLOOKUP(Q179,[1]リスト!$J$4:$K$31,2,FALSE))</f>
        <v/>
      </c>
      <c r="T179" s="55">
        <f t="shared" si="29"/>
        <v>0</v>
      </c>
      <c r="U179" s="55" t="str">
        <f t="shared" si="35"/>
        <v/>
      </c>
      <c r="V179" s="55">
        <f t="shared" si="36"/>
        <v>0</v>
      </c>
      <c r="W179" s="55">
        <f t="shared" si="37"/>
        <v>0</v>
      </c>
      <c r="AD179" s="1"/>
      <c r="AE179" s="10"/>
      <c r="AF179" s="55" t="str">
        <f t="array" ref="AF179">IFERROR(IF(#REF!="×",0,_xlfn.IFS(AE179="多面",W179*0.6/1.6*0.5,AE179="治水ダム等",W179*0.75/1.75*0.5)),"")</f>
        <v/>
      </c>
      <c r="AG179" s="59" t="str">
        <f t="array" aca="1" ref="AG179" ca="1">IFERROR(_xlfn.IFS(#REF!="×",W179,#REF!="○",(W179-AF179)*0.7),"")</f>
        <v/>
      </c>
      <c r="AH179" s="18"/>
      <c r="AI179" s="60" t="e">
        <f t="array" aca="1" ref="AI179" ca="1">_xlfn.IFS(AH179=0,0,AH179&gt;W179,0,W179-AH179&gt;AG179,AG179,W179-AH179&lt;AG179,W179-AH179)</f>
        <v>#NAME?</v>
      </c>
      <c r="AJ179" s="61" t="str">
        <f t="shared" ca="1" si="30"/>
        <v/>
      </c>
    </row>
    <row r="180" spans="1:36" s="2" customFormat="1" ht="24" hidden="1" customHeight="1">
      <c r="A180" s="8">
        <v>169</v>
      </c>
      <c r="B180" s="17"/>
      <c r="C180" s="9"/>
      <c r="D180" s="9"/>
      <c r="E180" s="18"/>
      <c r="F180" s="18"/>
      <c r="G180" s="18"/>
      <c r="H180" s="18"/>
      <c r="I180" s="15">
        <f t="shared" si="31"/>
        <v>0</v>
      </c>
      <c r="J180" s="55">
        <f t="shared" si="28"/>
        <v>0</v>
      </c>
      <c r="K180" s="55"/>
      <c r="L180" s="57">
        <f>IF(D180="",0,VLOOKUP(D180,[1]リスト!$F$4:$H$29,3,FALSE))</f>
        <v>0</v>
      </c>
      <c r="M180" s="58">
        <f t="shared" si="32"/>
        <v>0</v>
      </c>
      <c r="N180" s="55">
        <f t="shared" si="33"/>
        <v>0</v>
      </c>
      <c r="O180" s="18"/>
      <c r="P180" s="58">
        <f t="shared" si="34"/>
        <v>0</v>
      </c>
      <c r="Q180" s="9"/>
      <c r="R180" s="18"/>
      <c r="S180" s="57" t="str">
        <f>IF(Q180="","",VLOOKUP(Q180,[1]リスト!$J$4:$K$31,2,FALSE))</f>
        <v/>
      </c>
      <c r="T180" s="55">
        <f t="shared" si="29"/>
        <v>0</v>
      </c>
      <c r="U180" s="55" t="str">
        <f t="shared" si="35"/>
        <v/>
      </c>
      <c r="V180" s="55">
        <f t="shared" si="36"/>
        <v>0</v>
      </c>
      <c r="W180" s="55">
        <f t="shared" si="37"/>
        <v>0</v>
      </c>
      <c r="AD180" s="1"/>
      <c r="AE180" s="10"/>
      <c r="AF180" s="55" t="str">
        <f t="array" ref="AF180">IFERROR(IF(#REF!="×",0,_xlfn.IFS(AE180="多面",W180*0.6/1.6*0.5,AE180="治水ダム等",W180*0.75/1.75*0.5)),"")</f>
        <v/>
      </c>
      <c r="AG180" s="59" t="str">
        <f t="array" aca="1" ref="AG180" ca="1">IFERROR(_xlfn.IFS(#REF!="×",W180,#REF!="○",(W180-AF180)*0.7),"")</f>
        <v/>
      </c>
      <c r="AH180" s="18"/>
      <c r="AI180" s="60" t="e">
        <f t="array" aca="1" ref="AI180" ca="1">_xlfn.IFS(AH180=0,0,AH180&gt;W180,0,W180-AH180&gt;AG180,AG180,W180-AH180&lt;AG180,W180-AH180)</f>
        <v>#NAME?</v>
      </c>
      <c r="AJ180" s="61" t="str">
        <f t="shared" ca="1" si="30"/>
        <v/>
      </c>
    </row>
    <row r="181" spans="1:36" s="2" customFormat="1" ht="24" hidden="1" customHeight="1">
      <c r="A181" s="8">
        <v>170</v>
      </c>
      <c r="B181" s="17"/>
      <c r="C181" s="9"/>
      <c r="D181" s="9"/>
      <c r="E181" s="18"/>
      <c r="F181" s="18"/>
      <c r="G181" s="18"/>
      <c r="H181" s="18"/>
      <c r="I181" s="15">
        <f t="shared" si="31"/>
        <v>0</v>
      </c>
      <c r="J181" s="55">
        <f t="shared" si="28"/>
        <v>0</v>
      </c>
      <c r="K181" s="55"/>
      <c r="L181" s="57">
        <f>IF(D181="",0,VLOOKUP(D181,[1]リスト!$F$4:$H$29,3,FALSE))</f>
        <v>0</v>
      </c>
      <c r="M181" s="58">
        <f t="shared" si="32"/>
        <v>0</v>
      </c>
      <c r="N181" s="55">
        <f t="shared" si="33"/>
        <v>0</v>
      </c>
      <c r="O181" s="18"/>
      <c r="P181" s="58">
        <f t="shared" si="34"/>
        <v>0</v>
      </c>
      <c r="Q181" s="9"/>
      <c r="R181" s="18"/>
      <c r="S181" s="57" t="str">
        <f>IF(Q181="","",VLOOKUP(Q181,[1]リスト!$J$4:$K$31,2,FALSE))</f>
        <v/>
      </c>
      <c r="T181" s="55">
        <f t="shared" si="29"/>
        <v>0</v>
      </c>
      <c r="U181" s="55" t="str">
        <f t="shared" si="35"/>
        <v/>
      </c>
      <c r="V181" s="55">
        <f t="shared" si="36"/>
        <v>0</v>
      </c>
      <c r="W181" s="55">
        <f t="shared" si="37"/>
        <v>0</v>
      </c>
      <c r="AD181" s="1"/>
      <c r="AE181" s="10"/>
      <c r="AF181" s="55" t="str">
        <f t="array" ref="AF181">IFERROR(IF(#REF!="×",0,_xlfn.IFS(AE181="多面",W181*0.6/1.6*0.5,AE181="治水ダム等",W181*0.75/1.75*0.5)),"")</f>
        <v/>
      </c>
      <c r="AG181" s="59" t="str">
        <f t="array" aca="1" ref="AG181" ca="1">IFERROR(_xlfn.IFS(#REF!="×",W181,#REF!="○",(W181-AF181)*0.7),"")</f>
        <v/>
      </c>
      <c r="AH181" s="18"/>
      <c r="AI181" s="60" t="e">
        <f t="array" aca="1" ref="AI181" ca="1">_xlfn.IFS(AH181=0,0,AH181&gt;W181,0,W181-AH181&gt;AG181,AG181,W181-AH181&lt;AG181,W181-AH181)</f>
        <v>#NAME?</v>
      </c>
      <c r="AJ181" s="61" t="str">
        <f t="shared" ca="1" si="30"/>
        <v/>
      </c>
    </row>
    <row r="182" spans="1:36" s="2" customFormat="1" ht="24" hidden="1" customHeight="1">
      <c r="A182" s="8">
        <v>171</v>
      </c>
      <c r="B182" s="17"/>
      <c r="C182" s="9"/>
      <c r="D182" s="9"/>
      <c r="E182" s="18"/>
      <c r="F182" s="18"/>
      <c r="G182" s="18"/>
      <c r="H182" s="18"/>
      <c r="I182" s="15">
        <f t="shared" si="31"/>
        <v>0</v>
      </c>
      <c r="J182" s="55">
        <f t="shared" si="28"/>
        <v>0</v>
      </c>
      <c r="K182" s="55"/>
      <c r="L182" s="57">
        <f>IF(D182="",0,VLOOKUP(D182,[1]リスト!$F$4:$H$29,3,FALSE))</f>
        <v>0</v>
      </c>
      <c r="M182" s="58">
        <f t="shared" si="32"/>
        <v>0</v>
      </c>
      <c r="N182" s="55">
        <f t="shared" si="33"/>
        <v>0</v>
      </c>
      <c r="O182" s="18"/>
      <c r="P182" s="58">
        <f t="shared" si="34"/>
        <v>0</v>
      </c>
      <c r="Q182" s="9"/>
      <c r="R182" s="18"/>
      <c r="S182" s="57" t="str">
        <f>IF(Q182="","",VLOOKUP(Q182,[1]リスト!$J$4:$K$31,2,FALSE))</f>
        <v/>
      </c>
      <c r="T182" s="55">
        <f t="shared" si="29"/>
        <v>0</v>
      </c>
      <c r="U182" s="55" t="str">
        <f t="shared" si="35"/>
        <v/>
      </c>
      <c r="V182" s="55">
        <f t="shared" si="36"/>
        <v>0</v>
      </c>
      <c r="W182" s="55">
        <f t="shared" si="37"/>
        <v>0</v>
      </c>
      <c r="AD182" s="1"/>
      <c r="AE182" s="10"/>
      <c r="AF182" s="55" t="str">
        <f t="array" ref="AF182">IFERROR(IF(#REF!="×",0,_xlfn.IFS(AE182="多面",W182*0.6/1.6*0.5,AE182="治水ダム等",W182*0.75/1.75*0.5)),"")</f>
        <v/>
      </c>
      <c r="AG182" s="59" t="str">
        <f t="array" aca="1" ref="AG182" ca="1">IFERROR(_xlfn.IFS(#REF!="×",W182,#REF!="○",(W182-AF182)*0.7),"")</f>
        <v/>
      </c>
      <c r="AH182" s="18"/>
      <c r="AI182" s="60" t="e">
        <f t="array" aca="1" ref="AI182" ca="1">_xlfn.IFS(AH182=0,0,AH182&gt;W182,0,W182-AH182&gt;AG182,AG182,W182-AH182&lt;AG182,W182-AH182)</f>
        <v>#NAME?</v>
      </c>
      <c r="AJ182" s="61" t="str">
        <f t="shared" ca="1" si="30"/>
        <v/>
      </c>
    </row>
    <row r="183" spans="1:36" s="2" customFormat="1" ht="24" hidden="1" customHeight="1">
      <c r="A183" s="8">
        <v>172</v>
      </c>
      <c r="B183" s="17"/>
      <c r="C183" s="9"/>
      <c r="D183" s="9"/>
      <c r="E183" s="18"/>
      <c r="F183" s="18"/>
      <c r="G183" s="18"/>
      <c r="H183" s="18"/>
      <c r="I183" s="15">
        <f t="shared" si="31"/>
        <v>0</v>
      </c>
      <c r="J183" s="55">
        <f t="shared" si="28"/>
        <v>0</v>
      </c>
      <c r="K183" s="55"/>
      <c r="L183" s="57">
        <f>IF(D183="",0,VLOOKUP(D183,[1]リスト!$F$4:$H$29,3,FALSE))</f>
        <v>0</v>
      </c>
      <c r="M183" s="58">
        <f t="shared" si="32"/>
        <v>0</v>
      </c>
      <c r="N183" s="55">
        <f t="shared" si="33"/>
        <v>0</v>
      </c>
      <c r="O183" s="18"/>
      <c r="P183" s="58">
        <f t="shared" si="34"/>
        <v>0</v>
      </c>
      <c r="Q183" s="9"/>
      <c r="R183" s="18"/>
      <c r="S183" s="57" t="str">
        <f>IF(Q183="","",VLOOKUP(Q183,[1]リスト!$J$4:$K$31,2,FALSE))</f>
        <v/>
      </c>
      <c r="T183" s="55">
        <f t="shared" si="29"/>
        <v>0</v>
      </c>
      <c r="U183" s="55" t="str">
        <f t="shared" si="35"/>
        <v/>
      </c>
      <c r="V183" s="55">
        <f t="shared" si="36"/>
        <v>0</v>
      </c>
      <c r="W183" s="55">
        <f t="shared" si="37"/>
        <v>0</v>
      </c>
      <c r="AD183" s="1"/>
      <c r="AE183" s="10"/>
      <c r="AF183" s="55" t="str">
        <f t="array" ref="AF183">IFERROR(IF(#REF!="×",0,_xlfn.IFS(AE183="多面",W183*0.6/1.6*0.5,AE183="治水ダム等",W183*0.75/1.75*0.5)),"")</f>
        <v/>
      </c>
      <c r="AG183" s="59" t="str">
        <f t="array" aca="1" ref="AG183" ca="1">IFERROR(_xlfn.IFS(#REF!="×",W183,#REF!="○",(W183-AF183)*0.7),"")</f>
        <v/>
      </c>
      <c r="AH183" s="18"/>
      <c r="AI183" s="60" t="e">
        <f t="array" aca="1" ref="AI183" ca="1">_xlfn.IFS(AH183=0,0,AH183&gt;W183,0,W183-AH183&gt;AG183,AG183,W183-AH183&lt;AG183,W183-AH183)</f>
        <v>#NAME?</v>
      </c>
      <c r="AJ183" s="61" t="str">
        <f t="shared" ca="1" si="30"/>
        <v/>
      </c>
    </row>
    <row r="184" spans="1:36" s="2" customFormat="1" ht="24" hidden="1" customHeight="1">
      <c r="A184" s="8">
        <v>173</v>
      </c>
      <c r="B184" s="17"/>
      <c r="C184" s="9"/>
      <c r="D184" s="9"/>
      <c r="E184" s="18"/>
      <c r="F184" s="18"/>
      <c r="G184" s="18"/>
      <c r="H184" s="18"/>
      <c r="I184" s="15">
        <f t="shared" si="31"/>
        <v>0</v>
      </c>
      <c r="J184" s="55">
        <f t="shared" si="28"/>
        <v>0</v>
      </c>
      <c r="K184" s="55"/>
      <c r="L184" s="57">
        <f>IF(D184="",0,VLOOKUP(D184,[1]リスト!$F$4:$H$29,3,FALSE))</f>
        <v>0</v>
      </c>
      <c r="M184" s="58">
        <f t="shared" si="32"/>
        <v>0</v>
      </c>
      <c r="N184" s="55">
        <f t="shared" si="33"/>
        <v>0</v>
      </c>
      <c r="O184" s="18"/>
      <c r="P184" s="58">
        <f t="shared" si="34"/>
        <v>0</v>
      </c>
      <c r="Q184" s="9"/>
      <c r="R184" s="18"/>
      <c r="S184" s="57" t="str">
        <f>IF(Q184="","",VLOOKUP(Q184,[1]リスト!$J$4:$K$31,2,FALSE))</f>
        <v/>
      </c>
      <c r="T184" s="55">
        <f t="shared" si="29"/>
        <v>0</v>
      </c>
      <c r="U184" s="55" t="str">
        <f t="shared" si="35"/>
        <v/>
      </c>
      <c r="V184" s="55">
        <f t="shared" si="36"/>
        <v>0</v>
      </c>
      <c r="W184" s="55">
        <f t="shared" si="37"/>
        <v>0</v>
      </c>
      <c r="AD184" s="1"/>
      <c r="AE184" s="10"/>
      <c r="AF184" s="55" t="str">
        <f t="array" ref="AF184">IFERROR(IF(#REF!="×",0,_xlfn.IFS(AE184="多面",W184*0.6/1.6*0.5,AE184="治水ダム等",W184*0.75/1.75*0.5)),"")</f>
        <v/>
      </c>
      <c r="AG184" s="59" t="str">
        <f t="array" aca="1" ref="AG184" ca="1">IFERROR(_xlfn.IFS(#REF!="×",W184,#REF!="○",(W184-AF184)*0.7),"")</f>
        <v/>
      </c>
      <c r="AH184" s="18"/>
      <c r="AI184" s="60" t="e">
        <f t="array" aca="1" ref="AI184" ca="1">_xlfn.IFS(AH184=0,0,AH184&gt;W184,0,W184-AH184&gt;AG184,AG184,W184-AH184&lt;AG184,W184-AH184)</f>
        <v>#NAME?</v>
      </c>
      <c r="AJ184" s="61" t="str">
        <f t="shared" ca="1" si="30"/>
        <v/>
      </c>
    </row>
    <row r="185" spans="1:36" s="2" customFormat="1" ht="24" hidden="1" customHeight="1">
      <c r="A185" s="8">
        <v>174</v>
      </c>
      <c r="B185" s="17"/>
      <c r="C185" s="9"/>
      <c r="D185" s="9"/>
      <c r="E185" s="18"/>
      <c r="F185" s="18"/>
      <c r="G185" s="18"/>
      <c r="H185" s="18"/>
      <c r="I185" s="15">
        <f t="shared" si="31"/>
        <v>0</v>
      </c>
      <c r="J185" s="55">
        <f t="shared" si="28"/>
        <v>0</v>
      </c>
      <c r="K185" s="55"/>
      <c r="L185" s="57">
        <f>IF(D185="",0,VLOOKUP(D185,[1]リスト!$F$4:$H$29,3,FALSE))</f>
        <v>0</v>
      </c>
      <c r="M185" s="58">
        <f t="shared" si="32"/>
        <v>0</v>
      </c>
      <c r="N185" s="55">
        <f t="shared" si="33"/>
        <v>0</v>
      </c>
      <c r="O185" s="18"/>
      <c r="P185" s="58">
        <f t="shared" si="34"/>
        <v>0</v>
      </c>
      <c r="Q185" s="9"/>
      <c r="R185" s="18"/>
      <c r="S185" s="57" t="str">
        <f>IF(Q185="","",VLOOKUP(Q185,[1]リスト!$J$4:$K$31,2,FALSE))</f>
        <v/>
      </c>
      <c r="T185" s="55">
        <f t="shared" si="29"/>
        <v>0</v>
      </c>
      <c r="U185" s="55" t="str">
        <f t="shared" si="35"/>
        <v/>
      </c>
      <c r="V185" s="55">
        <f t="shared" si="36"/>
        <v>0</v>
      </c>
      <c r="W185" s="55">
        <f t="shared" si="37"/>
        <v>0</v>
      </c>
      <c r="AD185" s="1"/>
      <c r="AE185" s="10"/>
      <c r="AF185" s="55" t="str">
        <f t="array" ref="AF185">IFERROR(IF(#REF!="×",0,_xlfn.IFS(AE185="多面",W185*0.6/1.6*0.5,AE185="治水ダム等",W185*0.75/1.75*0.5)),"")</f>
        <v/>
      </c>
      <c r="AG185" s="59" t="str">
        <f t="array" aca="1" ref="AG185" ca="1">IFERROR(_xlfn.IFS(#REF!="×",W185,#REF!="○",(W185-AF185)*0.7),"")</f>
        <v/>
      </c>
      <c r="AH185" s="18"/>
      <c r="AI185" s="60" t="e">
        <f t="array" aca="1" ref="AI185" ca="1">_xlfn.IFS(AH185=0,0,AH185&gt;W185,0,W185-AH185&gt;AG185,AG185,W185-AH185&lt;AG185,W185-AH185)</f>
        <v>#NAME?</v>
      </c>
      <c r="AJ185" s="61" t="str">
        <f t="shared" ca="1" si="30"/>
        <v/>
      </c>
    </row>
    <row r="186" spans="1:36" s="2" customFormat="1" ht="24" hidden="1" customHeight="1">
      <c r="A186" s="8">
        <v>175</v>
      </c>
      <c r="B186" s="17"/>
      <c r="C186" s="9"/>
      <c r="D186" s="9"/>
      <c r="E186" s="18"/>
      <c r="F186" s="18"/>
      <c r="G186" s="18"/>
      <c r="H186" s="18"/>
      <c r="I186" s="15">
        <f t="shared" si="31"/>
        <v>0</v>
      </c>
      <c r="J186" s="55">
        <f t="shared" si="28"/>
        <v>0</v>
      </c>
      <c r="K186" s="55"/>
      <c r="L186" s="57">
        <f>IF(D186="",0,VLOOKUP(D186,[1]リスト!$F$4:$H$29,3,FALSE))</f>
        <v>0</v>
      </c>
      <c r="M186" s="58">
        <f t="shared" si="32"/>
        <v>0</v>
      </c>
      <c r="N186" s="55">
        <f t="shared" si="33"/>
        <v>0</v>
      </c>
      <c r="O186" s="18"/>
      <c r="P186" s="58">
        <f t="shared" si="34"/>
        <v>0</v>
      </c>
      <c r="Q186" s="9"/>
      <c r="R186" s="18"/>
      <c r="S186" s="57" t="str">
        <f>IF(Q186="","",VLOOKUP(Q186,[1]リスト!$J$4:$K$31,2,FALSE))</f>
        <v/>
      </c>
      <c r="T186" s="55">
        <f t="shared" si="29"/>
        <v>0</v>
      </c>
      <c r="U186" s="55" t="str">
        <f t="shared" si="35"/>
        <v/>
      </c>
      <c r="V186" s="55">
        <f t="shared" si="36"/>
        <v>0</v>
      </c>
      <c r="W186" s="55">
        <f t="shared" si="37"/>
        <v>0</v>
      </c>
      <c r="AD186" s="1"/>
      <c r="AE186" s="10"/>
      <c r="AF186" s="55" t="str">
        <f t="array" ref="AF186">IFERROR(IF(#REF!="×",0,_xlfn.IFS(AE186="多面",W186*0.6/1.6*0.5,AE186="治水ダム等",W186*0.75/1.75*0.5)),"")</f>
        <v/>
      </c>
      <c r="AG186" s="59" t="str">
        <f t="array" aca="1" ref="AG186" ca="1">IFERROR(_xlfn.IFS(#REF!="×",W186,#REF!="○",(W186-AF186)*0.7),"")</f>
        <v/>
      </c>
      <c r="AH186" s="18"/>
      <c r="AI186" s="60" t="e">
        <f t="array" aca="1" ref="AI186" ca="1">_xlfn.IFS(AH186=0,0,AH186&gt;W186,0,W186-AH186&gt;AG186,AG186,W186-AH186&lt;AG186,W186-AH186)</f>
        <v>#NAME?</v>
      </c>
      <c r="AJ186" s="61" t="str">
        <f t="shared" ca="1" si="30"/>
        <v/>
      </c>
    </row>
    <row r="187" spans="1:36" s="2" customFormat="1" ht="24" hidden="1" customHeight="1">
      <c r="A187" s="8">
        <v>176</v>
      </c>
      <c r="B187" s="17"/>
      <c r="C187" s="9"/>
      <c r="D187" s="9"/>
      <c r="E187" s="18"/>
      <c r="F187" s="18"/>
      <c r="G187" s="18"/>
      <c r="H187" s="18"/>
      <c r="I187" s="15">
        <f t="shared" si="31"/>
        <v>0</v>
      </c>
      <c r="J187" s="55">
        <f t="shared" si="28"/>
        <v>0</v>
      </c>
      <c r="K187" s="55"/>
      <c r="L187" s="57">
        <f>IF(D187="",0,VLOOKUP(D187,[1]リスト!$F$4:$H$29,3,FALSE))</f>
        <v>0</v>
      </c>
      <c r="M187" s="58">
        <f t="shared" si="32"/>
        <v>0</v>
      </c>
      <c r="N187" s="55">
        <f t="shared" si="33"/>
        <v>0</v>
      </c>
      <c r="O187" s="18"/>
      <c r="P187" s="58">
        <f t="shared" si="34"/>
        <v>0</v>
      </c>
      <c r="Q187" s="9"/>
      <c r="R187" s="18"/>
      <c r="S187" s="57" t="str">
        <f>IF(Q187="","",VLOOKUP(Q187,[1]リスト!$J$4:$K$31,2,FALSE))</f>
        <v/>
      </c>
      <c r="T187" s="55">
        <f t="shared" si="29"/>
        <v>0</v>
      </c>
      <c r="U187" s="55" t="str">
        <f t="shared" si="35"/>
        <v/>
      </c>
      <c r="V187" s="55">
        <f t="shared" si="36"/>
        <v>0</v>
      </c>
      <c r="W187" s="55">
        <f t="shared" si="37"/>
        <v>0</v>
      </c>
      <c r="AD187" s="1"/>
      <c r="AE187" s="10"/>
      <c r="AF187" s="55" t="str">
        <f t="array" ref="AF187">IFERROR(IF(#REF!="×",0,_xlfn.IFS(AE187="多面",W187*0.6/1.6*0.5,AE187="治水ダム等",W187*0.75/1.75*0.5)),"")</f>
        <v/>
      </c>
      <c r="AG187" s="59" t="str">
        <f t="array" aca="1" ref="AG187" ca="1">IFERROR(_xlfn.IFS(#REF!="×",W187,#REF!="○",(W187-AF187)*0.7),"")</f>
        <v/>
      </c>
      <c r="AH187" s="18"/>
      <c r="AI187" s="60" t="e">
        <f t="array" aca="1" ref="AI187" ca="1">_xlfn.IFS(AH187=0,0,AH187&gt;W187,0,W187-AH187&gt;AG187,AG187,W187-AH187&lt;AG187,W187-AH187)</f>
        <v>#NAME?</v>
      </c>
      <c r="AJ187" s="61" t="str">
        <f t="shared" ca="1" si="30"/>
        <v/>
      </c>
    </row>
    <row r="188" spans="1:36" s="2" customFormat="1" ht="24" hidden="1" customHeight="1">
      <c r="A188" s="8">
        <v>177</v>
      </c>
      <c r="B188" s="17"/>
      <c r="C188" s="9"/>
      <c r="D188" s="9"/>
      <c r="E188" s="18"/>
      <c r="F188" s="18"/>
      <c r="G188" s="18"/>
      <c r="H188" s="18"/>
      <c r="I188" s="15">
        <f t="shared" si="31"/>
        <v>0</v>
      </c>
      <c r="J188" s="55">
        <f t="shared" si="28"/>
        <v>0</v>
      </c>
      <c r="K188" s="55"/>
      <c r="L188" s="57">
        <f>IF(D188="",0,VLOOKUP(D188,[1]リスト!$F$4:$H$29,3,FALSE))</f>
        <v>0</v>
      </c>
      <c r="M188" s="58">
        <f t="shared" si="32"/>
        <v>0</v>
      </c>
      <c r="N188" s="55">
        <f t="shared" si="33"/>
        <v>0</v>
      </c>
      <c r="O188" s="18"/>
      <c r="P188" s="58">
        <f t="shared" si="34"/>
        <v>0</v>
      </c>
      <c r="Q188" s="9"/>
      <c r="R188" s="18"/>
      <c r="S188" s="57" t="str">
        <f>IF(Q188="","",VLOOKUP(Q188,[1]リスト!$J$4:$K$31,2,FALSE))</f>
        <v/>
      </c>
      <c r="T188" s="55">
        <f t="shared" si="29"/>
        <v>0</v>
      </c>
      <c r="U188" s="55" t="str">
        <f t="shared" si="35"/>
        <v/>
      </c>
      <c r="V188" s="55">
        <f t="shared" si="36"/>
        <v>0</v>
      </c>
      <c r="W188" s="55">
        <f t="shared" si="37"/>
        <v>0</v>
      </c>
      <c r="AD188" s="1"/>
      <c r="AE188" s="10"/>
      <c r="AF188" s="55" t="str">
        <f t="array" ref="AF188">IFERROR(IF(#REF!="×",0,_xlfn.IFS(AE188="多面",W188*0.6/1.6*0.5,AE188="治水ダム等",W188*0.75/1.75*0.5)),"")</f>
        <v/>
      </c>
      <c r="AG188" s="59" t="str">
        <f t="array" aca="1" ref="AG188" ca="1">IFERROR(_xlfn.IFS(#REF!="×",W188,#REF!="○",(W188-AF188)*0.7),"")</f>
        <v/>
      </c>
      <c r="AH188" s="18"/>
      <c r="AI188" s="60" t="e">
        <f t="array" aca="1" ref="AI188" ca="1">_xlfn.IFS(AH188=0,0,AH188&gt;W188,0,W188-AH188&gt;AG188,AG188,W188-AH188&lt;AG188,W188-AH188)</f>
        <v>#NAME?</v>
      </c>
      <c r="AJ188" s="61" t="str">
        <f t="shared" ca="1" si="30"/>
        <v/>
      </c>
    </row>
    <row r="189" spans="1:36" s="2" customFormat="1" ht="24" hidden="1" customHeight="1">
      <c r="A189" s="8">
        <v>178</v>
      </c>
      <c r="B189" s="17"/>
      <c r="C189" s="9"/>
      <c r="D189" s="9"/>
      <c r="E189" s="18"/>
      <c r="F189" s="18"/>
      <c r="G189" s="18"/>
      <c r="H189" s="18"/>
      <c r="I189" s="15">
        <f t="shared" si="31"/>
        <v>0</v>
      </c>
      <c r="J189" s="55">
        <f t="shared" si="28"/>
        <v>0</v>
      </c>
      <c r="K189" s="55"/>
      <c r="L189" s="57">
        <f>IF(D189="",0,VLOOKUP(D189,[1]リスト!$F$4:$H$29,3,FALSE))</f>
        <v>0</v>
      </c>
      <c r="M189" s="58">
        <f t="shared" si="32"/>
        <v>0</v>
      </c>
      <c r="N189" s="55">
        <f t="shared" si="33"/>
        <v>0</v>
      </c>
      <c r="O189" s="18"/>
      <c r="P189" s="58">
        <f t="shared" si="34"/>
        <v>0</v>
      </c>
      <c r="Q189" s="9"/>
      <c r="R189" s="18"/>
      <c r="S189" s="57" t="str">
        <f>IF(Q189="","",VLOOKUP(Q189,[1]リスト!$J$4:$K$31,2,FALSE))</f>
        <v/>
      </c>
      <c r="T189" s="55">
        <f t="shared" si="29"/>
        <v>0</v>
      </c>
      <c r="U189" s="55" t="str">
        <f t="shared" si="35"/>
        <v/>
      </c>
      <c r="V189" s="55">
        <f t="shared" si="36"/>
        <v>0</v>
      </c>
      <c r="W189" s="55">
        <f t="shared" si="37"/>
        <v>0</v>
      </c>
      <c r="AD189" s="1"/>
      <c r="AE189" s="10"/>
      <c r="AF189" s="55" t="str">
        <f t="array" ref="AF189">IFERROR(IF(#REF!="×",0,_xlfn.IFS(AE189="多面",W189*0.6/1.6*0.5,AE189="治水ダム等",W189*0.75/1.75*0.5)),"")</f>
        <v/>
      </c>
      <c r="AG189" s="59" t="str">
        <f t="array" aca="1" ref="AG189" ca="1">IFERROR(_xlfn.IFS(#REF!="×",W189,#REF!="○",(W189-AF189)*0.7),"")</f>
        <v/>
      </c>
      <c r="AH189" s="18"/>
      <c r="AI189" s="60" t="e">
        <f t="array" aca="1" ref="AI189" ca="1">_xlfn.IFS(AH189=0,0,AH189&gt;W189,0,W189-AH189&gt;AG189,AG189,W189-AH189&lt;AG189,W189-AH189)</f>
        <v>#NAME?</v>
      </c>
      <c r="AJ189" s="61" t="str">
        <f t="shared" ca="1" si="30"/>
        <v/>
      </c>
    </row>
    <row r="190" spans="1:36" s="2" customFormat="1" ht="24" hidden="1" customHeight="1">
      <c r="A190" s="8">
        <v>179</v>
      </c>
      <c r="B190" s="17"/>
      <c r="C190" s="9"/>
      <c r="D190" s="9"/>
      <c r="E190" s="18"/>
      <c r="F190" s="18"/>
      <c r="G190" s="18"/>
      <c r="H190" s="18"/>
      <c r="I190" s="15">
        <f t="shared" si="31"/>
        <v>0</v>
      </c>
      <c r="J190" s="55">
        <f t="shared" si="28"/>
        <v>0</v>
      </c>
      <c r="K190" s="55"/>
      <c r="L190" s="57">
        <f>IF(D190="",0,VLOOKUP(D190,[1]リスト!$F$4:$H$29,3,FALSE))</f>
        <v>0</v>
      </c>
      <c r="M190" s="58">
        <f t="shared" si="32"/>
        <v>0</v>
      </c>
      <c r="N190" s="55">
        <f t="shared" si="33"/>
        <v>0</v>
      </c>
      <c r="O190" s="18"/>
      <c r="P190" s="58">
        <f t="shared" si="34"/>
        <v>0</v>
      </c>
      <c r="Q190" s="9"/>
      <c r="R190" s="18"/>
      <c r="S190" s="57" t="str">
        <f>IF(Q190="","",VLOOKUP(Q190,[1]リスト!$J$4:$K$31,2,FALSE))</f>
        <v/>
      </c>
      <c r="T190" s="55">
        <f t="shared" si="29"/>
        <v>0</v>
      </c>
      <c r="U190" s="55" t="str">
        <f t="shared" si="35"/>
        <v/>
      </c>
      <c r="V190" s="55">
        <f t="shared" si="36"/>
        <v>0</v>
      </c>
      <c r="W190" s="55">
        <f t="shared" si="37"/>
        <v>0</v>
      </c>
      <c r="AD190" s="1"/>
      <c r="AE190" s="10"/>
      <c r="AF190" s="55" t="str">
        <f t="array" ref="AF190">IFERROR(IF(#REF!="×",0,_xlfn.IFS(AE190="多面",W190*0.6/1.6*0.5,AE190="治水ダム等",W190*0.75/1.75*0.5)),"")</f>
        <v/>
      </c>
      <c r="AG190" s="59" t="str">
        <f t="array" aca="1" ref="AG190" ca="1">IFERROR(_xlfn.IFS(#REF!="×",W190,#REF!="○",(W190-AF190)*0.7),"")</f>
        <v/>
      </c>
      <c r="AH190" s="18"/>
      <c r="AI190" s="60" t="e">
        <f t="array" aca="1" ref="AI190" ca="1">_xlfn.IFS(AH190=0,0,AH190&gt;W190,0,W190-AH190&gt;AG190,AG190,W190-AH190&lt;AG190,W190-AH190)</f>
        <v>#NAME?</v>
      </c>
      <c r="AJ190" s="61" t="str">
        <f t="shared" ca="1" si="30"/>
        <v/>
      </c>
    </row>
    <row r="191" spans="1:36" s="2" customFormat="1" ht="24" hidden="1" customHeight="1">
      <c r="A191" s="8">
        <v>180</v>
      </c>
      <c r="B191" s="17"/>
      <c r="C191" s="9"/>
      <c r="D191" s="9"/>
      <c r="E191" s="18"/>
      <c r="F191" s="18"/>
      <c r="G191" s="18"/>
      <c r="H191" s="18"/>
      <c r="I191" s="15">
        <f t="shared" si="31"/>
        <v>0</v>
      </c>
      <c r="J191" s="55">
        <f t="shared" si="28"/>
        <v>0</v>
      </c>
      <c r="K191" s="55"/>
      <c r="L191" s="57">
        <f>IF(D191="",0,VLOOKUP(D191,[1]リスト!$F$4:$H$29,3,FALSE))</f>
        <v>0</v>
      </c>
      <c r="M191" s="58">
        <f t="shared" si="32"/>
        <v>0</v>
      </c>
      <c r="N191" s="55">
        <f t="shared" si="33"/>
        <v>0</v>
      </c>
      <c r="O191" s="18"/>
      <c r="P191" s="58">
        <f t="shared" si="34"/>
        <v>0</v>
      </c>
      <c r="Q191" s="9"/>
      <c r="R191" s="18"/>
      <c r="S191" s="57" t="str">
        <f>IF(Q191="","",VLOOKUP(Q191,[1]リスト!$J$4:$K$31,2,FALSE))</f>
        <v/>
      </c>
      <c r="T191" s="55">
        <f t="shared" si="29"/>
        <v>0</v>
      </c>
      <c r="U191" s="55" t="str">
        <f t="shared" si="35"/>
        <v/>
      </c>
      <c r="V191" s="55">
        <f t="shared" si="36"/>
        <v>0</v>
      </c>
      <c r="W191" s="55">
        <f t="shared" si="37"/>
        <v>0</v>
      </c>
      <c r="AD191" s="1"/>
      <c r="AE191" s="10"/>
      <c r="AF191" s="55" t="str">
        <f t="array" ref="AF191">IFERROR(IF(#REF!="×",0,_xlfn.IFS(AE191="多面",W191*0.6/1.6*0.5,AE191="治水ダム等",W191*0.75/1.75*0.5)),"")</f>
        <v/>
      </c>
      <c r="AG191" s="59" t="str">
        <f t="array" aca="1" ref="AG191" ca="1">IFERROR(_xlfn.IFS(#REF!="×",W191,#REF!="○",(W191-AF191)*0.7),"")</f>
        <v/>
      </c>
      <c r="AH191" s="18"/>
      <c r="AI191" s="60" t="e">
        <f t="array" aca="1" ref="AI191" ca="1">_xlfn.IFS(AH191=0,0,AH191&gt;W191,0,W191-AH191&gt;AG191,AG191,W191-AH191&lt;AG191,W191-AH191)</f>
        <v>#NAME?</v>
      </c>
      <c r="AJ191" s="61" t="str">
        <f t="shared" ca="1" si="30"/>
        <v/>
      </c>
    </row>
    <row r="192" spans="1:36" s="2" customFormat="1" ht="24" hidden="1" customHeight="1">
      <c r="A192" s="8">
        <v>181</v>
      </c>
      <c r="B192" s="17"/>
      <c r="C192" s="9"/>
      <c r="D192" s="9"/>
      <c r="E192" s="18"/>
      <c r="F192" s="18"/>
      <c r="G192" s="18"/>
      <c r="H192" s="18"/>
      <c r="I192" s="15">
        <f t="shared" si="31"/>
        <v>0</v>
      </c>
      <c r="J192" s="55">
        <f t="shared" si="28"/>
        <v>0</v>
      </c>
      <c r="K192" s="55"/>
      <c r="L192" s="57">
        <f>IF(D192="",0,VLOOKUP(D192,[1]リスト!$F$4:$H$29,3,FALSE))</f>
        <v>0</v>
      </c>
      <c r="M192" s="58">
        <f t="shared" si="32"/>
        <v>0</v>
      </c>
      <c r="N192" s="55">
        <f t="shared" si="33"/>
        <v>0</v>
      </c>
      <c r="O192" s="18"/>
      <c r="P192" s="58">
        <f t="shared" si="34"/>
        <v>0</v>
      </c>
      <c r="Q192" s="9"/>
      <c r="R192" s="18"/>
      <c r="S192" s="57" t="str">
        <f>IF(Q192="","",VLOOKUP(Q192,[1]リスト!$J$4:$K$31,2,FALSE))</f>
        <v/>
      </c>
      <c r="T192" s="55">
        <f t="shared" si="29"/>
        <v>0</v>
      </c>
      <c r="U192" s="55" t="str">
        <f t="shared" si="35"/>
        <v/>
      </c>
      <c r="V192" s="55">
        <f t="shared" si="36"/>
        <v>0</v>
      </c>
      <c r="W192" s="55">
        <f t="shared" si="37"/>
        <v>0</v>
      </c>
      <c r="AD192" s="1"/>
      <c r="AE192" s="10"/>
      <c r="AF192" s="55" t="str">
        <f t="array" ref="AF192">IFERROR(IF(#REF!="×",0,_xlfn.IFS(AE192="多面",W192*0.6/1.6*0.5,AE192="治水ダム等",W192*0.75/1.75*0.5)),"")</f>
        <v/>
      </c>
      <c r="AG192" s="59" t="str">
        <f t="array" aca="1" ref="AG192" ca="1">IFERROR(_xlfn.IFS(#REF!="×",W192,#REF!="○",(W192-AF192)*0.7),"")</f>
        <v/>
      </c>
      <c r="AH192" s="18"/>
      <c r="AI192" s="60" t="e">
        <f t="array" aca="1" ref="AI192" ca="1">_xlfn.IFS(AH192=0,0,AH192&gt;W192,0,W192-AH192&gt;AG192,AG192,W192-AH192&lt;AG192,W192-AH192)</f>
        <v>#NAME?</v>
      </c>
      <c r="AJ192" s="61" t="str">
        <f t="shared" ca="1" si="30"/>
        <v/>
      </c>
    </row>
    <row r="193" spans="1:36" s="2" customFormat="1" ht="24" hidden="1" customHeight="1">
      <c r="A193" s="8">
        <v>182</v>
      </c>
      <c r="B193" s="17"/>
      <c r="C193" s="9"/>
      <c r="D193" s="9"/>
      <c r="E193" s="18"/>
      <c r="F193" s="18"/>
      <c r="G193" s="18"/>
      <c r="H193" s="18"/>
      <c r="I193" s="15">
        <f t="shared" si="31"/>
        <v>0</v>
      </c>
      <c r="J193" s="55">
        <f t="shared" si="28"/>
        <v>0</v>
      </c>
      <c r="K193" s="55"/>
      <c r="L193" s="57">
        <f>IF(D193="",0,VLOOKUP(D193,[1]リスト!$F$4:$H$29,3,FALSE))</f>
        <v>0</v>
      </c>
      <c r="M193" s="58">
        <f t="shared" si="32"/>
        <v>0</v>
      </c>
      <c r="N193" s="55">
        <f t="shared" si="33"/>
        <v>0</v>
      </c>
      <c r="O193" s="18"/>
      <c r="P193" s="58">
        <f t="shared" si="34"/>
        <v>0</v>
      </c>
      <c r="Q193" s="9"/>
      <c r="R193" s="18"/>
      <c r="S193" s="57" t="str">
        <f>IF(Q193="","",VLOOKUP(Q193,[1]リスト!$J$4:$K$31,2,FALSE))</f>
        <v/>
      </c>
      <c r="T193" s="55">
        <f t="shared" si="29"/>
        <v>0</v>
      </c>
      <c r="U193" s="55" t="str">
        <f t="shared" si="35"/>
        <v/>
      </c>
      <c r="V193" s="55">
        <f t="shared" si="36"/>
        <v>0</v>
      </c>
      <c r="W193" s="55">
        <f t="shared" si="37"/>
        <v>0</v>
      </c>
      <c r="AD193" s="1"/>
      <c r="AE193" s="10"/>
      <c r="AF193" s="55" t="str">
        <f t="array" ref="AF193">IFERROR(IF(#REF!="×",0,_xlfn.IFS(AE193="多面",W193*0.6/1.6*0.5,AE193="治水ダム等",W193*0.75/1.75*0.5)),"")</f>
        <v/>
      </c>
      <c r="AG193" s="59" t="str">
        <f t="array" aca="1" ref="AG193" ca="1">IFERROR(_xlfn.IFS(#REF!="×",W193,#REF!="○",(W193-AF193)*0.7),"")</f>
        <v/>
      </c>
      <c r="AH193" s="18"/>
      <c r="AI193" s="60" t="e">
        <f t="array" aca="1" ref="AI193" ca="1">_xlfn.IFS(AH193=0,0,AH193&gt;W193,0,W193-AH193&gt;AG193,AG193,W193-AH193&lt;AG193,W193-AH193)</f>
        <v>#NAME?</v>
      </c>
      <c r="AJ193" s="61" t="str">
        <f t="shared" ca="1" si="30"/>
        <v/>
      </c>
    </row>
    <row r="194" spans="1:36" s="2" customFormat="1" ht="24" hidden="1" customHeight="1">
      <c r="A194" s="8">
        <v>183</v>
      </c>
      <c r="B194" s="17"/>
      <c r="C194" s="9"/>
      <c r="D194" s="9"/>
      <c r="E194" s="18"/>
      <c r="F194" s="18"/>
      <c r="G194" s="18"/>
      <c r="H194" s="18"/>
      <c r="I194" s="15">
        <f t="shared" si="31"/>
        <v>0</v>
      </c>
      <c r="J194" s="55">
        <f t="shared" si="28"/>
        <v>0</v>
      </c>
      <c r="K194" s="55"/>
      <c r="L194" s="57">
        <f>IF(D194="",0,VLOOKUP(D194,[1]リスト!$F$4:$H$29,3,FALSE))</f>
        <v>0</v>
      </c>
      <c r="M194" s="58">
        <f t="shared" si="32"/>
        <v>0</v>
      </c>
      <c r="N194" s="55">
        <f t="shared" si="33"/>
        <v>0</v>
      </c>
      <c r="O194" s="18"/>
      <c r="P194" s="58">
        <f t="shared" si="34"/>
        <v>0</v>
      </c>
      <c r="Q194" s="9"/>
      <c r="R194" s="18"/>
      <c r="S194" s="57" t="str">
        <f>IF(Q194="","",VLOOKUP(Q194,[1]リスト!$J$4:$K$31,2,FALSE))</f>
        <v/>
      </c>
      <c r="T194" s="55">
        <f t="shared" si="29"/>
        <v>0</v>
      </c>
      <c r="U194" s="55" t="str">
        <f t="shared" si="35"/>
        <v/>
      </c>
      <c r="V194" s="55">
        <f t="shared" si="36"/>
        <v>0</v>
      </c>
      <c r="W194" s="55">
        <f t="shared" si="37"/>
        <v>0</v>
      </c>
      <c r="AD194" s="1"/>
      <c r="AE194" s="10"/>
      <c r="AF194" s="55" t="str">
        <f t="array" ref="AF194">IFERROR(IF(#REF!="×",0,_xlfn.IFS(AE194="多面",W194*0.6/1.6*0.5,AE194="治水ダム等",W194*0.75/1.75*0.5)),"")</f>
        <v/>
      </c>
      <c r="AG194" s="59" t="str">
        <f t="array" aca="1" ref="AG194" ca="1">IFERROR(_xlfn.IFS(#REF!="×",W194,#REF!="○",(W194-AF194)*0.7),"")</f>
        <v/>
      </c>
      <c r="AH194" s="18"/>
      <c r="AI194" s="60" t="e">
        <f t="array" aca="1" ref="AI194" ca="1">_xlfn.IFS(AH194=0,0,AH194&gt;W194,0,W194-AH194&gt;AG194,AG194,W194-AH194&lt;AG194,W194-AH194)</f>
        <v>#NAME?</v>
      </c>
      <c r="AJ194" s="61" t="str">
        <f t="shared" ca="1" si="30"/>
        <v/>
      </c>
    </row>
    <row r="195" spans="1:36" s="2" customFormat="1" ht="24" hidden="1" customHeight="1">
      <c r="A195" s="8">
        <v>184</v>
      </c>
      <c r="B195" s="17"/>
      <c r="C195" s="9"/>
      <c r="D195" s="9"/>
      <c r="E195" s="18"/>
      <c r="F195" s="18"/>
      <c r="G195" s="18"/>
      <c r="H195" s="18"/>
      <c r="I195" s="15">
        <f t="shared" si="31"/>
        <v>0</v>
      </c>
      <c r="J195" s="55">
        <f t="shared" si="28"/>
        <v>0</v>
      </c>
      <c r="K195" s="55"/>
      <c r="L195" s="57">
        <f>IF(D195="",0,VLOOKUP(D195,[1]リスト!$F$4:$H$29,3,FALSE))</f>
        <v>0</v>
      </c>
      <c r="M195" s="58">
        <f t="shared" si="32"/>
        <v>0</v>
      </c>
      <c r="N195" s="55">
        <f t="shared" si="33"/>
        <v>0</v>
      </c>
      <c r="O195" s="18"/>
      <c r="P195" s="58">
        <f t="shared" si="34"/>
        <v>0</v>
      </c>
      <c r="Q195" s="9"/>
      <c r="R195" s="18"/>
      <c r="S195" s="57" t="str">
        <f>IF(Q195="","",VLOOKUP(Q195,[1]リスト!$J$4:$K$31,2,FALSE))</f>
        <v/>
      </c>
      <c r="T195" s="55">
        <f t="shared" si="29"/>
        <v>0</v>
      </c>
      <c r="U195" s="55" t="str">
        <f t="shared" si="35"/>
        <v/>
      </c>
      <c r="V195" s="55">
        <f t="shared" si="36"/>
        <v>0</v>
      </c>
      <c r="W195" s="55">
        <f t="shared" si="37"/>
        <v>0</v>
      </c>
      <c r="AD195" s="1"/>
      <c r="AE195" s="10"/>
      <c r="AF195" s="55" t="str">
        <f t="array" ref="AF195">IFERROR(IF(#REF!="×",0,_xlfn.IFS(AE195="多面",W195*0.6/1.6*0.5,AE195="治水ダム等",W195*0.75/1.75*0.5)),"")</f>
        <v/>
      </c>
      <c r="AG195" s="59" t="str">
        <f t="array" aca="1" ref="AG195" ca="1">IFERROR(_xlfn.IFS(#REF!="×",W195,#REF!="○",(W195-AF195)*0.7),"")</f>
        <v/>
      </c>
      <c r="AH195" s="18"/>
      <c r="AI195" s="60" t="e">
        <f t="array" aca="1" ref="AI195" ca="1">_xlfn.IFS(AH195=0,0,AH195&gt;W195,0,W195-AH195&gt;AG195,AG195,W195-AH195&lt;AG195,W195-AH195)</f>
        <v>#NAME?</v>
      </c>
      <c r="AJ195" s="61" t="str">
        <f t="shared" ca="1" si="30"/>
        <v/>
      </c>
    </row>
    <row r="196" spans="1:36" s="2" customFormat="1" ht="24" hidden="1" customHeight="1">
      <c r="A196" s="8">
        <v>185</v>
      </c>
      <c r="B196" s="17"/>
      <c r="C196" s="9"/>
      <c r="D196" s="9"/>
      <c r="E196" s="18"/>
      <c r="F196" s="18"/>
      <c r="G196" s="18"/>
      <c r="H196" s="18"/>
      <c r="I196" s="15">
        <f t="shared" si="31"/>
        <v>0</v>
      </c>
      <c r="J196" s="55">
        <f t="shared" si="28"/>
        <v>0</v>
      </c>
      <c r="K196" s="55"/>
      <c r="L196" s="57">
        <f>IF(D196="",0,VLOOKUP(D196,[1]リスト!$F$4:$H$29,3,FALSE))</f>
        <v>0</v>
      </c>
      <c r="M196" s="58">
        <f t="shared" si="32"/>
        <v>0</v>
      </c>
      <c r="N196" s="55">
        <f t="shared" si="33"/>
        <v>0</v>
      </c>
      <c r="O196" s="18"/>
      <c r="P196" s="58">
        <f t="shared" si="34"/>
        <v>0</v>
      </c>
      <c r="Q196" s="9"/>
      <c r="R196" s="18"/>
      <c r="S196" s="57" t="str">
        <f>IF(Q196="","",VLOOKUP(Q196,[1]リスト!$J$4:$K$31,2,FALSE))</f>
        <v/>
      </c>
      <c r="T196" s="55">
        <f t="shared" si="29"/>
        <v>0</v>
      </c>
      <c r="U196" s="55" t="str">
        <f t="shared" si="35"/>
        <v/>
      </c>
      <c r="V196" s="55">
        <f t="shared" si="36"/>
        <v>0</v>
      </c>
      <c r="W196" s="55">
        <f t="shared" si="37"/>
        <v>0</v>
      </c>
      <c r="AD196" s="1"/>
      <c r="AE196" s="10"/>
      <c r="AF196" s="55" t="str">
        <f t="array" ref="AF196">IFERROR(IF(#REF!="×",0,_xlfn.IFS(AE196="多面",W196*0.6/1.6*0.5,AE196="治水ダム等",W196*0.75/1.75*0.5)),"")</f>
        <v/>
      </c>
      <c r="AG196" s="59" t="str">
        <f t="array" aca="1" ref="AG196" ca="1">IFERROR(_xlfn.IFS(#REF!="×",W196,#REF!="○",(W196-AF196)*0.7),"")</f>
        <v/>
      </c>
      <c r="AH196" s="18"/>
      <c r="AI196" s="60" t="e">
        <f t="array" aca="1" ref="AI196" ca="1">_xlfn.IFS(AH196=0,0,AH196&gt;W196,0,W196-AH196&gt;AG196,AG196,W196-AH196&lt;AG196,W196-AH196)</f>
        <v>#NAME?</v>
      </c>
      <c r="AJ196" s="61" t="str">
        <f t="shared" ca="1" si="30"/>
        <v/>
      </c>
    </row>
    <row r="197" spans="1:36" s="2" customFormat="1" ht="24" hidden="1" customHeight="1">
      <c r="A197" s="8">
        <v>186</v>
      </c>
      <c r="B197" s="17"/>
      <c r="C197" s="9"/>
      <c r="D197" s="9"/>
      <c r="E197" s="18"/>
      <c r="F197" s="18"/>
      <c r="G197" s="18"/>
      <c r="H197" s="18"/>
      <c r="I197" s="15">
        <f t="shared" si="31"/>
        <v>0</v>
      </c>
      <c r="J197" s="55">
        <f t="shared" si="28"/>
        <v>0</v>
      </c>
      <c r="K197" s="55"/>
      <c r="L197" s="57">
        <f>IF(D197="",0,VLOOKUP(D197,[1]リスト!$F$4:$H$29,3,FALSE))</f>
        <v>0</v>
      </c>
      <c r="M197" s="58">
        <f t="shared" si="32"/>
        <v>0</v>
      </c>
      <c r="N197" s="55">
        <f t="shared" si="33"/>
        <v>0</v>
      </c>
      <c r="O197" s="18"/>
      <c r="P197" s="58">
        <f t="shared" si="34"/>
        <v>0</v>
      </c>
      <c r="Q197" s="9"/>
      <c r="R197" s="18"/>
      <c r="S197" s="57" t="str">
        <f>IF(Q197="","",VLOOKUP(Q197,[1]リスト!$J$4:$K$31,2,FALSE))</f>
        <v/>
      </c>
      <c r="T197" s="55">
        <f t="shared" si="29"/>
        <v>0</v>
      </c>
      <c r="U197" s="55" t="str">
        <f t="shared" si="35"/>
        <v/>
      </c>
      <c r="V197" s="55">
        <f t="shared" si="36"/>
        <v>0</v>
      </c>
      <c r="W197" s="55">
        <f t="shared" si="37"/>
        <v>0</v>
      </c>
      <c r="AD197" s="1"/>
      <c r="AE197" s="10"/>
      <c r="AF197" s="55" t="str">
        <f t="array" ref="AF197">IFERROR(IF(#REF!="×",0,_xlfn.IFS(AE197="多面",W197*0.6/1.6*0.5,AE197="治水ダム等",W197*0.75/1.75*0.5)),"")</f>
        <v/>
      </c>
      <c r="AG197" s="59" t="str">
        <f t="array" aca="1" ref="AG197" ca="1">IFERROR(_xlfn.IFS(#REF!="×",W197,#REF!="○",(W197-AF197)*0.7),"")</f>
        <v/>
      </c>
      <c r="AH197" s="18"/>
      <c r="AI197" s="60" t="e">
        <f t="array" aca="1" ref="AI197" ca="1">_xlfn.IFS(AH197=0,0,AH197&gt;W197,0,W197-AH197&gt;AG197,AG197,W197-AH197&lt;AG197,W197-AH197)</f>
        <v>#NAME?</v>
      </c>
      <c r="AJ197" s="61" t="str">
        <f t="shared" ca="1" si="30"/>
        <v/>
      </c>
    </row>
    <row r="198" spans="1:36" s="2" customFormat="1" ht="24" hidden="1" customHeight="1">
      <c r="A198" s="8">
        <v>187</v>
      </c>
      <c r="B198" s="17"/>
      <c r="C198" s="9"/>
      <c r="D198" s="9"/>
      <c r="E198" s="18"/>
      <c r="F198" s="18"/>
      <c r="G198" s="18"/>
      <c r="H198" s="18"/>
      <c r="I198" s="15">
        <f t="shared" si="31"/>
        <v>0</v>
      </c>
      <c r="J198" s="55">
        <f t="shared" si="28"/>
        <v>0</v>
      </c>
      <c r="K198" s="55"/>
      <c r="L198" s="57">
        <f>IF(D198="",0,VLOOKUP(D198,[1]リスト!$F$4:$H$29,3,FALSE))</f>
        <v>0</v>
      </c>
      <c r="M198" s="58">
        <f t="shared" si="32"/>
        <v>0</v>
      </c>
      <c r="N198" s="55">
        <f t="shared" si="33"/>
        <v>0</v>
      </c>
      <c r="O198" s="18"/>
      <c r="P198" s="58">
        <f t="shared" si="34"/>
        <v>0</v>
      </c>
      <c r="Q198" s="9"/>
      <c r="R198" s="18"/>
      <c r="S198" s="57" t="str">
        <f>IF(Q198="","",VLOOKUP(Q198,[1]リスト!$J$4:$K$31,2,FALSE))</f>
        <v/>
      </c>
      <c r="T198" s="55">
        <f t="shared" si="29"/>
        <v>0</v>
      </c>
      <c r="U198" s="55" t="str">
        <f t="shared" si="35"/>
        <v/>
      </c>
      <c r="V198" s="55">
        <f t="shared" si="36"/>
        <v>0</v>
      </c>
      <c r="W198" s="55">
        <f t="shared" si="37"/>
        <v>0</v>
      </c>
      <c r="AD198" s="1"/>
      <c r="AE198" s="10"/>
      <c r="AF198" s="55" t="str">
        <f t="array" ref="AF198">IFERROR(IF(#REF!="×",0,_xlfn.IFS(AE198="多面",W198*0.6/1.6*0.5,AE198="治水ダム等",W198*0.75/1.75*0.5)),"")</f>
        <v/>
      </c>
      <c r="AG198" s="59" t="str">
        <f t="array" aca="1" ref="AG198" ca="1">IFERROR(_xlfn.IFS(#REF!="×",W198,#REF!="○",(W198-AF198)*0.7),"")</f>
        <v/>
      </c>
      <c r="AH198" s="18"/>
      <c r="AI198" s="60" t="e">
        <f t="array" aca="1" ref="AI198" ca="1">_xlfn.IFS(AH198=0,0,AH198&gt;W198,0,W198-AH198&gt;AG198,AG198,W198-AH198&lt;AG198,W198-AH198)</f>
        <v>#NAME?</v>
      </c>
      <c r="AJ198" s="61" t="str">
        <f t="shared" ca="1" si="30"/>
        <v/>
      </c>
    </row>
    <row r="199" spans="1:36" s="2" customFormat="1" ht="24" hidden="1" customHeight="1">
      <c r="A199" s="8">
        <v>188</v>
      </c>
      <c r="B199" s="17"/>
      <c r="C199" s="9"/>
      <c r="D199" s="9"/>
      <c r="E199" s="18"/>
      <c r="F199" s="18"/>
      <c r="G199" s="18"/>
      <c r="H199" s="18"/>
      <c r="I199" s="15">
        <f t="shared" si="31"/>
        <v>0</v>
      </c>
      <c r="J199" s="55">
        <f t="shared" si="28"/>
        <v>0</v>
      </c>
      <c r="K199" s="55"/>
      <c r="L199" s="57">
        <f>IF(D199="",0,VLOOKUP(D199,[1]リスト!$F$4:$H$29,3,FALSE))</f>
        <v>0</v>
      </c>
      <c r="M199" s="58">
        <f t="shared" si="32"/>
        <v>0</v>
      </c>
      <c r="N199" s="55">
        <f t="shared" si="33"/>
        <v>0</v>
      </c>
      <c r="O199" s="18"/>
      <c r="P199" s="58">
        <f t="shared" si="34"/>
        <v>0</v>
      </c>
      <c r="Q199" s="9"/>
      <c r="R199" s="18"/>
      <c r="S199" s="57" t="str">
        <f>IF(Q199="","",VLOOKUP(Q199,[1]リスト!$J$4:$K$31,2,FALSE))</f>
        <v/>
      </c>
      <c r="T199" s="55">
        <f t="shared" si="29"/>
        <v>0</v>
      </c>
      <c r="U199" s="55" t="str">
        <f t="shared" si="35"/>
        <v/>
      </c>
      <c r="V199" s="55">
        <f t="shared" si="36"/>
        <v>0</v>
      </c>
      <c r="W199" s="55">
        <f t="shared" si="37"/>
        <v>0</v>
      </c>
      <c r="AD199" s="1"/>
      <c r="AE199" s="10"/>
      <c r="AF199" s="55" t="str">
        <f t="array" ref="AF199">IFERROR(IF(#REF!="×",0,_xlfn.IFS(AE199="多面",W199*0.6/1.6*0.5,AE199="治水ダム等",W199*0.75/1.75*0.5)),"")</f>
        <v/>
      </c>
      <c r="AG199" s="59" t="str">
        <f t="array" aca="1" ref="AG199" ca="1">IFERROR(_xlfn.IFS(#REF!="×",W199,#REF!="○",(W199-AF199)*0.7),"")</f>
        <v/>
      </c>
      <c r="AH199" s="18"/>
      <c r="AI199" s="60" t="e">
        <f t="array" aca="1" ref="AI199" ca="1">_xlfn.IFS(AH199=0,0,AH199&gt;W199,0,W199-AH199&gt;AG199,AG199,W199-AH199&lt;AG199,W199-AH199)</f>
        <v>#NAME?</v>
      </c>
      <c r="AJ199" s="61" t="str">
        <f t="shared" ca="1" si="30"/>
        <v/>
      </c>
    </row>
    <row r="200" spans="1:36" s="2" customFormat="1" ht="24" hidden="1" customHeight="1">
      <c r="A200" s="8">
        <v>189</v>
      </c>
      <c r="B200" s="17"/>
      <c r="C200" s="9"/>
      <c r="D200" s="9"/>
      <c r="E200" s="18"/>
      <c r="F200" s="18"/>
      <c r="G200" s="18"/>
      <c r="H200" s="18"/>
      <c r="I200" s="15">
        <f t="shared" si="31"/>
        <v>0</v>
      </c>
      <c r="J200" s="55">
        <f t="shared" si="28"/>
        <v>0</v>
      </c>
      <c r="K200" s="55"/>
      <c r="L200" s="57">
        <f>IF(D200="",0,VLOOKUP(D200,[1]リスト!$F$4:$H$29,3,FALSE))</f>
        <v>0</v>
      </c>
      <c r="M200" s="58">
        <f t="shared" si="32"/>
        <v>0</v>
      </c>
      <c r="N200" s="55">
        <f t="shared" si="33"/>
        <v>0</v>
      </c>
      <c r="O200" s="18"/>
      <c r="P200" s="58">
        <f t="shared" si="34"/>
        <v>0</v>
      </c>
      <c r="Q200" s="9"/>
      <c r="R200" s="18"/>
      <c r="S200" s="57" t="str">
        <f>IF(Q200="","",VLOOKUP(Q200,[1]リスト!$J$4:$K$31,2,FALSE))</f>
        <v/>
      </c>
      <c r="T200" s="55">
        <f t="shared" si="29"/>
        <v>0</v>
      </c>
      <c r="U200" s="55" t="str">
        <f t="shared" si="35"/>
        <v/>
      </c>
      <c r="V200" s="55">
        <f t="shared" si="36"/>
        <v>0</v>
      </c>
      <c r="W200" s="55">
        <f t="shared" si="37"/>
        <v>0</v>
      </c>
      <c r="AD200" s="1"/>
      <c r="AE200" s="10"/>
      <c r="AF200" s="55" t="str">
        <f t="array" ref="AF200">IFERROR(IF(#REF!="×",0,_xlfn.IFS(AE200="多面",W200*0.6/1.6*0.5,AE200="治水ダム等",W200*0.75/1.75*0.5)),"")</f>
        <v/>
      </c>
      <c r="AG200" s="59" t="str">
        <f t="array" aca="1" ref="AG200" ca="1">IFERROR(_xlfn.IFS(#REF!="×",W200,#REF!="○",(W200-AF200)*0.7),"")</f>
        <v/>
      </c>
      <c r="AH200" s="18"/>
      <c r="AI200" s="60" t="e">
        <f t="array" aca="1" ref="AI200" ca="1">_xlfn.IFS(AH200=0,0,AH200&gt;W200,0,W200-AH200&gt;AG200,AG200,W200-AH200&lt;AG200,W200-AH200)</f>
        <v>#NAME?</v>
      </c>
      <c r="AJ200" s="61" t="str">
        <f t="shared" ca="1" si="30"/>
        <v/>
      </c>
    </row>
    <row r="201" spans="1:36" s="2" customFormat="1" ht="24" hidden="1" customHeight="1">
      <c r="A201" s="8">
        <v>190</v>
      </c>
      <c r="B201" s="17"/>
      <c r="C201" s="9"/>
      <c r="D201" s="9"/>
      <c r="E201" s="18"/>
      <c r="F201" s="18"/>
      <c r="G201" s="18"/>
      <c r="H201" s="18"/>
      <c r="I201" s="15">
        <f t="shared" si="31"/>
        <v>0</v>
      </c>
      <c r="J201" s="55">
        <f t="shared" si="28"/>
        <v>0</v>
      </c>
      <c r="K201" s="55"/>
      <c r="L201" s="57">
        <f>IF(D201="",0,VLOOKUP(D201,[1]リスト!$F$4:$H$29,3,FALSE))</f>
        <v>0</v>
      </c>
      <c r="M201" s="58">
        <f t="shared" si="32"/>
        <v>0</v>
      </c>
      <c r="N201" s="55">
        <f t="shared" si="33"/>
        <v>0</v>
      </c>
      <c r="O201" s="18"/>
      <c r="P201" s="58">
        <f t="shared" si="34"/>
        <v>0</v>
      </c>
      <c r="Q201" s="9"/>
      <c r="R201" s="18"/>
      <c r="S201" s="57" t="str">
        <f>IF(Q201="","",VLOOKUP(Q201,[1]リスト!$J$4:$K$31,2,FALSE))</f>
        <v/>
      </c>
      <c r="T201" s="55">
        <f t="shared" si="29"/>
        <v>0</v>
      </c>
      <c r="U201" s="55" t="str">
        <f t="shared" si="35"/>
        <v/>
      </c>
      <c r="V201" s="55">
        <f t="shared" si="36"/>
        <v>0</v>
      </c>
      <c r="W201" s="55">
        <f t="shared" si="37"/>
        <v>0</v>
      </c>
      <c r="AD201" s="1"/>
      <c r="AE201" s="10"/>
      <c r="AF201" s="55" t="str">
        <f t="array" ref="AF201">IFERROR(IF(#REF!="×",0,_xlfn.IFS(AE201="多面",W201*0.6/1.6*0.5,AE201="治水ダム等",W201*0.75/1.75*0.5)),"")</f>
        <v/>
      </c>
      <c r="AG201" s="59" t="str">
        <f t="array" aca="1" ref="AG201" ca="1">IFERROR(_xlfn.IFS(#REF!="×",W201,#REF!="○",(W201-AF201)*0.7),"")</f>
        <v/>
      </c>
      <c r="AH201" s="18"/>
      <c r="AI201" s="60" t="e">
        <f t="array" aca="1" ref="AI201" ca="1">_xlfn.IFS(AH201=0,0,AH201&gt;W201,0,W201-AH201&gt;AG201,AG201,W201-AH201&lt;AG201,W201-AH201)</f>
        <v>#NAME?</v>
      </c>
      <c r="AJ201" s="61" t="str">
        <f t="shared" ca="1" si="30"/>
        <v/>
      </c>
    </row>
    <row r="202" spans="1:36" s="2" customFormat="1" ht="24" hidden="1" customHeight="1">
      <c r="A202" s="8">
        <v>191</v>
      </c>
      <c r="B202" s="17"/>
      <c r="C202" s="9"/>
      <c r="D202" s="9"/>
      <c r="E202" s="18"/>
      <c r="F202" s="18"/>
      <c r="G202" s="18"/>
      <c r="H202" s="18"/>
      <c r="I202" s="15">
        <f t="shared" si="31"/>
        <v>0</v>
      </c>
      <c r="J202" s="55">
        <f t="shared" si="28"/>
        <v>0</v>
      </c>
      <c r="K202" s="55"/>
      <c r="L202" s="57">
        <f>IF(D202="",0,VLOOKUP(D202,[1]リスト!$F$4:$H$29,3,FALSE))</f>
        <v>0</v>
      </c>
      <c r="M202" s="58">
        <f t="shared" si="32"/>
        <v>0</v>
      </c>
      <c r="N202" s="55">
        <f t="shared" si="33"/>
        <v>0</v>
      </c>
      <c r="O202" s="18"/>
      <c r="P202" s="58">
        <f t="shared" si="34"/>
        <v>0</v>
      </c>
      <c r="Q202" s="9"/>
      <c r="R202" s="18"/>
      <c r="S202" s="57" t="str">
        <f>IF(Q202="","",VLOOKUP(Q202,[1]リスト!$J$4:$K$31,2,FALSE))</f>
        <v/>
      </c>
      <c r="T202" s="55">
        <f t="shared" si="29"/>
        <v>0</v>
      </c>
      <c r="U202" s="55" t="str">
        <f t="shared" si="35"/>
        <v/>
      </c>
      <c r="V202" s="55">
        <f t="shared" si="36"/>
        <v>0</v>
      </c>
      <c r="W202" s="55">
        <f t="shared" si="37"/>
        <v>0</v>
      </c>
      <c r="AD202" s="1"/>
      <c r="AE202" s="10"/>
      <c r="AF202" s="55" t="str">
        <f t="array" ref="AF202">IFERROR(IF(#REF!="×",0,_xlfn.IFS(AE202="多面",W202*0.6/1.6*0.5,AE202="治水ダム等",W202*0.75/1.75*0.5)),"")</f>
        <v/>
      </c>
      <c r="AG202" s="59" t="str">
        <f t="array" aca="1" ref="AG202" ca="1">IFERROR(_xlfn.IFS(#REF!="×",W202,#REF!="○",(W202-AF202)*0.7),"")</f>
        <v/>
      </c>
      <c r="AH202" s="18"/>
      <c r="AI202" s="60" t="e">
        <f t="array" aca="1" ref="AI202" ca="1">_xlfn.IFS(AH202=0,0,AH202&gt;W202,0,W202-AH202&gt;AG202,AG202,W202-AH202&lt;AG202,W202-AH202)</f>
        <v>#NAME?</v>
      </c>
      <c r="AJ202" s="61" t="str">
        <f t="shared" ca="1" si="30"/>
        <v/>
      </c>
    </row>
    <row r="203" spans="1:36" s="2" customFormat="1" ht="24" hidden="1" customHeight="1">
      <c r="A203" s="8">
        <v>192</v>
      </c>
      <c r="B203" s="17"/>
      <c r="C203" s="9"/>
      <c r="D203" s="9"/>
      <c r="E203" s="18"/>
      <c r="F203" s="18"/>
      <c r="G203" s="18"/>
      <c r="H203" s="18"/>
      <c r="I203" s="15">
        <f t="shared" si="31"/>
        <v>0</v>
      </c>
      <c r="J203" s="55">
        <f t="shared" si="28"/>
        <v>0</v>
      </c>
      <c r="K203" s="55"/>
      <c r="L203" s="57">
        <f>IF(D203="",0,VLOOKUP(D203,[1]リスト!$F$4:$H$29,3,FALSE))</f>
        <v>0</v>
      </c>
      <c r="M203" s="58">
        <f t="shared" si="32"/>
        <v>0</v>
      </c>
      <c r="N203" s="55">
        <f t="shared" si="33"/>
        <v>0</v>
      </c>
      <c r="O203" s="18"/>
      <c r="P203" s="58">
        <f t="shared" si="34"/>
        <v>0</v>
      </c>
      <c r="Q203" s="9"/>
      <c r="R203" s="18"/>
      <c r="S203" s="57" t="str">
        <f>IF(Q203="","",VLOOKUP(Q203,[1]リスト!$J$4:$K$31,2,FALSE))</f>
        <v/>
      </c>
      <c r="T203" s="55">
        <f t="shared" si="29"/>
        <v>0</v>
      </c>
      <c r="U203" s="55" t="str">
        <f t="shared" si="35"/>
        <v/>
      </c>
      <c r="V203" s="55">
        <f t="shared" si="36"/>
        <v>0</v>
      </c>
      <c r="W203" s="55">
        <f t="shared" si="37"/>
        <v>0</v>
      </c>
      <c r="AD203" s="1"/>
      <c r="AE203" s="10"/>
      <c r="AF203" s="55" t="str">
        <f t="array" ref="AF203">IFERROR(IF(#REF!="×",0,_xlfn.IFS(AE203="多面",W203*0.6/1.6*0.5,AE203="治水ダム等",W203*0.75/1.75*0.5)),"")</f>
        <v/>
      </c>
      <c r="AG203" s="59" t="str">
        <f t="array" aca="1" ref="AG203" ca="1">IFERROR(_xlfn.IFS(#REF!="×",W203,#REF!="○",(W203-AF203)*0.7),"")</f>
        <v/>
      </c>
      <c r="AH203" s="18"/>
      <c r="AI203" s="60" t="e">
        <f t="array" aca="1" ref="AI203" ca="1">_xlfn.IFS(AH203=0,0,AH203&gt;W203,0,W203-AH203&gt;AG203,AG203,W203-AH203&lt;AG203,W203-AH203)</f>
        <v>#NAME?</v>
      </c>
      <c r="AJ203" s="61" t="str">
        <f t="shared" ca="1" si="30"/>
        <v/>
      </c>
    </row>
    <row r="204" spans="1:36" s="2" customFormat="1" ht="24" hidden="1" customHeight="1">
      <c r="A204" s="8">
        <v>193</v>
      </c>
      <c r="B204" s="17"/>
      <c r="C204" s="9"/>
      <c r="D204" s="9"/>
      <c r="E204" s="18"/>
      <c r="F204" s="18"/>
      <c r="G204" s="18"/>
      <c r="H204" s="18"/>
      <c r="I204" s="15">
        <f t="shared" si="31"/>
        <v>0</v>
      </c>
      <c r="J204" s="55">
        <f t="shared" si="28"/>
        <v>0</v>
      </c>
      <c r="K204" s="55"/>
      <c r="L204" s="57">
        <f>IF(D204="",0,VLOOKUP(D204,[1]リスト!$F$4:$H$29,3,FALSE))</f>
        <v>0</v>
      </c>
      <c r="M204" s="58">
        <f t="shared" si="32"/>
        <v>0</v>
      </c>
      <c r="N204" s="55">
        <f t="shared" si="33"/>
        <v>0</v>
      </c>
      <c r="O204" s="18"/>
      <c r="P204" s="58">
        <f t="shared" si="34"/>
        <v>0</v>
      </c>
      <c r="Q204" s="9"/>
      <c r="R204" s="18"/>
      <c r="S204" s="57" t="str">
        <f>IF(Q204="","",VLOOKUP(Q204,[1]リスト!$J$4:$K$31,2,FALSE))</f>
        <v/>
      </c>
      <c r="T204" s="55">
        <f t="shared" si="29"/>
        <v>0</v>
      </c>
      <c r="U204" s="55" t="str">
        <f t="shared" si="35"/>
        <v/>
      </c>
      <c r="V204" s="55">
        <f t="shared" si="36"/>
        <v>0</v>
      </c>
      <c r="W204" s="55">
        <f t="shared" si="37"/>
        <v>0</v>
      </c>
      <c r="AD204" s="1"/>
      <c r="AE204" s="10"/>
      <c r="AF204" s="55" t="str">
        <f t="array" ref="AF204">IFERROR(IF(#REF!="×",0,_xlfn.IFS(AE204="多面",W204*0.6/1.6*0.5,AE204="治水ダム等",W204*0.75/1.75*0.5)),"")</f>
        <v/>
      </c>
      <c r="AG204" s="59" t="str">
        <f t="array" aca="1" ref="AG204" ca="1">IFERROR(_xlfn.IFS(#REF!="×",W204,#REF!="○",(W204-AF204)*0.7),"")</f>
        <v/>
      </c>
      <c r="AH204" s="18"/>
      <c r="AI204" s="60" t="e">
        <f t="array" aca="1" ref="AI204" ca="1">_xlfn.IFS(AH204=0,0,AH204&gt;W204,0,W204-AH204&gt;AG204,AG204,W204-AH204&lt;AG204,W204-AH204)</f>
        <v>#NAME?</v>
      </c>
      <c r="AJ204" s="61" t="str">
        <f t="shared" ca="1" si="30"/>
        <v/>
      </c>
    </row>
    <row r="205" spans="1:36" s="2" customFormat="1" ht="24" hidden="1" customHeight="1">
      <c r="A205" s="8">
        <v>194</v>
      </c>
      <c r="B205" s="17"/>
      <c r="C205" s="9"/>
      <c r="D205" s="9"/>
      <c r="E205" s="18"/>
      <c r="F205" s="18"/>
      <c r="G205" s="18"/>
      <c r="H205" s="18"/>
      <c r="I205" s="15">
        <f t="shared" si="31"/>
        <v>0</v>
      </c>
      <c r="J205" s="55">
        <f t="shared" ref="J205:J209" si="38">SUM(E205:G205)</f>
        <v>0</v>
      </c>
      <c r="K205" s="55"/>
      <c r="L205" s="57">
        <f>IF(D205="",0,VLOOKUP(D205,[1]リスト!$F$4:$H$29,3,FALSE))</f>
        <v>0</v>
      </c>
      <c r="M205" s="58">
        <f t="shared" si="32"/>
        <v>0</v>
      </c>
      <c r="N205" s="55">
        <f t="shared" si="33"/>
        <v>0</v>
      </c>
      <c r="O205" s="18"/>
      <c r="P205" s="58">
        <f t="shared" si="34"/>
        <v>0</v>
      </c>
      <c r="Q205" s="9"/>
      <c r="R205" s="18"/>
      <c r="S205" s="57" t="str">
        <f>IF(Q205="","",VLOOKUP(Q205,[1]リスト!$J$4:$K$31,2,FALSE))</f>
        <v/>
      </c>
      <c r="T205" s="55">
        <f t="shared" ref="T205:T209" si="39">IF(R205=0,0,R205/S205)</f>
        <v>0</v>
      </c>
      <c r="U205" s="55" t="str">
        <f t="shared" si="35"/>
        <v/>
      </c>
      <c r="V205" s="55">
        <f t="shared" si="36"/>
        <v>0</v>
      </c>
      <c r="W205" s="55">
        <f t="shared" si="37"/>
        <v>0</v>
      </c>
      <c r="AD205" s="1"/>
      <c r="AE205" s="10"/>
      <c r="AF205" s="55" t="str">
        <f t="array" ref="AF205">IFERROR(IF(#REF!="×",0,_xlfn.IFS(AE205="多面",W205*0.6/1.6*0.5,AE205="治水ダム等",W205*0.75/1.75*0.5)),"")</f>
        <v/>
      </c>
      <c r="AG205" s="59" t="str">
        <f t="array" aca="1" ref="AG205" ca="1">IFERROR(_xlfn.IFS(#REF!="×",W205,#REF!="○",(W205-AF205)*0.7),"")</f>
        <v/>
      </c>
      <c r="AH205" s="18"/>
      <c r="AI205" s="60" t="e">
        <f t="array" aca="1" ref="AI205" ca="1">_xlfn.IFS(AH205=0,0,AH205&gt;W205,0,W205-AH205&gt;AG205,AG205,W205-AH205&lt;AG205,W205-AH205)</f>
        <v>#NAME?</v>
      </c>
      <c r="AJ205" s="61" t="str">
        <f t="shared" ref="AJ205:AJ209" ca="1" si="40">IF(AH205=0,AG205,0)</f>
        <v/>
      </c>
    </row>
    <row r="206" spans="1:36" s="2" customFormat="1" ht="24" hidden="1" customHeight="1">
      <c r="A206" s="8">
        <v>195</v>
      </c>
      <c r="B206" s="17"/>
      <c r="C206" s="9"/>
      <c r="D206" s="9"/>
      <c r="E206" s="18"/>
      <c r="F206" s="18"/>
      <c r="G206" s="18"/>
      <c r="H206" s="18"/>
      <c r="I206" s="15">
        <f t="shared" si="31"/>
        <v>0</v>
      </c>
      <c r="J206" s="55">
        <f t="shared" si="38"/>
        <v>0</v>
      </c>
      <c r="K206" s="55"/>
      <c r="L206" s="57">
        <f>IF(D206="",0,VLOOKUP(D206,[1]リスト!$F$4:$H$29,3,FALSE))</f>
        <v>0</v>
      </c>
      <c r="M206" s="58">
        <f t="shared" si="32"/>
        <v>0</v>
      </c>
      <c r="N206" s="55">
        <f t="shared" si="33"/>
        <v>0</v>
      </c>
      <c r="O206" s="18"/>
      <c r="P206" s="58">
        <f t="shared" si="34"/>
        <v>0</v>
      </c>
      <c r="Q206" s="9"/>
      <c r="R206" s="18"/>
      <c r="S206" s="57" t="str">
        <f>IF(Q206="","",VLOOKUP(Q206,[1]リスト!$J$4:$K$31,2,FALSE))</f>
        <v/>
      </c>
      <c r="T206" s="55">
        <f t="shared" si="39"/>
        <v>0</v>
      </c>
      <c r="U206" s="55" t="str">
        <f t="shared" si="35"/>
        <v/>
      </c>
      <c r="V206" s="55">
        <f t="shared" si="36"/>
        <v>0</v>
      </c>
      <c r="W206" s="55">
        <f t="shared" si="37"/>
        <v>0</v>
      </c>
      <c r="AD206" s="1"/>
      <c r="AE206" s="10"/>
      <c r="AF206" s="55" t="str">
        <f t="array" ref="AF206">IFERROR(IF(#REF!="×",0,_xlfn.IFS(AE206="多面",W206*0.6/1.6*0.5,AE206="治水ダム等",W206*0.75/1.75*0.5)),"")</f>
        <v/>
      </c>
      <c r="AG206" s="59" t="str">
        <f t="array" aca="1" ref="AG206" ca="1">IFERROR(_xlfn.IFS(#REF!="×",W206,#REF!="○",(W206-AF206)*0.7),"")</f>
        <v/>
      </c>
      <c r="AH206" s="18"/>
      <c r="AI206" s="60" t="e">
        <f t="array" aca="1" ref="AI206" ca="1">_xlfn.IFS(AH206=0,0,AH206&gt;W206,0,W206-AH206&gt;AG206,AG206,W206-AH206&lt;AG206,W206-AH206)</f>
        <v>#NAME?</v>
      </c>
      <c r="AJ206" s="61" t="str">
        <f t="shared" ca="1" si="40"/>
        <v/>
      </c>
    </row>
    <row r="207" spans="1:36" s="2" customFormat="1" ht="24" hidden="1" customHeight="1">
      <c r="A207" s="8">
        <v>196</v>
      </c>
      <c r="B207" s="17"/>
      <c r="C207" s="9"/>
      <c r="D207" s="9"/>
      <c r="E207" s="18"/>
      <c r="F207" s="18"/>
      <c r="G207" s="18"/>
      <c r="H207" s="18"/>
      <c r="I207" s="15">
        <f t="shared" si="31"/>
        <v>0</v>
      </c>
      <c r="J207" s="55">
        <f t="shared" si="38"/>
        <v>0</v>
      </c>
      <c r="K207" s="55"/>
      <c r="L207" s="57">
        <f>IF(D207="",0,VLOOKUP(D207,[1]リスト!$F$4:$H$29,3,FALSE))</f>
        <v>0</v>
      </c>
      <c r="M207" s="58">
        <f t="shared" si="32"/>
        <v>0</v>
      </c>
      <c r="N207" s="55">
        <f t="shared" si="33"/>
        <v>0</v>
      </c>
      <c r="O207" s="18"/>
      <c r="P207" s="58">
        <f t="shared" si="34"/>
        <v>0</v>
      </c>
      <c r="Q207" s="9"/>
      <c r="R207" s="18"/>
      <c r="S207" s="57" t="str">
        <f>IF(Q207="","",VLOOKUP(Q207,[1]リスト!$J$4:$K$31,2,FALSE))</f>
        <v/>
      </c>
      <c r="T207" s="55">
        <f t="shared" si="39"/>
        <v>0</v>
      </c>
      <c r="U207" s="55" t="str">
        <f t="shared" si="35"/>
        <v/>
      </c>
      <c r="V207" s="55">
        <f t="shared" si="36"/>
        <v>0</v>
      </c>
      <c r="W207" s="55">
        <f t="shared" si="37"/>
        <v>0</v>
      </c>
      <c r="AD207" s="1"/>
      <c r="AE207" s="10"/>
      <c r="AF207" s="55" t="str">
        <f t="array" ref="AF207">IFERROR(IF(#REF!="×",0,_xlfn.IFS(AE207="多面",W207*0.6/1.6*0.5,AE207="治水ダム等",W207*0.75/1.75*0.5)),"")</f>
        <v/>
      </c>
      <c r="AG207" s="59" t="str">
        <f t="array" aca="1" ref="AG207" ca="1">IFERROR(_xlfn.IFS(#REF!="×",W207,#REF!="○",(W207-AF207)*0.7),"")</f>
        <v/>
      </c>
      <c r="AH207" s="18"/>
      <c r="AI207" s="60" t="e">
        <f t="array" aca="1" ref="AI207" ca="1">_xlfn.IFS(AH207=0,0,AH207&gt;W207,0,W207-AH207&gt;AG207,AG207,W207-AH207&lt;AG207,W207-AH207)</f>
        <v>#NAME?</v>
      </c>
      <c r="AJ207" s="61" t="str">
        <f t="shared" ca="1" si="40"/>
        <v/>
      </c>
    </row>
    <row r="208" spans="1:36" s="2" customFormat="1" ht="24" hidden="1" customHeight="1">
      <c r="A208" s="8">
        <v>197</v>
      </c>
      <c r="B208" s="17"/>
      <c r="C208" s="9"/>
      <c r="D208" s="9"/>
      <c r="E208" s="18"/>
      <c r="F208" s="18"/>
      <c r="G208" s="18"/>
      <c r="H208" s="18"/>
      <c r="I208" s="15">
        <f t="shared" si="31"/>
        <v>0</v>
      </c>
      <c r="J208" s="55">
        <f t="shared" si="38"/>
        <v>0</v>
      </c>
      <c r="K208" s="55"/>
      <c r="L208" s="57">
        <f>IF(D208="",0,VLOOKUP(D208,[1]リスト!$F$4:$H$29,3,FALSE))</f>
        <v>0</v>
      </c>
      <c r="M208" s="58">
        <f t="shared" si="32"/>
        <v>0</v>
      </c>
      <c r="N208" s="55">
        <f t="shared" si="33"/>
        <v>0</v>
      </c>
      <c r="O208" s="18"/>
      <c r="P208" s="58">
        <f t="shared" si="34"/>
        <v>0</v>
      </c>
      <c r="Q208" s="9"/>
      <c r="R208" s="18"/>
      <c r="S208" s="57" t="str">
        <f>IF(Q208="","",VLOOKUP(Q208,[1]リスト!$J$4:$K$31,2,FALSE))</f>
        <v/>
      </c>
      <c r="T208" s="55">
        <f t="shared" si="39"/>
        <v>0</v>
      </c>
      <c r="U208" s="55" t="str">
        <f t="shared" si="35"/>
        <v/>
      </c>
      <c r="V208" s="55">
        <f t="shared" si="36"/>
        <v>0</v>
      </c>
      <c r="W208" s="55">
        <f t="shared" si="37"/>
        <v>0</v>
      </c>
      <c r="AD208" s="1"/>
      <c r="AE208" s="10"/>
      <c r="AF208" s="55" t="str">
        <f t="array" ref="AF208">IFERROR(IF(#REF!="×",0,_xlfn.IFS(AE208="多面",W208*0.6/1.6*0.5,AE208="治水ダム等",W208*0.75/1.75*0.5)),"")</f>
        <v/>
      </c>
      <c r="AG208" s="59" t="str">
        <f t="array" aca="1" ref="AG208" ca="1">IFERROR(_xlfn.IFS(#REF!="×",W208,#REF!="○",(W208-AF208)*0.7),"")</f>
        <v/>
      </c>
      <c r="AH208" s="18"/>
      <c r="AI208" s="60" t="e">
        <f t="array" aca="1" ref="AI208" ca="1">_xlfn.IFS(AH208=0,0,AH208&gt;W208,0,W208-AH208&gt;AG208,AG208,W208-AH208&lt;AG208,W208-AH208)</f>
        <v>#NAME?</v>
      </c>
      <c r="AJ208" s="61" t="str">
        <f t="shared" ca="1" si="40"/>
        <v/>
      </c>
    </row>
    <row r="209" spans="1:36" s="2" customFormat="1" ht="24" hidden="1" customHeight="1" thickBot="1">
      <c r="A209" s="8">
        <v>198</v>
      </c>
      <c r="B209" s="17"/>
      <c r="C209" s="9"/>
      <c r="D209" s="9"/>
      <c r="E209" s="18"/>
      <c r="F209" s="18"/>
      <c r="G209" s="18"/>
      <c r="H209" s="18"/>
      <c r="I209" s="15">
        <f t="shared" si="31"/>
        <v>0</v>
      </c>
      <c r="J209" s="55">
        <f t="shared" si="38"/>
        <v>0</v>
      </c>
      <c r="K209" s="55"/>
      <c r="L209" s="57">
        <f>IF(D209="",0,VLOOKUP(D209,[1]リスト!$F$4:$H$29,3,FALSE))</f>
        <v>0</v>
      </c>
      <c r="M209" s="58">
        <f t="shared" si="32"/>
        <v>0</v>
      </c>
      <c r="N209" s="55">
        <f t="shared" si="33"/>
        <v>0</v>
      </c>
      <c r="O209" s="18"/>
      <c r="P209" s="58">
        <f t="shared" si="34"/>
        <v>0</v>
      </c>
      <c r="Q209" s="9"/>
      <c r="R209" s="18"/>
      <c r="S209" s="57" t="str">
        <f>IF(Q209="","",VLOOKUP(Q209,[1]リスト!$J$4:$K$31,2,FALSE))</f>
        <v/>
      </c>
      <c r="T209" s="55">
        <f t="shared" si="39"/>
        <v>0</v>
      </c>
      <c r="U209" s="55" t="str">
        <f t="shared" si="35"/>
        <v/>
      </c>
      <c r="V209" s="55">
        <f t="shared" si="36"/>
        <v>0</v>
      </c>
      <c r="W209" s="55">
        <f t="shared" si="37"/>
        <v>0</v>
      </c>
      <c r="AD209" s="1"/>
      <c r="AE209" s="10"/>
      <c r="AF209" s="55" t="str">
        <f t="array" ref="AF209">IFERROR(IF(#REF!="×",0,_xlfn.IFS(AE209="多面",W209*0.6/1.6*0.5,AE209="治水ダム等",W209*0.75/1.75*0.5)),"")</f>
        <v/>
      </c>
      <c r="AG209" s="59" t="str">
        <f t="array" aca="1" ref="AG209" ca="1">IFERROR(_xlfn.IFS(#REF!="×",W209,#REF!="○",(W209-AF209)*0.7),"")</f>
        <v/>
      </c>
      <c r="AH209" s="18"/>
      <c r="AI209" s="60" t="e">
        <f t="array" aca="1" ref="AI209" ca="1">_xlfn.IFS(AH209=0,0,AH209&gt;W209,0,W209-AH209&gt;AG209,AG209,W209-AH209&lt;AG209,W209-AH209)</f>
        <v>#NAME?</v>
      </c>
      <c r="AJ209" s="61" t="str">
        <f t="shared" ca="1" si="40"/>
        <v/>
      </c>
    </row>
    <row r="210" spans="1:36" s="2" customFormat="1" ht="24" customHeight="1" thickTop="1">
      <c r="A210" s="19" t="s">
        <v>61</v>
      </c>
      <c r="B210" s="20"/>
      <c r="C210" s="20"/>
      <c r="D210" s="20"/>
      <c r="E210" s="62">
        <f t="shared" ref="E210:J210" si="41">SUM(E12:E209)</f>
        <v>0</v>
      </c>
      <c r="F210" s="62">
        <f t="shared" si="41"/>
        <v>0</v>
      </c>
      <c r="G210" s="62">
        <f t="shared" si="41"/>
        <v>0</v>
      </c>
      <c r="H210" s="62">
        <f t="shared" si="41"/>
        <v>0</v>
      </c>
      <c r="I210" s="62">
        <f t="shared" si="41"/>
        <v>0</v>
      </c>
      <c r="J210" s="62">
        <f t="shared" si="41"/>
        <v>0</v>
      </c>
      <c r="K210" s="62"/>
      <c r="L210" s="62"/>
      <c r="M210" s="62">
        <f>SUM(M12:M209)</f>
        <v>0</v>
      </c>
      <c r="N210" s="62">
        <f>SUM(N12:N209)</f>
        <v>0</v>
      </c>
      <c r="O210" s="62">
        <f>SUM(O12:O209)</f>
        <v>0</v>
      </c>
      <c r="P210" s="62">
        <f>SUM(P12:P209)</f>
        <v>0</v>
      </c>
      <c r="Q210" s="62"/>
      <c r="R210" s="62">
        <f>SUM(R12:R209)</f>
        <v>0</v>
      </c>
      <c r="S210" s="62"/>
      <c r="T210" s="62">
        <f>SUM(T12:T209)</f>
        <v>0</v>
      </c>
      <c r="U210" s="62">
        <f>SUM(U12:U209)</f>
        <v>0</v>
      </c>
      <c r="V210" s="62">
        <f>SUM(V12:V209)</f>
        <v>0</v>
      </c>
      <c r="W210" s="62">
        <f>SUM(W12:W209)</f>
        <v>0</v>
      </c>
      <c r="X210" s="63">
        <f>SUM(X12:X21)</f>
        <v>0</v>
      </c>
      <c r="Y210" s="1"/>
      <c r="Z210" s="1"/>
      <c r="AA210" s="1"/>
      <c r="AB210" s="1"/>
      <c r="AC210" s="1"/>
      <c r="AD210" s="1" t="s">
        <v>62</v>
      </c>
      <c r="AE210" s="62"/>
      <c r="AF210" s="62">
        <f>SUM(AF12:AF209)</f>
        <v>0</v>
      </c>
      <c r="AG210" s="62">
        <f ca="1">SUM(AG12:AG209)</f>
        <v>0</v>
      </c>
      <c r="AH210" s="62">
        <f>SUM(AH12:AH209)</f>
        <v>4702404.0843538735</v>
      </c>
      <c r="AI210" s="62" t="e">
        <f ca="1">SUM(AI12:AI209)</f>
        <v>#NAME?</v>
      </c>
      <c r="AJ210" s="62">
        <f ca="1">SUM(AJ12:AJ209)</f>
        <v>0</v>
      </c>
    </row>
    <row r="211" spans="1:36" s="2" customFormat="1" ht="24"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21"/>
      <c r="AI211" s="21" t="s">
        <v>63</v>
      </c>
      <c r="AJ211" s="22" t="e">
        <f ca="1">ROUNDDOWN(AI210+AJ210,-3)</f>
        <v>#NAME?</v>
      </c>
    </row>
    <row r="212" spans="1:36" s="2" customFormat="1" ht="24" customHeight="1">
      <c r="A212" s="1"/>
      <c r="B212" s="1"/>
      <c r="C212" s="1"/>
      <c r="D212" s="1"/>
      <c r="E212" s="1"/>
      <c r="F212" s="1"/>
      <c r="G212" s="1"/>
      <c r="H212" s="1"/>
      <c r="I212" s="1"/>
      <c r="J212" s="1"/>
      <c r="K212" s="1"/>
      <c r="L212" s="1"/>
      <c r="M212" s="1"/>
      <c r="N212" s="1" t="s">
        <v>64</v>
      </c>
      <c r="O212" s="1"/>
      <c r="P212" s="1"/>
      <c r="Q212" s="3" t="s">
        <v>14</v>
      </c>
      <c r="R212" s="1"/>
      <c r="S212" s="1"/>
      <c r="T212" s="1" t="s">
        <v>65</v>
      </c>
      <c r="U212" s="1"/>
      <c r="V212" s="1"/>
      <c r="W212" s="3" t="s">
        <v>14</v>
      </c>
      <c r="X212" s="1"/>
      <c r="Y212" s="1"/>
      <c r="Z212" s="1"/>
      <c r="AA212" s="1"/>
      <c r="AB212" s="1"/>
      <c r="AC212" s="1"/>
      <c r="AD212" s="1"/>
      <c r="AE212" s="1"/>
      <c r="AF212" s="1"/>
      <c r="AG212" s="1"/>
      <c r="AH212" s="21"/>
      <c r="AI212" s="21"/>
      <c r="AJ212" s="23"/>
    </row>
    <row r="213" spans="1:36" s="2" customFormat="1" ht="24" customHeight="1">
      <c r="A213" s="1"/>
      <c r="B213" s="1"/>
      <c r="C213" s="1"/>
      <c r="D213" s="1"/>
      <c r="E213" s="24"/>
      <c r="F213" s="24"/>
      <c r="G213" s="1"/>
      <c r="H213" s="1"/>
      <c r="I213" s="1"/>
      <c r="J213" s="1"/>
      <c r="K213" s="1"/>
      <c r="L213" s="1"/>
      <c r="M213" s="1"/>
      <c r="N213" s="25"/>
      <c r="O213" s="71" t="s">
        <v>66</v>
      </c>
      <c r="P213" s="47" t="s">
        <v>67</v>
      </c>
      <c r="Q213" s="64" t="s">
        <v>68</v>
      </c>
      <c r="R213" s="26"/>
      <c r="S213" s="1"/>
      <c r="T213" s="27" t="s">
        <v>69</v>
      </c>
      <c r="U213" s="28"/>
      <c r="V213" s="29"/>
      <c r="W213" s="59">
        <f>ROUNDDOWN(W210,0)</f>
        <v>0</v>
      </c>
      <c r="X213" s="1"/>
      <c r="Y213" s="1"/>
      <c r="Z213" s="1"/>
      <c r="AA213" s="1"/>
      <c r="AB213" s="1"/>
      <c r="AC213" s="1"/>
      <c r="AD213" s="24"/>
      <c r="AE213" s="24"/>
      <c r="AF213" s="1"/>
      <c r="AG213" s="1"/>
      <c r="AH213" s="21"/>
      <c r="AI213" s="1"/>
      <c r="AJ213" s="1"/>
    </row>
    <row r="214" spans="1:36" s="2" customFormat="1" ht="24" customHeight="1">
      <c r="A214" s="1"/>
      <c r="B214" s="1"/>
      <c r="C214" s="1"/>
      <c r="D214" s="1"/>
      <c r="E214" s="24"/>
      <c r="F214" s="24"/>
      <c r="G214" s="1"/>
      <c r="H214" s="1"/>
      <c r="I214" s="1"/>
      <c r="J214" s="1"/>
      <c r="K214" s="1"/>
      <c r="L214" s="1"/>
      <c r="M214" s="1"/>
      <c r="N214" s="16" t="s">
        <v>70</v>
      </c>
      <c r="O214" s="16"/>
      <c r="P214" s="16"/>
      <c r="Q214" s="16"/>
      <c r="R214" s="1"/>
      <c r="S214" s="1"/>
      <c r="T214" s="65" t="s">
        <v>71</v>
      </c>
      <c r="U214" s="30"/>
      <c r="V214" s="31"/>
      <c r="W214" s="66">
        <f>R217</f>
        <v>0</v>
      </c>
      <c r="X214" s="1"/>
      <c r="Y214" s="1"/>
      <c r="Z214" s="1"/>
      <c r="AA214" s="1"/>
      <c r="AB214" s="1"/>
      <c r="AC214" s="1"/>
      <c r="AD214" s="1"/>
      <c r="AE214" s="1"/>
      <c r="AF214" s="1"/>
      <c r="AG214" s="1"/>
      <c r="AH214" s="1"/>
      <c r="AI214" s="1"/>
      <c r="AJ214" s="1"/>
    </row>
    <row r="215" spans="1:36" s="2" customFormat="1" ht="24" customHeight="1">
      <c r="A215" s="1"/>
      <c r="B215" s="1"/>
      <c r="C215" s="1"/>
      <c r="D215" s="1"/>
      <c r="E215" s="24"/>
      <c r="F215" s="24"/>
      <c r="G215" s="1"/>
      <c r="H215" s="1"/>
      <c r="I215" s="1"/>
      <c r="J215" s="1"/>
      <c r="K215" s="1"/>
      <c r="L215" s="1"/>
      <c r="M215" s="32"/>
      <c r="N215" s="16" t="s">
        <v>72</v>
      </c>
      <c r="O215" s="18">
        <f>R226</f>
        <v>0</v>
      </c>
      <c r="P215" s="18">
        <f>O215*0.5</f>
        <v>0</v>
      </c>
      <c r="Q215" s="59">
        <f>N210</f>
        <v>0</v>
      </c>
      <c r="R215" s="1"/>
      <c r="S215" s="1"/>
      <c r="T215" s="27" t="s">
        <v>73</v>
      </c>
      <c r="U215" s="28"/>
      <c r="V215" s="29"/>
      <c r="W215" s="59">
        <f>ROUNDDOWN((W213-W214)*0.7,0)</f>
        <v>0</v>
      </c>
      <c r="X215" s="1"/>
      <c r="Y215" s="1"/>
      <c r="Z215" s="1"/>
      <c r="AA215" s="1"/>
      <c r="AB215" s="1"/>
      <c r="AC215" s="1"/>
      <c r="AD215" s="1"/>
      <c r="AE215" s="1"/>
      <c r="AF215" s="1"/>
      <c r="AG215" s="1"/>
      <c r="AH215" s="1"/>
      <c r="AI215" s="1"/>
      <c r="AJ215" s="1"/>
    </row>
    <row r="216" spans="1:36" s="2" customFormat="1" ht="21.9" customHeight="1" thickBot="1">
      <c r="A216" s="1"/>
      <c r="B216" s="1"/>
      <c r="C216" s="1"/>
      <c r="D216" s="1"/>
      <c r="E216" s="24"/>
      <c r="F216" s="24"/>
      <c r="G216" s="1"/>
      <c r="H216" s="1"/>
      <c r="I216" s="1"/>
      <c r="J216" s="1"/>
      <c r="K216" s="1"/>
      <c r="L216" s="1"/>
      <c r="M216" s="1"/>
      <c r="N216" s="33" t="s">
        <v>74</v>
      </c>
      <c r="O216" s="34"/>
      <c r="P216" s="34"/>
      <c r="Q216" s="67">
        <f>U210</f>
        <v>0</v>
      </c>
      <c r="R216" s="1" t="s">
        <v>75</v>
      </c>
      <c r="S216" s="1"/>
      <c r="T216" s="35" t="s">
        <v>76</v>
      </c>
      <c r="U216" s="36"/>
      <c r="V216" s="37"/>
      <c r="W216" s="38"/>
      <c r="X216" s="1"/>
      <c r="Y216" s="1"/>
      <c r="Z216" s="1"/>
      <c r="AA216" s="1"/>
      <c r="AB216" s="1"/>
      <c r="AC216" s="1"/>
      <c r="AD216" s="1"/>
      <c r="AE216" s="24"/>
      <c r="AF216" s="1"/>
      <c r="AG216" s="1"/>
      <c r="AH216" s="1"/>
      <c r="AI216" s="1"/>
      <c r="AJ216" s="1"/>
    </row>
    <row r="217" spans="1:36" s="2" customFormat="1" ht="21.9" customHeight="1" thickTop="1" thickBot="1">
      <c r="A217" s="1"/>
      <c r="B217" s="1"/>
      <c r="C217" s="1"/>
      <c r="D217" s="1"/>
      <c r="E217" s="24"/>
      <c r="F217" s="24"/>
      <c r="G217" s="1"/>
      <c r="H217" s="1"/>
      <c r="I217" s="1"/>
      <c r="J217" s="1"/>
      <c r="K217" s="1"/>
      <c r="L217" s="1"/>
      <c r="M217" s="1"/>
      <c r="N217" s="39" t="s">
        <v>77</v>
      </c>
      <c r="O217" s="55">
        <f>SUM(O215:O216)</f>
        <v>0</v>
      </c>
      <c r="P217" s="68">
        <f>SUM(P215:P216)</f>
        <v>0</v>
      </c>
      <c r="Q217" s="68">
        <f>SUM(Q215:Q216)</f>
        <v>0</v>
      </c>
      <c r="R217" s="69"/>
      <c r="S217" s="1"/>
      <c r="T217" s="40" t="s">
        <v>78</v>
      </c>
      <c r="U217" s="41"/>
      <c r="V217" s="42"/>
      <c r="W217" s="70">
        <f>ROUNDDOWN(IF(W216+W214&gt;=W213,0,IF(W213-W214-W216&gt;=W215,W215,IF(W213-W214-W216&lt;W215,W213-W214-W216))),0)</f>
        <v>0</v>
      </c>
      <c r="X217" s="1"/>
      <c r="Y217" s="1"/>
      <c r="Z217" s="1"/>
      <c r="AA217" s="1"/>
      <c r="AB217" s="1"/>
      <c r="AC217" s="1"/>
      <c r="AD217" s="1"/>
      <c r="AE217" s="1"/>
      <c r="AF217" s="1"/>
      <c r="AG217" s="1"/>
      <c r="AH217" s="1"/>
      <c r="AI217" s="1"/>
      <c r="AJ217" s="1"/>
    </row>
    <row r="218" spans="1:36" s="2" customFormat="1">
      <c r="A218" s="1"/>
      <c r="B218" s="1"/>
      <c r="C218" s="1"/>
      <c r="D218" s="1"/>
      <c r="E218" s="1"/>
      <c r="F218" s="1"/>
      <c r="G218" s="1"/>
      <c r="H218" s="1"/>
      <c r="I218" s="1"/>
      <c r="J218" s="1"/>
      <c r="K218" s="1"/>
      <c r="L218" s="1"/>
      <c r="M218" s="1"/>
      <c r="N218" s="36" t="s">
        <v>79</v>
      </c>
      <c r="O218" s="1"/>
      <c r="P218" s="1"/>
      <c r="Q218" s="1"/>
      <c r="R218" s="3" t="s">
        <v>80</v>
      </c>
      <c r="S218" s="1"/>
      <c r="T218" s="1" t="s">
        <v>81</v>
      </c>
      <c r="U218" s="1"/>
      <c r="V218" s="1"/>
      <c r="W218" s="1"/>
      <c r="X218" s="1"/>
      <c r="Y218" s="1"/>
      <c r="Z218" s="1"/>
      <c r="AA218" s="1"/>
      <c r="AB218" s="1"/>
      <c r="AC218" s="1"/>
      <c r="AD218" s="1"/>
      <c r="AE218" s="1"/>
      <c r="AF218" s="1"/>
      <c r="AG218" s="1"/>
      <c r="AH218" s="1"/>
      <c r="AI218" s="1"/>
      <c r="AJ218" s="1"/>
    </row>
    <row r="219" spans="1:36" s="2" customFormat="1">
      <c r="A219" s="1"/>
      <c r="B219" s="1"/>
      <c r="C219" s="1"/>
      <c r="D219" s="1"/>
      <c r="E219" s="1"/>
      <c r="F219" s="1"/>
      <c r="G219" s="1"/>
      <c r="H219" s="1"/>
      <c r="I219" s="1"/>
      <c r="J219" s="1"/>
      <c r="K219" s="1"/>
      <c r="L219" s="1"/>
      <c r="M219" s="1"/>
      <c r="N219" s="1"/>
      <c r="O219" s="1"/>
      <c r="P219" s="1"/>
      <c r="Q219" s="1"/>
      <c r="R219" s="1"/>
      <c r="S219" s="1"/>
      <c r="T219" s="1" t="s">
        <v>82</v>
      </c>
      <c r="U219" s="1"/>
      <c r="V219" s="1"/>
      <c r="W219" s="1"/>
      <c r="X219" s="1"/>
      <c r="Y219" s="1"/>
      <c r="Z219" s="1"/>
      <c r="AA219" s="1"/>
      <c r="AB219" s="1"/>
      <c r="AC219" s="1"/>
      <c r="AD219" s="1"/>
      <c r="AE219" s="1"/>
      <c r="AF219" s="1"/>
      <c r="AG219" s="1"/>
      <c r="AH219" s="1"/>
      <c r="AI219" s="1"/>
      <c r="AJ219" s="1"/>
    </row>
    <row r="220" spans="1:36" s="2" customFormat="1">
      <c r="A220" s="1"/>
      <c r="B220" s="1"/>
      <c r="C220" s="1"/>
      <c r="D220" s="1"/>
      <c r="E220" s="1"/>
      <c r="F220" s="1"/>
      <c r="G220" s="1"/>
      <c r="H220" s="1"/>
      <c r="I220" s="1"/>
      <c r="J220" s="1"/>
      <c r="K220" s="1"/>
      <c r="L220" s="1"/>
      <c r="M220" s="1"/>
      <c r="N220" s="1"/>
      <c r="O220" s="1"/>
      <c r="P220" s="1"/>
      <c r="Q220" s="1"/>
      <c r="R220" s="1"/>
      <c r="S220" s="1"/>
      <c r="T220" s="1" t="s">
        <v>83</v>
      </c>
      <c r="U220" s="1"/>
      <c r="V220" s="1"/>
      <c r="W220" s="1"/>
      <c r="X220" s="1"/>
      <c r="Y220" s="1"/>
      <c r="Z220" s="1"/>
      <c r="AA220" s="1"/>
      <c r="AB220" s="1"/>
      <c r="AC220" s="1"/>
      <c r="AD220" s="1"/>
      <c r="AE220" s="1"/>
      <c r="AF220" s="1"/>
      <c r="AG220" s="1"/>
      <c r="AH220" s="1"/>
      <c r="AI220" s="1"/>
      <c r="AJ220" s="1"/>
    </row>
    <row r="221" spans="1:36" s="2" customFormat="1">
      <c r="A221" s="1"/>
      <c r="B221" s="1"/>
      <c r="C221" s="1"/>
      <c r="D221" s="1"/>
      <c r="E221" s="1"/>
      <c r="F221" s="1"/>
      <c r="G221" s="1"/>
      <c r="H221" s="1"/>
      <c r="I221" s="1"/>
      <c r="J221" s="1"/>
      <c r="K221" s="1"/>
      <c r="L221" s="1"/>
      <c r="M221" s="1"/>
      <c r="N221" s="1"/>
      <c r="O221" s="1"/>
      <c r="P221" s="1"/>
      <c r="Q221" s="1"/>
      <c r="R221" s="1"/>
      <c r="S221" s="1"/>
      <c r="T221" s="1" t="s">
        <v>84</v>
      </c>
      <c r="U221" s="1"/>
      <c r="V221" s="1"/>
      <c r="W221" s="1"/>
      <c r="X221" s="1"/>
      <c r="Y221" s="1"/>
      <c r="Z221" s="1"/>
      <c r="AA221" s="1"/>
      <c r="AB221" s="1"/>
      <c r="AC221" s="1"/>
      <c r="AD221" s="1"/>
      <c r="AE221" s="1"/>
      <c r="AF221" s="1"/>
      <c r="AG221" s="1"/>
      <c r="AH221" s="1"/>
      <c r="AI221" s="1"/>
      <c r="AJ221" s="1"/>
    </row>
    <row r="223" spans="1:36" s="2" customFormat="1">
      <c r="A223" s="1"/>
      <c r="B223" s="1"/>
      <c r="C223" s="1"/>
      <c r="D223" s="1"/>
      <c r="E223" s="1"/>
      <c r="F223" s="1"/>
      <c r="G223" s="1"/>
      <c r="H223" s="1"/>
      <c r="I223" s="1"/>
      <c r="J223" s="1"/>
      <c r="K223" s="1"/>
      <c r="L223" s="1"/>
      <c r="M223" s="1"/>
      <c r="N223" s="1"/>
      <c r="O223" s="1"/>
      <c r="P223" s="16"/>
      <c r="Q223" s="47" t="s">
        <v>85</v>
      </c>
      <c r="R223" s="47" t="s">
        <v>86</v>
      </c>
      <c r="S223" s="1"/>
      <c r="T223" s="1" t="s">
        <v>87</v>
      </c>
      <c r="U223" s="32">
        <f>W213-W214</f>
        <v>0</v>
      </c>
      <c r="V223" s="32">
        <f>W214</f>
        <v>0</v>
      </c>
      <c r="W223" s="32">
        <f>U223+V223</f>
        <v>0</v>
      </c>
      <c r="X223" s="1"/>
      <c r="Y223" s="1"/>
      <c r="Z223" s="1"/>
      <c r="AA223" s="1"/>
      <c r="AB223" s="1"/>
      <c r="AC223" s="1"/>
      <c r="AD223" s="1"/>
      <c r="AE223" s="1"/>
      <c r="AF223" s="1"/>
      <c r="AG223" s="1"/>
      <c r="AH223" s="1"/>
      <c r="AI223" s="1"/>
      <c r="AJ223" s="1"/>
    </row>
    <row r="224" spans="1:36" s="2" customFormat="1" ht="36">
      <c r="A224" s="1"/>
      <c r="B224" s="1"/>
      <c r="C224" s="1"/>
      <c r="D224" s="1"/>
      <c r="E224" s="1"/>
      <c r="F224" s="1"/>
      <c r="G224" s="1"/>
      <c r="H224" s="1"/>
      <c r="I224" s="1"/>
      <c r="J224" s="1"/>
      <c r="K224" s="1"/>
      <c r="L224" s="1"/>
      <c r="M224" s="1"/>
      <c r="N224" s="1"/>
      <c r="O224" s="1"/>
      <c r="P224" s="16" t="s">
        <v>88</v>
      </c>
      <c r="Q224" s="43">
        <f>SUM(X12:X13)</f>
        <v>0</v>
      </c>
      <c r="R224" s="43">
        <f>ROUND(Q224*0.6/1.6,0)</f>
        <v>0</v>
      </c>
      <c r="S224" s="1"/>
      <c r="T224" s="44" t="s">
        <v>89</v>
      </c>
      <c r="U224" s="32">
        <f>W215</f>
        <v>0</v>
      </c>
      <c r="V224" s="1">
        <v>0</v>
      </c>
      <c r="W224" s="32">
        <f t="shared" ref="W224:W225" si="42">U224+V224</f>
        <v>0</v>
      </c>
      <c r="X224" s="1"/>
      <c r="Y224" s="1"/>
      <c r="Z224" s="1"/>
      <c r="AA224" s="1"/>
      <c r="AB224" s="1"/>
      <c r="AC224" s="1"/>
      <c r="AD224" s="1"/>
      <c r="AE224" s="1"/>
      <c r="AF224" s="1"/>
      <c r="AG224" s="1"/>
      <c r="AH224" s="1"/>
      <c r="AI224" s="1"/>
      <c r="AJ224" s="1"/>
    </row>
    <row r="225" spans="16:23" ht="26.4" customHeight="1">
      <c r="P225" s="16" t="s">
        <v>90</v>
      </c>
      <c r="Q225" s="43">
        <f>SUM(P14,P15)</f>
        <v>0</v>
      </c>
      <c r="R225" s="43">
        <f>ROUND(Q225*0.75/1.75,0)</f>
        <v>0</v>
      </c>
      <c r="T225" s="1" t="s">
        <v>91</v>
      </c>
      <c r="U225" s="32">
        <f>W217</f>
        <v>0</v>
      </c>
      <c r="V225" s="32">
        <f>W216</f>
        <v>0</v>
      </c>
      <c r="W225" s="32">
        <f t="shared" si="42"/>
        <v>0</v>
      </c>
    </row>
    <row r="226" spans="16:23" ht="25.8" customHeight="1">
      <c r="P226" s="16" t="s">
        <v>77</v>
      </c>
      <c r="Q226" s="43">
        <f>SUM(Q224:Q225)</f>
        <v>0</v>
      </c>
      <c r="R226" s="43">
        <f>SUM(R224:R225)</f>
        <v>0</v>
      </c>
    </row>
  </sheetData>
  <mergeCells count="20">
    <mergeCell ref="G4:G5"/>
    <mergeCell ref="A9:A11"/>
    <mergeCell ref="B9:B11"/>
    <mergeCell ref="D9:P9"/>
    <mergeCell ref="Q9:V9"/>
    <mergeCell ref="A4:A5"/>
    <mergeCell ref="B4:B5"/>
    <mergeCell ref="C4:C5"/>
    <mergeCell ref="D4:D5"/>
    <mergeCell ref="E4:E5"/>
    <mergeCell ref="F4:F5"/>
    <mergeCell ref="AE9:AF9"/>
    <mergeCell ref="AG9:AJ9"/>
    <mergeCell ref="D10:D11"/>
    <mergeCell ref="E10:J10"/>
    <mergeCell ref="K10:M10"/>
    <mergeCell ref="Q10:Q11"/>
    <mergeCell ref="S10:T10"/>
    <mergeCell ref="AH10:AI10"/>
    <mergeCell ref="W9:W10"/>
  </mergeCells>
  <phoneticPr fontId="2"/>
  <conditionalFormatting sqref="AF12:AF209">
    <cfRule type="cellIs" dxfId="11" priority="7" operator="equal">
      <formula>0</formula>
    </cfRule>
    <cfRule type="expression" dxfId="10" priority="11">
      <formula>#REF!="×"</formula>
    </cfRule>
  </conditionalFormatting>
  <conditionalFormatting sqref="AE12:AE209">
    <cfRule type="expression" dxfId="9" priority="10">
      <formula>#REF!="×"</formula>
    </cfRule>
  </conditionalFormatting>
  <conditionalFormatting sqref="AI12:AJ209 I12:K209 T12:W209 M12:N209">
    <cfRule type="cellIs" dxfId="8" priority="9" operator="equal">
      <formula>0</formula>
    </cfRule>
  </conditionalFormatting>
  <conditionalFormatting sqref="P12:P209">
    <cfRule type="cellIs" dxfId="7" priority="8" operator="equal">
      <formula>0</formula>
    </cfRule>
  </conditionalFormatting>
  <conditionalFormatting sqref="T214:U215">
    <cfRule type="duplicateValues" dxfId="6" priority="6"/>
  </conditionalFormatting>
  <conditionalFormatting sqref="O216:P216 W214">
    <cfRule type="expression" dxfId="5" priority="12">
      <formula>$E$6="新規"</formula>
    </cfRule>
  </conditionalFormatting>
  <conditionalFormatting sqref="C12:C209 U12:U209">
    <cfRule type="expression" dxfId="4" priority="5">
      <formula>$E$6="新規"</formula>
    </cfRule>
  </conditionalFormatting>
  <conditionalFormatting sqref="N12:N209">
    <cfRule type="expression" dxfId="3" priority="4">
      <formula>$E$6="新規"</formula>
    </cfRule>
  </conditionalFormatting>
  <conditionalFormatting sqref="L12:L209">
    <cfRule type="cellIs" dxfId="2" priority="3" operator="equal">
      <formula>0</formula>
    </cfRule>
  </conditionalFormatting>
  <conditionalFormatting sqref="O215">
    <cfRule type="expression" dxfId="1" priority="2">
      <formula>$E$6="新規"</formula>
    </cfRule>
  </conditionalFormatting>
  <conditionalFormatting sqref="P215">
    <cfRule type="expression" dxfId="0" priority="1">
      <formula>$E$6="新規"</formula>
    </cfRule>
  </conditionalFormatting>
  <dataValidations count="2">
    <dataValidation type="list" allowBlank="1" showInputMessage="1" showErrorMessage="1" sqref="AE12:AE209">
      <formula1>"　,多面,治水ダム等"</formula1>
    </dataValidation>
    <dataValidation type="list" allowBlank="1" showInputMessage="1" showErrorMessage="1" sqref="D210:D214">
      <formula1>#REF!</formula1>
    </dataValidation>
  </dataValidations>
  <pageMargins left="0.70866141732283472" right="0.31496062992125984" top="0.55118110236220474" bottom="0.35433070866141736" header="0.31496062992125984" footer="0.31496062992125984"/>
  <pageSetup paperSize="9" scale="36" orientation="landscape" cellComments="asDisplayed" r:id="rId1"/>
  <headerFooter>
    <oddHeader>&amp;R&amp;A</oddHeader>
    <oddFooter>&amp;R&amp;P／&amp;N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10.1.60.57\share\03_水利整備・管理担当\03_管理担当\c30_農業水利施設管理電力価格高騰緊急対策事業\26-3_R6電気料金高騰対策\24_要望量最終調査、確定高騰率（10月）■\04_国へ報告\[R061101【様式2,3】（岩手県）様式（要望量調査_水利施設管理強化事業）（R6.4～R6.9）R5補正.xlsx]リスト'!#REF!</xm:f>
          </x14:formula1>
          <xm:sqref>C12:D209 Q12:Q209 B6:C6 E6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様式第２号</vt:lpstr>
      <vt:lpstr>様式第２号!Print_Area</vt:lpstr>
      <vt:lpstr>様式第２号!Print_Titles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018787</dc:creator>
  <cp:lastModifiedBy>018787</cp:lastModifiedBy>
  <cp:lastPrinted>2024-12-17T05:59:19Z</cp:lastPrinted>
  <dcterms:created xsi:type="dcterms:W3CDTF">2024-12-02T23:56:44Z</dcterms:created>
  <dcterms:modified xsi:type="dcterms:W3CDTF">2025-01-10T05:24:04Z</dcterms:modified>
</cp:coreProperties>
</file>