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5.26.127\農村整備室\04    農村計画課　【新】\066_団体営事業\R7\02 いきいき農村基盤整備事業\05　要望量調査\"/>
    </mc:Choice>
  </mc:AlternateContent>
  <bookViews>
    <workbookView xWindow="0" yWindow="0" windowWidth="28800" windowHeight="11835" firstSheet="1" activeTab="1"/>
  </bookViews>
  <sheets>
    <sheet name="耕作条件" sheetId="4" state="hidden" r:id="rId1"/>
    <sheet name="いきいき地区別調書" sheetId="1" r:id="rId2"/>
    <sheet name="作成要領" sheetId="2" state="hidden" r:id="rId3"/>
    <sheet name="集計表" sheetId="3" state="hidden" r:id="rId4"/>
  </sheets>
  <definedNames>
    <definedName name="_xlnm._FilterDatabase" localSheetId="1" hidden="1">いきいき地区別調書!$B$11:$AJ$11</definedName>
    <definedName name="_xlnm._FilterDatabase" localSheetId="0" hidden="1">耕作条件!$A$22:$AJ$54</definedName>
    <definedName name="_Key1" localSheetId="0" hidden="1">#REF!</definedName>
    <definedName name="_Key1" localSheetId="2" hidden="1">#REF!</definedName>
    <definedName name="_Key1" hidden="1">#REF!</definedName>
    <definedName name="_Key2" localSheetId="0" hidden="1">#REF!</definedName>
    <definedName name="_Key2" localSheetId="2" hidden="1">#REF!</definedName>
    <definedName name="_Key2" hidden="1">#REF!</definedName>
    <definedName name="_Order1" hidden="1">255</definedName>
    <definedName name="_Order2" hidden="1">255</definedName>
    <definedName name="_Sort" localSheetId="0" hidden="1">#REF!</definedName>
    <definedName name="_Sort" localSheetId="2" hidden="1">#REF!</definedName>
    <definedName name="_Sort" hidden="1">#REF!</definedName>
    <definedName name="a" localSheetId="0" hidden="1">#REF!</definedName>
    <definedName name="a" hidden="1">#REF!</definedName>
    <definedName name="key" localSheetId="0" hidden="1">#REF!</definedName>
    <definedName name="key" hidden="1">#REF!</definedName>
    <definedName name="_xlnm.Print_Area" localSheetId="1">いきいき地区別調書!$B$1:$AH$20</definedName>
    <definedName name="_xlnm.Print_Area" localSheetId="0">耕作条件!$A$1:$AJ$75</definedName>
    <definedName name="_xlnm.Print_Area" localSheetId="2">作成要領!$A$1:$D$31</definedName>
    <definedName name="_xlnm.Print_Titles" localSheetId="1">いきいき地区別調書!$D:$E,いきいき地区別調書!$4:$10</definedName>
    <definedName name="_xlnm.Print_Titles" localSheetId="0">耕作条件!$B:$C,耕作条件!$10:$21</definedName>
    <definedName name="_xlnm.Print_Titles" localSheetId="2">作成要領!$3:$3</definedName>
    <definedName name="q" localSheetId="0" hidden="1">#REF!</definedName>
    <definedName name="q" localSheetId="2" hidden="1">#REF!</definedName>
    <definedName name="q" hidden="1">#REF!</definedName>
    <definedName name="Z_411AFC40_2584_4990_957F_8E6671E24C5D_.wvu.Cols" localSheetId="1" hidden="1">いきいき地区別調書!#REF!,いきいき地区別調書!#REF!,いきいき地区別調書!#REF!,いきいき地区別調書!#REF!,いきいき地区別調書!#REF!,いきいき地区別調書!#REF!,いきいき地区別調書!#REF!,いきいき地区別調書!#REF!</definedName>
    <definedName name="Z_411AFC40_2584_4990_957F_8E6671E24C5D_.wvu.Cols" localSheetId="0" hidden="1">耕作条件!#REF!,耕作条件!#REF!,耕作条件!#REF!,耕作条件!#REF!,耕作条件!#REF!,耕作条件!#REF!,耕作条件!#REF!,耕作条件!#REF!</definedName>
    <definedName name="Z_411AFC40_2584_4990_957F_8E6671E24C5D_.wvu.FilterData" localSheetId="1" hidden="1">いきいき地区別調書!$B$11:$AG$20</definedName>
    <definedName name="Z_411AFC40_2584_4990_957F_8E6671E24C5D_.wvu.FilterData" localSheetId="0" hidden="1">耕作条件!$A$22:$AJ$79</definedName>
    <definedName name="Z_411AFC40_2584_4990_957F_8E6671E24C5D_.wvu.PrintArea" localSheetId="1" hidden="1">いきいき地区別調書!$B$3:$AG$25</definedName>
    <definedName name="Z_411AFC40_2584_4990_957F_8E6671E24C5D_.wvu.PrintArea" localSheetId="0" hidden="1">耕作条件!$A$1:$AJ$94</definedName>
    <definedName name="Z_411AFC40_2584_4990_957F_8E6671E24C5D_.wvu.PrintArea" localSheetId="2" hidden="1">作成要領!$A$1:$D$31</definedName>
    <definedName name="Z_411AFC40_2584_4990_957F_8E6671E24C5D_.wvu.PrintTitles" localSheetId="1" hidden="1">いきいき地区別調書!$D:$E,いきいき地区別調書!$4:$10</definedName>
    <definedName name="Z_411AFC40_2584_4990_957F_8E6671E24C5D_.wvu.PrintTitles" localSheetId="0" hidden="1">耕作条件!$B:$C,耕作条件!$10:$21</definedName>
    <definedName name="Z_411AFC40_2584_4990_957F_8E6671E24C5D_.wvu.PrintTitles" localSheetId="2" hidden="1">作成要領!$3:$3</definedName>
    <definedName name="Z_411AFC40_2584_4990_957F_8E6671E24C5D_.wvu.Rows" localSheetId="2" hidden="1">作成要領!$7:$7</definedName>
    <definedName name="Z_5EB4C63D_0E07_4AF4_83D4_AF31B8D7B6D1_.wvu.FilterData" localSheetId="1" hidden="1">いきいき地区別調書!$B$11:$AG$20</definedName>
    <definedName name="Z_5EB4C63D_0E07_4AF4_83D4_AF31B8D7B6D1_.wvu.FilterData" localSheetId="0" hidden="1">耕作条件!$A$22:$AJ$79</definedName>
    <definedName name="Z_BEDE37DE_DEC5_4E80_A1D5_52B653665AC3_.wvu.Cols" localSheetId="1" hidden="1">いきいき地区別調書!$AB:$AE,いきいき地区別調書!#REF!,いきいき地区別調書!#REF!</definedName>
    <definedName name="Z_BEDE37DE_DEC5_4E80_A1D5_52B653665AC3_.wvu.Cols" localSheetId="0" hidden="1">耕作条件!$S:$V,耕作条件!$X:$AH,耕作条件!$AJ:$AJ</definedName>
    <definedName name="Z_BEDE37DE_DEC5_4E80_A1D5_52B653665AC3_.wvu.FilterData" localSheetId="1" hidden="1">いきいき地区別調書!$B$11:$AG$11</definedName>
    <definedName name="Z_BEDE37DE_DEC5_4E80_A1D5_52B653665AC3_.wvu.FilterData" localSheetId="0" hidden="1">耕作条件!$A$22:$AJ$22</definedName>
    <definedName name="Z_BEDE37DE_DEC5_4E80_A1D5_52B653665AC3_.wvu.PrintArea" localSheetId="1" hidden="1">いきいき地区別調書!$B$3:$AG$19</definedName>
    <definedName name="Z_BEDE37DE_DEC5_4E80_A1D5_52B653665AC3_.wvu.PrintArea" localSheetId="0" hidden="1">耕作条件!$A$1:$AJ$75</definedName>
    <definedName name="Z_BEDE37DE_DEC5_4E80_A1D5_52B653665AC3_.wvu.PrintArea" localSheetId="2" hidden="1">作成要領!$A$1:$D$31</definedName>
    <definedName name="Z_BEDE37DE_DEC5_4E80_A1D5_52B653665AC3_.wvu.PrintTitles" localSheetId="1" hidden="1">いきいき地区別調書!$D:$E,いきいき地区別調書!$4:$10</definedName>
    <definedName name="Z_BEDE37DE_DEC5_4E80_A1D5_52B653665AC3_.wvu.PrintTitles" localSheetId="0" hidden="1">耕作条件!$B:$C,耕作条件!$10:$21</definedName>
    <definedName name="Z_BEDE37DE_DEC5_4E80_A1D5_52B653665AC3_.wvu.PrintTitles" localSheetId="2" hidden="1">作成要領!$3:$3</definedName>
    <definedName name="Z_BEDE37DE_DEC5_4E80_A1D5_52B653665AC3_.wvu.Rows" localSheetId="1" hidden="1">いきいき地区別調書!#REF!</definedName>
    <definedName name="Z_BEDE37DE_DEC5_4E80_A1D5_52B653665AC3_.wvu.Rows" localSheetId="0" hidden="1">耕作条件!$2:$11</definedName>
    <definedName name="Z_BEDE37DE_DEC5_4E80_A1D5_52B653665AC3_.wvu.Rows" localSheetId="2" hidden="1">作成要領!$7:$7</definedName>
    <definedName name="Z_C0125626_5C92_4173_B019_57E650EB510B_.wvu.Cols" localSheetId="1" hidden="1">いきいき地区別調書!$AB:$AE,いきいき地区別調書!#REF!,いきいき地区別調書!#REF!</definedName>
    <definedName name="Z_C0125626_5C92_4173_B019_57E650EB510B_.wvu.Cols" localSheetId="0" hidden="1">耕作条件!$S:$V,耕作条件!$X:$AH,耕作条件!$AJ:$AJ</definedName>
    <definedName name="Z_C0125626_5C92_4173_B019_57E650EB510B_.wvu.FilterData" localSheetId="1" hidden="1">いきいき地区別調書!$B$11:$AG$11</definedName>
    <definedName name="Z_C0125626_5C92_4173_B019_57E650EB510B_.wvu.FilterData" localSheetId="0" hidden="1">耕作条件!$A$22:$AJ$22</definedName>
    <definedName name="Z_C0125626_5C92_4173_B019_57E650EB510B_.wvu.PrintArea" localSheetId="1" hidden="1">いきいき地区別調書!$B$3:$AG$19</definedName>
    <definedName name="Z_C0125626_5C92_4173_B019_57E650EB510B_.wvu.PrintArea" localSheetId="0" hidden="1">耕作条件!$A$1:$AJ$75</definedName>
    <definedName name="Z_C0125626_5C92_4173_B019_57E650EB510B_.wvu.PrintArea" localSheetId="2" hidden="1">作成要領!$A$1:$D$31</definedName>
    <definedName name="Z_C0125626_5C92_4173_B019_57E650EB510B_.wvu.PrintTitles" localSheetId="1" hidden="1">いきいき地区別調書!$D:$E,いきいき地区別調書!$4:$10</definedName>
    <definedName name="Z_C0125626_5C92_4173_B019_57E650EB510B_.wvu.PrintTitles" localSheetId="0" hidden="1">耕作条件!$B:$C,耕作条件!$10:$21</definedName>
    <definedName name="Z_C0125626_5C92_4173_B019_57E650EB510B_.wvu.PrintTitles" localSheetId="2" hidden="1">作成要領!$3:$3</definedName>
    <definedName name="Z_C0125626_5C92_4173_B019_57E650EB510B_.wvu.Rows" localSheetId="1" hidden="1">いきいき地区別調書!#REF!</definedName>
    <definedName name="Z_C0125626_5C92_4173_B019_57E650EB510B_.wvu.Rows" localSheetId="0" hidden="1">耕作条件!$2:$11</definedName>
    <definedName name="Z_C0125626_5C92_4173_B019_57E650EB510B_.wvu.Rows" localSheetId="2" hidden="1">作成要領!$7:$7</definedName>
    <definedName name="Z_FA1CB8D1_4D38_4987_B14B_01C1519DCC50_.wvu.Cols" localSheetId="1" hidden="1">いきいき地区別調書!#REF!,いきいき地区別調書!#REF!,いきいき地区別調書!#REF!,いきいき地区別調書!#REF!,いきいき地区別調書!#REF!,いきいき地区別調書!#REF!,いきいき地区別調書!#REF!,いきいき地区別調書!#REF!</definedName>
    <definedName name="Z_FA1CB8D1_4D38_4987_B14B_01C1519DCC50_.wvu.Cols" localSheetId="0" hidden="1">耕作条件!#REF!,耕作条件!#REF!,耕作条件!#REF!,耕作条件!#REF!,耕作条件!#REF!,耕作条件!#REF!,耕作条件!#REF!,耕作条件!#REF!</definedName>
    <definedName name="Z_FA1CB8D1_4D38_4987_B14B_01C1519DCC50_.wvu.FilterData" localSheetId="1" hidden="1">いきいき地区別調書!$B$11:$AG$20</definedName>
    <definedName name="Z_FA1CB8D1_4D38_4987_B14B_01C1519DCC50_.wvu.FilterData" localSheetId="0" hidden="1">耕作条件!$A$22:$AJ$79</definedName>
    <definedName name="Z_FA1CB8D1_4D38_4987_B14B_01C1519DCC50_.wvu.PrintArea" localSheetId="1" hidden="1">いきいき地区別調書!$B$3:$AG$25</definedName>
    <definedName name="Z_FA1CB8D1_4D38_4987_B14B_01C1519DCC50_.wvu.PrintArea" localSheetId="0" hidden="1">耕作条件!$A$1:$AJ$94</definedName>
    <definedName name="Z_FA1CB8D1_4D38_4987_B14B_01C1519DCC50_.wvu.PrintArea" localSheetId="2" hidden="1">作成要領!$A$1:$D$31</definedName>
    <definedName name="Z_FA1CB8D1_4D38_4987_B14B_01C1519DCC50_.wvu.PrintTitles" localSheetId="1" hidden="1">いきいき地区別調書!$D:$E,いきいき地区別調書!$4:$10</definedName>
    <definedName name="Z_FA1CB8D1_4D38_4987_B14B_01C1519DCC50_.wvu.PrintTitles" localSheetId="0" hidden="1">耕作条件!$B:$C,耕作条件!$10:$21</definedName>
    <definedName name="Z_FA1CB8D1_4D38_4987_B14B_01C1519DCC50_.wvu.PrintTitles" localSheetId="2" hidden="1">作成要領!$3:$3</definedName>
    <definedName name="Z_FA1CB8D1_4D38_4987_B14B_01C1519DCC50_.wvu.Rows" localSheetId="2" hidden="1">作成要領!$7:$7</definedName>
    <definedName name="ﾊﾞｯｸﾃﾞｰﾀ事業費欄" localSheetId="0">#REF!</definedName>
    <definedName name="ﾊﾞｯｸﾃﾞｰﾀ事業費欄" localSheetId="2">#REF!</definedName>
    <definedName name="ﾊﾞｯｸﾃﾞｰﾀ事業費欄">#REF!</definedName>
    <definedName name="ﾌﾟﾗﾝ事業費欄" localSheetId="0">#REF!</definedName>
    <definedName name="ﾌﾟﾗﾝ事業費欄" localSheetId="2">#REF!</definedName>
    <definedName name="ﾌﾟﾗﾝ事業費欄">#REF!</definedName>
    <definedName name="分析補助番号" localSheetId="0">#REF!</definedName>
    <definedName name="分析補助番号">#REF!</definedName>
  </definedNames>
  <calcPr calcId="162913"/>
  <customWorkbookViews>
    <customWorkbookView name="農村建設課　筑後裕士（内5682） - 個人用ビュー" guid="{BEDE37DE-DEC5-4E80-A1D5-52B653665AC3}" mergeInterval="0" personalView="1" maximized="1" windowWidth="2258" windowHeight="770" activeSheetId="1"/>
    <customWorkbookView name="SS13110938 - 個人用ビュー" guid="{FA1CB8D1-4D38-4987-B14B-01C1519DCC50}" mergeInterval="0" personalView="1" maximized="1" windowWidth="1276" windowHeight="794" activeSheetId="1"/>
    <customWorkbookView name="SS13110865 - 個人用ビュー" guid="{411AFC40-2584-4990-957F-8E6671E24C5D}" mergeInterval="0" personalView="1" maximized="1" windowWidth="1276" windowHeight="776" activeSheetId="1"/>
    <customWorkbookView name="岩手県 - 個人用ビュー" guid="{C0125626-5C92-4173-B019-57E650EB510B}" mergeInterval="0" personalView="1" maximized="1" windowWidth="1916" windowHeight="860" activeSheetId="1"/>
  </customWorkbookViews>
</workbook>
</file>

<file path=xl/calcChain.xml><?xml version="1.0" encoding="utf-8"?>
<calcChain xmlns="http://schemas.openxmlformats.org/spreadsheetml/2006/main">
  <c r="AE19" i="1" l="1"/>
  <c r="AD19" i="1"/>
  <c r="AC19" i="1"/>
  <c r="L19" i="1"/>
  <c r="K20" i="1"/>
  <c r="K19" i="1"/>
  <c r="J20" i="1"/>
  <c r="J19" i="1"/>
  <c r="I20" i="1"/>
  <c r="I19" i="1"/>
  <c r="K18" i="1"/>
  <c r="K17" i="1"/>
  <c r="K16" i="1"/>
  <c r="K15" i="1"/>
  <c r="K14" i="1"/>
  <c r="K13" i="1"/>
  <c r="K12" i="1"/>
  <c r="Z20" i="1"/>
  <c r="Y20" i="1"/>
  <c r="X20" i="1"/>
  <c r="W20" i="1"/>
  <c r="V20" i="1"/>
  <c r="U20" i="1"/>
  <c r="T20" i="1"/>
  <c r="S20" i="1"/>
  <c r="R20" i="1"/>
  <c r="Q20" i="1"/>
  <c r="P20" i="1"/>
  <c r="O20" i="1"/>
  <c r="N20" i="1"/>
  <c r="M20" i="1"/>
  <c r="L20" i="1"/>
  <c r="Z19" i="1"/>
  <c r="Y19" i="1"/>
  <c r="X19" i="1"/>
  <c r="W19" i="1"/>
  <c r="V19" i="1"/>
  <c r="U19" i="1"/>
  <c r="T19" i="1"/>
  <c r="S19" i="1"/>
  <c r="R19" i="1"/>
  <c r="Q19" i="1"/>
  <c r="P19" i="1"/>
  <c r="O19" i="1"/>
  <c r="N19" i="1"/>
  <c r="M19" i="1"/>
  <c r="AE13" i="1" l="1"/>
  <c r="AE12" i="1" l="1"/>
  <c r="AE14" i="1" l="1"/>
  <c r="K77" i="4" l="1"/>
  <c r="K78" i="4"/>
  <c r="K79" i="4"/>
  <c r="K75" i="4"/>
  <c r="K80" i="4" l="1"/>
  <c r="O79" i="4"/>
  <c r="N79" i="4"/>
  <c r="M79" i="4"/>
  <c r="L79" i="4"/>
  <c r="J79" i="4"/>
  <c r="O78" i="4"/>
  <c r="N78" i="4"/>
  <c r="M78" i="4"/>
  <c r="L78" i="4"/>
  <c r="O77" i="4"/>
  <c r="N77" i="4"/>
  <c r="M77" i="4"/>
  <c r="L77" i="4"/>
  <c r="J77" i="4"/>
  <c r="O75" i="4"/>
  <c r="N75" i="4"/>
  <c r="M75" i="4"/>
  <c r="L75" i="4"/>
  <c r="V54" i="4"/>
  <c r="I54" i="4"/>
  <c r="V53" i="4"/>
  <c r="I53" i="4"/>
  <c r="V52" i="4"/>
  <c r="I52" i="4"/>
  <c r="V51" i="4"/>
  <c r="I51" i="4"/>
  <c r="V50" i="4"/>
  <c r="I50" i="4"/>
  <c r="V49" i="4"/>
  <c r="I49" i="4"/>
  <c r="V48" i="4"/>
  <c r="I48" i="4"/>
  <c r="V47" i="4"/>
  <c r="I47" i="4"/>
  <c r="V46" i="4"/>
  <c r="I46" i="4"/>
  <c r="V45" i="4"/>
  <c r="I45" i="4"/>
  <c r="V44" i="4"/>
  <c r="I44" i="4"/>
  <c r="V43" i="4"/>
  <c r="I43" i="4"/>
  <c r="V42" i="4"/>
  <c r="I42" i="4"/>
  <c r="V41" i="4"/>
  <c r="I41" i="4"/>
  <c r="V40" i="4"/>
  <c r="I40" i="4"/>
  <c r="V39" i="4"/>
  <c r="I39" i="4"/>
  <c r="V38" i="4"/>
  <c r="I38" i="4"/>
  <c r="V37" i="4"/>
  <c r="I37" i="4"/>
  <c r="V36" i="4"/>
  <c r="I36" i="4"/>
  <c r="V35" i="4"/>
  <c r="I35" i="4"/>
  <c r="V34" i="4"/>
  <c r="I34" i="4"/>
  <c r="V33" i="4"/>
  <c r="I33" i="4"/>
  <c r="V32" i="4"/>
  <c r="H32" i="4"/>
  <c r="I32" i="4" s="1"/>
  <c r="V31" i="4"/>
  <c r="I31" i="4"/>
  <c r="H31" i="4"/>
  <c r="V30" i="4"/>
  <c r="I30" i="4"/>
  <c r="V29" i="4"/>
  <c r="I29" i="4"/>
  <c r="V28" i="4"/>
  <c r="Y28" i="4" s="1"/>
  <c r="I28" i="4"/>
  <c r="V27" i="4"/>
  <c r="Y27" i="4" s="1"/>
  <c r="I27" i="4"/>
  <c r="J27" i="4" s="1"/>
  <c r="V26" i="4"/>
  <c r="AA26" i="4" s="1"/>
  <c r="I26" i="4"/>
  <c r="V25" i="4"/>
  <c r="AA25" i="4" s="1"/>
  <c r="I25" i="4"/>
  <c r="V24" i="4"/>
  <c r="AA24" i="4" s="1"/>
  <c r="AH24" i="4" s="1"/>
  <c r="I24" i="4"/>
  <c r="V23" i="4"/>
  <c r="AA23" i="4" s="1"/>
  <c r="AH23" i="4" s="1"/>
  <c r="I23" i="4"/>
  <c r="B10" i="4"/>
  <c r="U8" i="4"/>
  <c r="T8" i="4"/>
  <c r="S8" i="4"/>
  <c r="P8" i="4"/>
  <c r="N8" i="4"/>
  <c r="L8" i="4"/>
  <c r="H8" i="4"/>
  <c r="G8" i="4"/>
  <c r="B8" i="4"/>
  <c r="Y26" i="4" l="1"/>
  <c r="M8" i="4"/>
  <c r="M80" i="4"/>
  <c r="O80" i="4"/>
  <c r="V8" i="4"/>
  <c r="Y25" i="4"/>
  <c r="L80" i="4"/>
  <c r="N80" i="4"/>
  <c r="I8" i="4"/>
  <c r="AH25" i="4"/>
  <c r="AF25" i="4"/>
  <c r="AH26" i="4"/>
  <c r="AF26" i="4"/>
  <c r="J78" i="4"/>
  <c r="J75" i="4"/>
  <c r="J8" i="4"/>
  <c r="AA27" i="4"/>
  <c r="AA28" i="4"/>
  <c r="J80" i="4" l="1"/>
  <c r="AF28" i="4"/>
  <c r="AH28" i="4"/>
  <c r="AF27" i="4"/>
  <c r="AH27" i="4"/>
  <c r="R17" i="3"/>
  <c r="S17" i="3"/>
  <c r="T17" i="3"/>
  <c r="R18" i="3"/>
  <c r="S18" i="3"/>
  <c r="T18" i="3"/>
  <c r="R20" i="3"/>
  <c r="S20" i="3"/>
  <c r="T20" i="3"/>
  <c r="R21" i="3"/>
  <c r="S21" i="3"/>
  <c r="T21" i="3"/>
  <c r="R23" i="3"/>
  <c r="R22" i="3" s="1"/>
  <c r="S23" i="3"/>
  <c r="S22" i="3" s="1"/>
  <c r="T23" i="3"/>
  <c r="T22" i="3" s="1"/>
  <c r="R25" i="3"/>
  <c r="S25" i="3"/>
  <c r="T25" i="3"/>
  <c r="T24" i="3" s="1"/>
  <c r="R26" i="3"/>
  <c r="S26" i="3"/>
  <c r="T26" i="3"/>
  <c r="R28" i="3"/>
  <c r="R27" i="3" s="1"/>
  <c r="S28" i="3"/>
  <c r="S27" i="3" s="1"/>
  <c r="T28" i="3"/>
  <c r="T27" i="3" s="1"/>
  <c r="R32" i="3"/>
  <c r="S32" i="3"/>
  <c r="T32" i="3"/>
  <c r="T31" i="3" s="1"/>
  <c r="R33" i="3"/>
  <c r="S33" i="3"/>
  <c r="T33" i="3"/>
  <c r="R4" i="3"/>
  <c r="S4" i="3"/>
  <c r="T4" i="3"/>
  <c r="R5" i="3"/>
  <c r="S5" i="3"/>
  <c r="R6" i="3"/>
  <c r="S6" i="3"/>
  <c r="S31" i="3" l="1"/>
  <c r="R8" i="3"/>
  <c r="R31" i="3"/>
  <c r="S16" i="3"/>
  <c r="S8" i="3"/>
  <c r="S24" i="3"/>
  <c r="S19" i="3"/>
  <c r="R19" i="3"/>
  <c r="T16" i="3"/>
  <c r="R24" i="3"/>
  <c r="T19" i="3"/>
  <c r="R16" i="3"/>
  <c r="R37" i="3" l="1"/>
  <c r="S37" i="3"/>
  <c r="T37" i="3"/>
  <c r="Q4" i="3" l="1"/>
  <c r="P4" i="3"/>
  <c r="P5" i="3"/>
  <c r="P6" i="3"/>
  <c r="O4" i="3"/>
  <c r="O5" i="3"/>
  <c r="O6" i="3"/>
  <c r="M4" i="3"/>
  <c r="M5" i="3"/>
  <c r="M6" i="3"/>
  <c r="L6" i="3"/>
  <c r="L5" i="3"/>
  <c r="L4" i="3"/>
  <c r="J5" i="3"/>
  <c r="J4" i="3"/>
  <c r="I6" i="3"/>
  <c r="I5" i="3"/>
  <c r="I4" i="3"/>
  <c r="G4" i="3"/>
  <c r="F4" i="3"/>
  <c r="C4" i="3" l="1"/>
  <c r="D4" i="3"/>
  <c r="J6" i="3"/>
  <c r="G6" i="3"/>
  <c r="D6" i="3" l="1"/>
  <c r="T6" i="3" l="1"/>
  <c r="Q6" i="3"/>
  <c r="Q5" i="3" l="1"/>
  <c r="T5" i="3"/>
  <c r="T8" i="3" s="1"/>
  <c r="Q33" i="3"/>
  <c r="P33" i="3"/>
  <c r="O33" i="3"/>
  <c r="N33" i="3"/>
  <c r="M33" i="3"/>
  <c r="L33" i="3"/>
  <c r="K33" i="3"/>
  <c r="J33" i="3"/>
  <c r="I33" i="3"/>
  <c r="H33" i="3"/>
  <c r="G33" i="3"/>
  <c r="F33" i="3"/>
  <c r="Q32" i="3"/>
  <c r="P32" i="3"/>
  <c r="O32" i="3"/>
  <c r="N32" i="3"/>
  <c r="M32" i="3"/>
  <c r="L32" i="3"/>
  <c r="K32" i="3"/>
  <c r="J32" i="3"/>
  <c r="I32" i="3"/>
  <c r="H32" i="3"/>
  <c r="G32" i="3"/>
  <c r="F32" i="3"/>
  <c r="Q28" i="3"/>
  <c r="Q27" i="3" s="1"/>
  <c r="P28" i="3"/>
  <c r="P27" i="3" s="1"/>
  <c r="O28" i="3"/>
  <c r="O27" i="3" s="1"/>
  <c r="N28" i="3"/>
  <c r="N27" i="3" s="1"/>
  <c r="M28" i="3"/>
  <c r="M27" i="3" s="1"/>
  <c r="L28" i="3"/>
  <c r="L27" i="3" s="1"/>
  <c r="K28" i="3"/>
  <c r="K27" i="3" s="1"/>
  <c r="J28" i="3"/>
  <c r="J27" i="3" s="1"/>
  <c r="I28" i="3"/>
  <c r="I27" i="3" s="1"/>
  <c r="H28" i="3"/>
  <c r="H27" i="3" s="1"/>
  <c r="G28" i="3"/>
  <c r="F28" i="3"/>
  <c r="F27" i="3" s="1"/>
  <c r="Q26" i="3"/>
  <c r="P26" i="3"/>
  <c r="O26" i="3"/>
  <c r="N26" i="3"/>
  <c r="M26" i="3"/>
  <c r="L26" i="3"/>
  <c r="K26" i="3"/>
  <c r="J26" i="3"/>
  <c r="I26" i="3"/>
  <c r="H26" i="3"/>
  <c r="G26" i="3"/>
  <c r="F26" i="3"/>
  <c r="Q25" i="3"/>
  <c r="P25" i="3"/>
  <c r="O25" i="3"/>
  <c r="N25" i="3"/>
  <c r="M25" i="3"/>
  <c r="L25" i="3"/>
  <c r="K25" i="3"/>
  <c r="J25" i="3"/>
  <c r="I25" i="3"/>
  <c r="H25" i="3"/>
  <c r="G25" i="3"/>
  <c r="F25" i="3"/>
  <c r="Q23" i="3"/>
  <c r="Q22" i="3" s="1"/>
  <c r="P23" i="3"/>
  <c r="P22" i="3" s="1"/>
  <c r="O23" i="3"/>
  <c r="O22" i="3" s="1"/>
  <c r="N23" i="3"/>
  <c r="N22" i="3" s="1"/>
  <c r="M23" i="3"/>
  <c r="M22" i="3" s="1"/>
  <c r="L23" i="3"/>
  <c r="L22" i="3" s="1"/>
  <c r="K23" i="3"/>
  <c r="K22" i="3" s="1"/>
  <c r="J23" i="3"/>
  <c r="J22" i="3" s="1"/>
  <c r="I23" i="3"/>
  <c r="I22" i="3" s="1"/>
  <c r="H23" i="3"/>
  <c r="H22" i="3" s="1"/>
  <c r="G23" i="3"/>
  <c r="G22" i="3" s="1"/>
  <c r="F23" i="3"/>
  <c r="F22" i="3" s="1"/>
  <c r="Q21" i="3"/>
  <c r="P21" i="3"/>
  <c r="O21" i="3"/>
  <c r="N21" i="3"/>
  <c r="M21" i="3"/>
  <c r="L21" i="3"/>
  <c r="K21" i="3"/>
  <c r="J21" i="3"/>
  <c r="I21" i="3"/>
  <c r="H21" i="3"/>
  <c r="G21" i="3"/>
  <c r="F21" i="3"/>
  <c r="Q20" i="3"/>
  <c r="P20" i="3"/>
  <c r="O20" i="3"/>
  <c r="N20" i="3"/>
  <c r="M20" i="3"/>
  <c r="L20" i="3"/>
  <c r="K20" i="3"/>
  <c r="J20" i="3"/>
  <c r="I20" i="3"/>
  <c r="H20" i="3"/>
  <c r="G20" i="3"/>
  <c r="F20" i="3"/>
  <c r="Q18" i="3"/>
  <c r="P18" i="3"/>
  <c r="O18" i="3"/>
  <c r="N18" i="3"/>
  <c r="M18" i="3"/>
  <c r="L18" i="3"/>
  <c r="K18" i="3"/>
  <c r="J18" i="3"/>
  <c r="I18" i="3"/>
  <c r="H18" i="3"/>
  <c r="G18" i="3"/>
  <c r="F18" i="3"/>
  <c r="Q17" i="3"/>
  <c r="P17" i="3"/>
  <c r="O17" i="3"/>
  <c r="N17" i="3"/>
  <c r="M17" i="3"/>
  <c r="L17" i="3"/>
  <c r="K17" i="3"/>
  <c r="J17" i="3"/>
  <c r="I17" i="3"/>
  <c r="H17" i="3"/>
  <c r="G17" i="3"/>
  <c r="F17" i="3"/>
  <c r="J31" i="3" l="1"/>
  <c r="F19" i="3"/>
  <c r="N19" i="3"/>
  <c r="K19" i="3"/>
  <c r="M24" i="3"/>
  <c r="W28" i="3"/>
  <c r="W27" i="3" s="1"/>
  <c r="P31" i="3"/>
  <c r="I31" i="3"/>
  <c r="V21" i="3"/>
  <c r="X25" i="3"/>
  <c r="V20" i="3"/>
  <c r="L19" i="3"/>
  <c r="P19" i="3"/>
  <c r="J24" i="3"/>
  <c r="K24" i="3"/>
  <c r="O24" i="3"/>
  <c r="Q31" i="3"/>
  <c r="N31" i="3"/>
  <c r="I19" i="3"/>
  <c r="M19" i="3"/>
  <c r="Q19" i="3"/>
  <c r="H24" i="3"/>
  <c r="L24" i="3"/>
  <c r="P24" i="3"/>
  <c r="G31" i="3"/>
  <c r="K31" i="3"/>
  <c r="O31" i="3"/>
  <c r="W21" i="3"/>
  <c r="V25" i="3"/>
  <c r="N24" i="3"/>
  <c r="W26" i="3"/>
  <c r="G19" i="3"/>
  <c r="O19" i="3"/>
  <c r="X21" i="3"/>
  <c r="V26" i="3"/>
  <c r="X32" i="3"/>
  <c r="M31" i="3"/>
  <c r="V33" i="3"/>
  <c r="X23" i="3"/>
  <c r="X22" i="3" s="1"/>
  <c r="X26" i="3"/>
  <c r="X18" i="3"/>
  <c r="X20" i="3"/>
  <c r="J19" i="3"/>
  <c r="V23" i="3"/>
  <c r="V22" i="3" s="1"/>
  <c r="I24" i="3"/>
  <c r="Q24" i="3"/>
  <c r="V28" i="3"/>
  <c r="V27" i="3" s="1"/>
  <c r="V32" i="3"/>
  <c r="W33" i="3"/>
  <c r="H31" i="3"/>
  <c r="L31" i="3"/>
  <c r="F24" i="3"/>
  <c r="X33" i="3"/>
  <c r="V18" i="3"/>
  <c r="W18" i="3"/>
  <c r="F31" i="3"/>
  <c r="H19" i="3"/>
  <c r="X28" i="3"/>
  <c r="X27" i="3" s="1"/>
  <c r="F16" i="3"/>
  <c r="J16" i="3"/>
  <c r="N16" i="3"/>
  <c r="G24" i="3"/>
  <c r="H16" i="3"/>
  <c r="L16" i="3"/>
  <c r="P16" i="3"/>
  <c r="W25" i="3"/>
  <c r="W32" i="3"/>
  <c r="G16" i="3"/>
  <c r="K16" i="3"/>
  <c r="O16" i="3"/>
  <c r="W20" i="3"/>
  <c r="W23" i="3"/>
  <c r="W22" i="3" s="1"/>
  <c r="I16" i="3"/>
  <c r="M16" i="3"/>
  <c r="Q16" i="3"/>
  <c r="G27" i="3"/>
  <c r="X17" i="3"/>
  <c r="V17" i="3"/>
  <c r="W17" i="3"/>
  <c r="J37" i="3" l="1"/>
  <c r="X31" i="3"/>
  <c r="P37" i="3"/>
  <c r="V16" i="3"/>
  <c r="W19" i="3"/>
  <c r="W31" i="3"/>
  <c r="H37" i="3"/>
  <c r="N37" i="3"/>
  <c r="V19" i="3"/>
  <c r="X19" i="3"/>
  <c r="M37" i="3"/>
  <c r="V24" i="3"/>
  <c r="X24" i="3"/>
  <c r="I37" i="3"/>
  <c r="O37" i="3"/>
  <c r="K37" i="3"/>
  <c r="F37" i="3"/>
  <c r="V31" i="3"/>
  <c r="W24" i="3"/>
  <c r="W16" i="3"/>
  <c r="X16" i="3"/>
  <c r="Q37" i="3"/>
  <c r="L37" i="3"/>
  <c r="G37" i="3"/>
  <c r="V37" i="3" l="1"/>
  <c r="X37" i="3"/>
  <c r="W37" i="3"/>
  <c r="N6" i="3" l="1"/>
  <c r="H4" i="3"/>
  <c r="N4" i="3"/>
  <c r="K4" i="3"/>
  <c r="F6" i="3"/>
  <c r="C6" i="3" s="1"/>
  <c r="E4" i="3" l="1"/>
  <c r="P8" i="3"/>
  <c r="O8" i="3"/>
  <c r="M8" i="3"/>
  <c r="L8" i="3"/>
  <c r="J8" i="3"/>
  <c r="I8" i="3"/>
  <c r="H6" i="3" l="1"/>
  <c r="N5" i="3" l="1"/>
  <c r="K5" i="3" l="1"/>
  <c r="K6" i="3"/>
  <c r="E6" i="3" s="1"/>
  <c r="N8" i="3" l="1"/>
  <c r="Q8" i="3" l="1"/>
  <c r="K8" i="3" l="1"/>
  <c r="B29" i="2" l="1"/>
  <c r="B30" i="2" s="1"/>
  <c r="B15" i="2" l="1"/>
  <c r="B16" i="2" s="1"/>
  <c r="B17" i="2" s="1"/>
  <c r="B18" i="2" s="1"/>
  <c r="B19" i="2" s="1"/>
  <c r="B20" i="2" s="1"/>
  <c r="B23" i="2" s="1"/>
  <c r="B24" i="2" s="1"/>
  <c r="H5" i="3" l="1"/>
  <c r="E5" i="3" s="1"/>
  <c r="F5" i="3"/>
  <c r="C5" i="3" s="1"/>
  <c r="G5" i="3"/>
  <c r="D5" i="3" s="1"/>
  <c r="C8" i="3" l="1"/>
  <c r="F8" i="3"/>
  <c r="G8" i="3"/>
  <c r="D8" i="3"/>
  <c r="E8" i="3"/>
  <c r="H8" i="3"/>
</calcChain>
</file>

<file path=xl/comments1.xml><?xml version="1.0" encoding="utf-8"?>
<comments xmlns="http://schemas.openxmlformats.org/spreadsheetml/2006/main">
  <authors>
    <author>農村建設課　筑後裕士（内5682）</author>
  </authors>
  <commentList>
    <comment ref="R13" authorId="0" shapeId="0">
      <text>
        <r>
          <rPr>
            <sz val="14"/>
            <color indexed="81"/>
            <rFont val="ＭＳ Ｐゴシック"/>
            <family val="3"/>
            <charset val="128"/>
          </rPr>
          <t xml:space="preserve">１：農業基盤整備促進事業
２：農地耕作条件改善事業
</t>
        </r>
      </text>
    </comment>
  </commentList>
</comments>
</file>

<file path=xl/sharedStrings.xml><?xml version="1.0" encoding="utf-8"?>
<sst xmlns="http://schemas.openxmlformats.org/spreadsheetml/2006/main" count="583" uniqueCount="330">
  <si>
    <t>要素</t>
    <rPh sb="0" eb="2">
      <t>ヨウソ</t>
    </rPh>
    <phoneticPr fontId="3"/>
  </si>
  <si>
    <t>前回調査時点からの項目追加・修正</t>
    <rPh sb="0" eb="2">
      <t>ゼンカイ</t>
    </rPh>
    <rPh sb="2" eb="4">
      <t>チョウサ</t>
    </rPh>
    <rPh sb="4" eb="6">
      <t>ジテン</t>
    </rPh>
    <rPh sb="9" eb="11">
      <t>コウモク</t>
    </rPh>
    <rPh sb="11" eb="13">
      <t>ツイカ</t>
    </rPh>
    <rPh sb="14" eb="16">
      <t>シュウセイ</t>
    </rPh>
    <phoneticPr fontId="1"/>
  </si>
  <si>
    <t>今回対象</t>
    <rPh sb="0" eb="2">
      <t>コンカイ</t>
    </rPh>
    <rPh sb="2" eb="4">
      <t>タイショウ</t>
    </rPh>
    <phoneticPr fontId="1"/>
  </si>
  <si>
    <t>サブトータル</t>
  </si>
  <si>
    <t>番号</t>
    <rPh sb="0" eb="2">
      <t>バンゴウ</t>
    </rPh>
    <phoneticPr fontId="1"/>
  </si>
  <si>
    <t>地区名</t>
    <rPh sb="0" eb="2">
      <t>チク</t>
    </rPh>
    <rPh sb="2" eb="3">
      <t>メイ</t>
    </rPh>
    <phoneticPr fontId="1"/>
  </si>
  <si>
    <t>所在地</t>
    <rPh sb="0" eb="3">
      <t>ショザイチ</t>
    </rPh>
    <phoneticPr fontId="1"/>
  </si>
  <si>
    <t>事業実施主体</t>
    <rPh sb="0" eb="2">
      <t>ジギョウ</t>
    </rPh>
    <rPh sb="2" eb="4">
      <t>ジッシ</t>
    </rPh>
    <rPh sb="4" eb="6">
      <t>シュタイ</t>
    </rPh>
    <phoneticPr fontId="1"/>
  </si>
  <si>
    <t>受益者数
（者）</t>
    <rPh sb="0" eb="3">
      <t>ジュエキシャ</t>
    </rPh>
    <rPh sb="3" eb="4">
      <t>スウ</t>
    </rPh>
    <rPh sb="6" eb="7">
      <t>シャ</t>
    </rPh>
    <phoneticPr fontId="1"/>
  </si>
  <si>
    <t>本事業に係る受益面積（ha）</t>
    <rPh sb="0" eb="1">
      <t>ホン</t>
    </rPh>
    <rPh sb="1" eb="3">
      <t>ジギョウ</t>
    </rPh>
    <rPh sb="4" eb="5">
      <t>カカワ</t>
    </rPh>
    <rPh sb="6" eb="8">
      <t>ジュエキ</t>
    </rPh>
    <rPh sb="8" eb="10">
      <t>メンセキ</t>
    </rPh>
    <phoneticPr fontId="1"/>
  </si>
  <si>
    <t>合計</t>
    <rPh sb="0" eb="2">
      <t>ゴウケイ</t>
    </rPh>
    <phoneticPr fontId="1"/>
  </si>
  <si>
    <t>総事業費（千円）</t>
    <rPh sb="0" eb="3">
      <t>ソウジギョウ</t>
    </rPh>
    <rPh sb="3" eb="4">
      <t>ヒ</t>
    </rPh>
    <rPh sb="5" eb="7">
      <t>センエン</t>
    </rPh>
    <phoneticPr fontId="1"/>
  </si>
  <si>
    <t>当該地区
関係土地改良区
（○○土地改良区）</t>
    <rPh sb="0" eb="2">
      <t>トウガイ</t>
    </rPh>
    <rPh sb="2" eb="4">
      <t>チク</t>
    </rPh>
    <rPh sb="5" eb="7">
      <t>カンケイ</t>
    </rPh>
    <rPh sb="7" eb="9">
      <t>トチ</t>
    </rPh>
    <rPh sb="9" eb="12">
      <t>カイリョウク</t>
    </rPh>
    <rPh sb="17" eb="19">
      <t>トチ</t>
    </rPh>
    <rPh sb="19" eb="22">
      <t>カイリョウク</t>
    </rPh>
    <phoneticPr fontId="1"/>
  </si>
  <si>
    <t>６法指定地域等</t>
    <rPh sb="1" eb="2">
      <t>ホウ</t>
    </rPh>
    <rPh sb="2" eb="4">
      <t>シテイ</t>
    </rPh>
    <rPh sb="4" eb="6">
      <t>チイキ</t>
    </rPh>
    <rPh sb="6" eb="7">
      <t>トウ</t>
    </rPh>
    <phoneticPr fontId="1"/>
  </si>
  <si>
    <t>定率助成</t>
    <rPh sb="0" eb="2">
      <t>テイリツ</t>
    </rPh>
    <rPh sb="2" eb="4">
      <t>ジョセイ</t>
    </rPh>
    <phoneticPr fontId="1"/>
  </si>
  <si>
    <t>水田</t>
    <rPh sb="0" eb="2">
      <t>スイデン</t>
    </rPh>
    <phoneticPr fontId="1"/>
  </si>
  <si>
    <t>畑</t>
    <rPh sb="0" eb="1">
      <t>ハタケ</t>
    </rPh>
    <phoneticPr fontId="1"/>
  </si>
  <si>
    <t>事業費</t>
    <rPh sb="0" eb="3">
      <t>ジギョウヒ</t>
    </rPh>
    <phoneticPr fontId="1"/>
  </si>
  <si>
    <t>事業前</t>
    <rPh sb="0" eb="2">
      <t>ジギョウ</t>
    </rPh>
    <rPh sb="2" eb="3">
      <t>マエ</t>
    </rPh>
    <phoneticPr fontId="1"/>
  </si>
  <si>
    <t>事業後</t>
    <rPh sb="0" eb="2">
      <t>ジギョウ</t>
    </rPh>
    <rPh sb="2" eb="3">
      <t>ゴ</t>
    </rPh>
    <phoneticPr fontId="1"/>
  </si>
  <si>
    <t>定額助成</t>
    <rPh sb="0" eb="2">
      <t>テイガク</t>
    </rPh>
    <rPh sb="2" eb="4">
      <t>ジョセイ</t>
    </rPh>
    <phoneticPr fontId="1"/>
  </si>
  <si>
    <t>集積面積
(ha)</t>
    <rPh sb="0" eb="2">
      <t>シュウセキ</t>
    </rPh>
    <rPh sb="2" eb="4">
      <t>メンセキ</t>
    </rPh>
    <phoneticPr fontId="1"/>
  </si>
  <si>
    <t>集積率
（％）</t>
    <rPh sb="0" eb="2">
      <t>シュウセキ</t>
    </rPh>
    <rPh sb="2" eb="3">
      <t>リツ</t>
    </rPh>
    <phoneticPr fontId="1"/>
  </si>
  <si>
    <t>更新</t>
  </si>
  <si>
    <t>ふりがな</t>
    <phoneticPr fontId="1"/>
  </si>
  <si>
    <t>H29</t>
    <phoneticPr fontId="1"/>
  </si>
  <si>
    <t>H30</t>
    <phoneticPr fontId="1"/>
  </si>
  <si>
    <t>H31</t>
    <phoneticPr fontId="1"/>
  </si>
  <si>
    <t>番号</t>
    <rPh sb="0" eb="2">
      <t>バンゴウ</t>
    </rPh>
    <phoneticPr fontId="3"/>
  </si>
  <si>
    <t>項目</t>
    <rPh sb="0" eb="2">
      <t>コウモク</t>
    </rPh>
    <phoneticPr fontId="3"/>
  </si>
  <si>
    <t>記入要領</t>
    <rPh sb="0" eb="2">
      <t>キニュウ</t>
    </rPh>
    <rPh sb="2" eb="4">
      <t>ヨウリョウ</t>
    </rPh>
    <phoneticPr fontId="3"/>
  </si>
  <si>
    <t>地区名</t>
    <rPh sb="0" eb="3">
      <t>チクメイ</t>
    </rPh>
    <phoneticPr fontId="3"/>
  </si>
  <si>
    <t>地区名（ふりがな）</t>
    <rPh sb="0" eb="3">
      <t>チクメイ</t>
    </rPh>
    <phoneticPr fontId="3"/>
  </si>
  <si>
    <t>所在地</t>
    <rPh sb="0" eb="3">
      <t>ショザイチ</t>
    </rPh>
    <phoneticPr fontId="3"/>
  </si>
  <si>
    <t>事業主体区分</t>
    <rPh sb="0" eb="2">
      <t>ジギョウ</t>
    </rPh>
    <rPh sb="2" eb="4">
      <t>シュタイ</t>
    </rPh>
    <rPh sb="4" eb="6">
      <t>クブン</t>
    </rPh>
    <phoneticPr fontId="3"/>
  </si>
  <si>
    <t>受益者数</t>
    <rPh sb="0" eb="2">
      <t>ジュエキ</t>
    </rPh>
    <rPh sb="2" eb="3">
      <t>シャ</t>
    </rPh>
    <rPh sb="3" eb="4">
      <t>スウ</t>
    </rPh>
    <phoneticPr fontId="3"/>
  </si>
  <si>
    <t>受益面積</t>
    <rPh sb="0" eb="2">
      <t>ジュエキ</t>
    </rPh>
    <rPh sb="2" eb="4">
      <t>メンセキ</t>
    </rPh>
    <phoneticPr fontId="3"/>
  </si>
  <si>
    <t>関係土地改良区</t>
    <rPh sb="0" eb="2">
      <t>カンケイ</t>
    </rPh>
    <rPh sb="2" eb="4">
      <t>トチ</t>
    </rPh>
    <rPh sb="4" eb="6">
      <t>カイリョウ</t>
    </rPh>
    <rPh sb="6" eb="7">
      <t>ク</t>
    </rPh>
    <phoneticPr fontId="3"/>
  </si>
  <si>
    <t>国営事業地区名</t>
    <rPh sb="0" eb="2">
      <t>コクエイ</t>
    </rPh>
    <rPh sb="2" eb="4">
      <t>ジギョウ</t>
    </rPh>
    <rPh sb="4" eb="7">
      <t>チクメイ</t>
    </rPh>
    <phoneticPr fontId="3"/>
  </si>
  <si>
    <t>当該地区が該当する指定地域に全て「○」を入力する。</t>
    <rPh sb="0" eb="2">
      <t>トウガイ</t>
    </rPh>
    <rPh sb="2" eb="4">
      <t>チク</t>
    </rPh>
    <rPh sb="5" eb="7">
      <t>ガイトウ</t>
    </rPh>
    <rPh sb="9" eb="11">
      <t>シテイ</t>
    </rPh>
    <rPh sb="11" eb="13">
      <t>チイキ</t>
    </rPh>
    <rPh sb="14" eb="15">
      <t>スベ</t>
    </rPh>
    <rPh sb="20" eb="22">
      <t>ニュウリョク</t>
    </rPh>
    <phoneticPr fontId="1"/>
  </si>
  <si>
    <t>5～7</t>
    <phoneticPr fontId="1"/>
  </si>
  <si>
    <t>総事業費</t>
    <rPh sb="0" eb="4">
      <t>ソウジギョウヒ</t>
    </rPh>
    <phoneticPr fontId="3"/>
  </si>
  <si>
    <t>8～12</t>
    <phoneticPr fontId="1"/>
  </si>
  <si>
    <t>年度別事業費</t>
    <rPh sb="0" eb="2">
      <t>ネンド</t>
    </rPh>
    <rPh sb="2" eb="3">
      <t>ベツ</t>
    </rPh>
    <rPh sb="3" eb="6">
      <t>ジギョウヒ</t>
    </rPh>
    <phoneticPr fontId="1"/>
  </si>
  <si>
    <t>年度別事業費</t>
    <phoneticPr fontId="1"/>
  </si>
  <si>
    <t>事業実施主体</t>
    <phoneticPr fontId="1"/>
  </si>
  <si>
    <t>事業工期</t>
    <phoneticPr fontId="1"/>
  </si>
  <si>
    <t>戦略作物又は地域の
主要な作物の
作付計画の概要</t>
    <phoneticPr fontId="1"/>
  </si>
  <si>
    <t>戦略作物又は地域の主要な作物の
作付計画の概要</t>
    <phoneticPr fontId="1"/>
  </si>
  <si>
    <t>整備の有無</t>
    <phoneticPr fontId="1"/>
  </si>
  <si>
    <t>整備予定の有無（管理計画への搭載）</t>
    <phoneticPr fontId="1"/>
  </si>
  <si>
    <t>埋蔵文化財の有無</t>
    <phoneticPr fontId="1"/>
  </si>
  <si>
    <t>担い手への農地集積の向上
(1～4を入力)</t>
    <phoneticPr fontId="1"/>
  </si>
  <si>
    <t>担い手への農地集積</t>
    <phoneticPr fontId="1"/>
  </si>
  <si>
    <t>集約化農地面積（ha）</t>
    <phoneticPr fontId="1"/>
  </si>
  <si>
    <t>23～26</t>
    <phoneticPr fontId="1"/>
  </si>
  <si>
    <t>中心経営体の位置づけ</t>
    <phoneticPr fontId="1"/>
  </si>
  <si>
    <t>農地中間管理事業との連携(地区全体)</t>
    <phoneticPr fontId="1"/>
  </si>
  <si>
    <t>30～35</t>
    <phoneticPr fontId="1"/>
  </si>
  <si>
    <t>要望範囲内における農地中間管理事業との連携状況</t>
    <phoneticPr fontId="1"/>
  </si>
  <si>
    <t>36～42</t>
    <phoneticPr fontId="1"/>
  </si>
  <si>
    <t>43～47</t>
    <phoneticPr fontId="1"/>
  </si>
  <si>
    <t>期待される効果</t>
    <rPh sb="0" eb="2">
      <t>キタイ</t>
    </rPh>
    <rPh sb="5" eb="7">
      <t>コウカ</t>
    </rPh>
    <phoneticPr fontId="3"/>
  </si>
  <si>
    <t>機構の活用を位置付け</t>
    <phoneticPr fontId="1"/>
  </si>
  <si>
    <t>「連携している地区」がある場合は、該当する個所に全て「○」を記入する。
「下記期間に連携することが確実と見込まれる地区」がある場合は、該当する個所に全て「○」を記入する。</t>
    <rPh sb="30" eb="32">
      <t>キニュウ</t>
    </rPh>
    <rPh sb="80" eb="82">
      <t>キニュウ</t>
    </rPh>
    <phoneticPr fontId="1"/>
  </si>
  <si>
    <t>事業実施により期待される効果に「○」を記入する（複数可）。
なお、主たる効果には「◎」を記入する。</t>
    <rPh sb="0" eb="2">
      <t>ジギョウ</t>
    </rPh>
    <rPh sb="2" eb="4">
      <t>ジッシ</t>
    </rPh>
    <rPh sb="7" eb="9">
      <t>キタイ</t>
    </rPh>
    <rPh sb="12" eb="14">
      <t>コウカ</t>
    </rPh>
    <rPh sb="19" eb="21">
      <t>キニュウ</t>
    </rPh>
    <rPh sb="24" eb="26">
      <t>フクスウ</t>
    </rPh>
    <rPh sb="26" eb="27">
      <t>カ</t>
    </rPh>
    <rPh sb="33" eb="34">
      <t>シュ</t>
    </rPh>
    <rPh sb="36" eb="38">
      <t>コウカ</t>
    </rPh>
    <rPh sb="44" eb="46">
      <t>キニュウ</t>
    </rPh>
    <phoneticPr fontId="3"/>
  </si>
  <si>
    <t>関連国営・機構営事業の地区名を入力する（例：○○営かん排「○□地区」）。</t>
    <rPh sb="0" eb="2">
      <t>カンレン</t>
    </rPh>
    <rPh sb="2" eb="4">
      <t>コクエイ</t>
    </rPh>
    <rPh sb="5" eb="7">
      <t>キコウ</t>
    </rPh>
    <rPh sb="7" eb="8">
      <t>エイ</t>
    </rPh>
    <rPh sb="8" eb="10">
      <t>ジギョウ</t>
    </rPh>
    <rPh sb="11" eb="14">
      <t>チクメイ</t>
    </rPh>
    <rPh sb="15" eb="17">
      <t>ニュウリョク</t>
    </rPh>
    <phoneticPr fontId="3"/>
  </si>
  <si>
    <t>関係土地改良区を入力。
土地改良区が無い場合は土地改良区の行う業務を代行する市町村・団体（水利組合等）を入力する。
※　複数ある場合は全て入力</t>
    <rPh sb="0" eb="2">
      <t>カンケイ</t>
    </rPh>
    <rPh sb="2" eb="4">
      <t>トチ</t>
    </rPh>
    <rPh sb="4" eb="6">
      <t>カイリョウ</t>
    </rPh>
    <rPh sb="6" eb="7">
      <t>ク</t>
    </rPh>
    <rPh sb="8" eb="10">
      <t>ニュウリョク</t>
    </rPh>
    <rPh sb="12" eb="14">
      <t>トチ</t>
    </rPh>
    <rPh sb="14" eb="16">
      <t>カイリョウ</t>
    </rPh>
    <rPh sb="16" eb="17">
      <t>ク</t>
    </rPh>
    <rPh sb="18" eb="19">
      <t>ナ</t>
    </rPh>
    <rPh sb="20" eb="22">
      <t>バアイ</t>
    </rPh>
    <rPh sb="23" eb="25">
      <t>トチ</t>
    </rPh>
    <rPh sb="25" eb="27">
      <t>カイリョウ</t>
    </rPh>
    <rPh sb="27" eb="28">
      <t>ク</t>
    </rPh>
    <rPh sb="29" eb="30">
      <t>オコナ</t>
    </rPh>
    <rPh sb="31" eb="33">
      <t>ギョウム</t>
    </rPh>
    <rPh sb="34" eb="36">
      <t>ダイコウ</t>
    </rPh>
    <rPh sb="38" eb="41">
      <t>シチョウソン</t>
    </rPh>
    <rPh sb="42" eb="44">
      <t>ダンタイ</t>
    </rPh>
    <rPh sb="45" eb="47">
      <t>スイリ</t>
    </rPh>
    <rPh sb="47" eb="49">
      <t>クミアイ</t>
    </rPh>
    <rPh sb="49" eb="50">
      <t>トウ</t>
    </rPh>
    <rPh sb="52" eb="54">
      <t>ニュウリョク</t>
    </rPh>
    <rPh sb="60" eb="62">
      <t>フクスウ</t>
    </rPh>
    <rPh sb="64" eb="66">
      <t>バアイ</t>
    </rPh>
    <rPh sb="67" eb="68">
      <t>スベ</t>
    </rPh>
    <rPh sb="69" eb="71">
      <t>ニュウリョク</t>
    </rPh>
    <phoneticPr fontId="3"/>
  </si>
  <si>
    <t>地域農業マスタープランにおいて、機構の活用を位置付けているかどうかについて記入する。</t>
    <rPh sb="0" eb="2">
      <t>チイキ</t>
    </rPh>
    <rPh sb="16" eb="18">
      <t>キコウ</t>
    </rPh>
    <rPh sb="19" eb="21">
      <t>カツヨウ</t>
    </rPh>
    <rPh sb="22" eb="25">
      <t>イチヅ</t>
    </rPh>
    <phoneticPr fontId="1"/>
  </si>
  <si>
    <t>事業実施区域の受益者が、地域農業マスタープランの中心経営体に位置づけされているかどうかについて記入する。</t>
    <rPh sb="0" eb="2">
      <t>ジギョウ</t>
    </rPh>
    <rPh sb="2" eb="4">
      <t>ジッシ</t>
    </rPh>
    <rPh sb="4" eb="6">
      <t>クイキ</t>
    </rPh>
    <rPh sb="7" eb="10">
      <t>ジュエキシャ</t>
    </rPh>
    <rPh sb="12" eb="14">
      <t>チイキ</t>
    </rPh>
    <rPh sb="14" eb="16">
      <t>ノウギョウ</t>
    </rPh>
    <rPh sb="24" eb="26">
      <t>チュウシン</t>
    </rPh>
    <rPh sb="26" eb="29">
      <t>ケイエイタイ</t>
    </rPh>
    <rPh sb="30" eb="32">
      <t>イチ</t>
    </rPh>
    <rPh sb="47" eb="49">
      <t>キニュウ</t>
    </rPh>
    <phoneticPr fontId="1"/>
  </si>
  <si>
    <t>事業実施により、集約化される予定の面積を記入する。</t>
    <rPh sb="0" eb="2">
      <t>ジギョウ</t>
    </rPh>
    <rPh sb="2" eb="4">
      <t>ジッシ</t>
    </rPh>
    <rPh sb="8" eb="11">
      <t>シュウヤクカ</t>
    </rPh>
    <rPh sb="14" eb="16">
      <t>ヨテイ</t>
    </rPh>
    <rPh sb="17" eb="19">
      <t>メンセキ</t>
    </rPh>
    <rPh sb="20" eb="22">
      <t>キニュウ</t>
    </rPh>
    <phoneticPr fontId="1"/>
  </si>
  <si>
    <t>22で&lt;1&gt;を入力した場合は、事業前後の集積面積を記入する。
22で&lt;2&gt;&lt;3&gt;を入力した場合は、事業後の集積面積に受益面積を記入する。
22で&lt;4&gt;を入力した場合は未記入とする。</t>
    <phoneticPr fontId="1"/>
  </si>
  <si>
    <t>以下に該当する場合「１～４」の数値を入力する。
　＜１＞事業完了時において、事業採択年度前年度よりも担い手の経営等農用地面積の増加が見込まれ、担い手への農地利用集積率が把握出来る場合
　＜２＞事業完了時において、事業採択年度前年度よりも担い手の経営等農用地面積の増加が見込まれるが、担い手への農地利用集積率が把握出来ない場合
　＜３＞事業採択年度前年度に既に担い手がいるため、事業完了時も担い手の経営等農用地面積の増加が見込まれない場合
　＜４＞事業採択年度前年度に担い手がおらず、事業完了時も担い手がいない場合</t>
    <phoneticPr fontId="1"/>
  </si>
  <si>
    <t>事業実施区域内に、周知の遺跡が存在する場合は「有」と記入する。</t>
    <rPh sb="0" eb="2">
      <t>ジギョウ</t>
    </rPh>
    <rPh sb="2" eb="4">
      <t>ジッシ</t>
    </rPh>
    <rPh sb="4" eb="6">
      <t>クイキ</t>
    </rPh>
    <rPh sb="6" eb="7">
      <t>ナイ</t>
    </rPh>
    <rPh sb="9" eb="11">
      <t>シュウチ</t>
    </rPh>
    <rPh sb="12" eb="14">
      <t>イセキ</t>
    </rPh>
    <rPh sb="15" eb="17">
      <t>ソンザイ</t>
    </rPh>
    <rPh sb="19" eb="21">
      <t>バアイ</t>
    </rPh>
    <rPh sb="23" eb="24">
      <t>アリ</t>
    </rPh>
    <rPh sb="26" eb="28">
      <t>キニュウ</t>
    </rPh>
    <phoneticPr fontId="1"/>
  </si>
  <si>
    <t>事業実施区域を他事業で整備する予定について記入する（管理計画に別事業で実施する予定で、既に登録されている場合は「有」）。</t>
    <rPh sb="0" eb="2">
      <t>ジギョウ</t>
    </rPh>
    <rPh sb="2" eb="4">
      <t>ジッシ</t>
    </rPh>
    <rPh sb="4" eb="6">
      <t>クイキ</t>
    </rPh>
    <rPh sb="7" eb="9">
      <t>タジ</t>
    </rPh>
    <rPh sb="9" eb="10">
      <t>ギョウ</t>
    </rPh>
    <rPh sb="11" eb="13">
      <t>セイビ</t>
    </rPh>
    <rPh sb="15" eb="17">
      <t>ヨテイ</t>
    </rPh>
    <rPh sb="21" eb="23">
      <t>キニュウ</t>
    </rPh>
    <rPh sb="26" eb="28">
      <t>カンリ</t>
    </rPh>
    <rPh sb="28" eb="30">
      <t>ケイカク</t>
    </rPh>
    <rPh sb="31" eb="32">
      <t>ベツ</t>
    </rPh>
    <rPh sb="32" eb="34">
      <t>ジギョウ</t>
    </rPh>
    <rPh sb="35" eb="37">
      <t>ジッシ</t>
    </rPh>
    <rPh sb="39" eb="41">
      <t>ヨテイ</t>
    </rPh>
    <rPh sb="43" eb="44">
      <t>スデ</t>
    </rPh>
    <rPh sb="45" eb="47">
      <t>トウロク</t>
    </rPh>
    <rPh sb="52" eb="54">
      <t>バアイ</t>
    </rPh>
    <rPh sb="56" eb="57">
      <t>アリ</t>
    </rPh>
    <phoneticPr fontId="1"/>
  </si>
  <si>
    <t>事業実施区域の整備状況の履歴について記入する（例：過去に県営事業で整備済みの場合「県営」、団体営事業で整備済みの場合「団体営」）。</t>
    <rPh sb="0" eb="2">
      <t>ジギョウ</t>
    </rPh>
    <rPh sb="2" eb="4">
      <t>ジッシ</t>
    </rPh>
    <rPh sb="4" eb="6">
      <t>クイキ</t>
    </rPh>
    <rPh sb="7" eb="9">
      <t>セイビ</t>
    </rPh>
    <rPh sb="9" eb="11">
      <t>ジョウキョウ</t>
    </rPh>
    <rPh sb="12" eb="14">
      <t>リレキ</t>
    </rPh>
    <rPh sb="18" eb="20">
      <t>キニュウ</t>
    </rPh>
    <rPh sb="23" eb="24">
      <t>レイ</t>
    </rPh>
    <rPh sb="25" eb="27">
      <t>カコ</t>
    </rPh>
    <rPh sb="28" eb="30">
      <t>ケンエイ</t>
    </rPh>
    <rPh sb="30" eb="32">
      <t>ジギョウ</t>
    </rPh>
    <rPh sb="33" eb="35">
      <t>セイビ</t>
    </rPh>
    <rPh sb="35" eb="36">
      <t>ズ</t>
    </rPh>
    <rPh sb="38" eb="40">
      <t>バアイ</t>
    </rPh>
    <rPh sb="41" eb="43">
      <t>ケンエイ</t>
    </rPh>
    <rPh sb="45" eb="47">
      <t>ダンタイ</t>
    </rPh>
    <rPh sb="47" eb="48">
      <t>エイ</t>
    </rPh>
    <rPh sb="59" eb="61">
      <t>ダンタイ</t>
    </rPh>
    <rPh sb="61" eb="62">
      <t>エイ</t>
    </rPh>
    <phoneticPr fontId="1"/>
  </si>
  <si>
    <t>事業実施区域における戦略作物又は地域の主要な作物の作付計画の概要について記入する。</t>
    <rPh sb="0" eb="2">
      <t>ジギョウ</t>
    </rPh>
    <rPh sb="2" eb="4">
      <t>ジッシ</t>
    </rPh>
    <rPh sb="4" eb="6">
      <t>クイキ</t>
    </rPh>
    <rPh sb="36" eb="38">
      <t>キニュウ</t>
    </rPh>
    <phoneticPr fontId="1"/>
  </si>
  <si>
    <t>受益面積を水田・畑ごとに入力する（畑はうち樹園地分を入力）。</t>
    <rPh sb="0" eb="2">
      <t>ジュエキ</t>
    </rPh>
    <rPh sb="2" eb="4">
      <t>メンセキ</t>
    </rPh>
    <rPh sb="5" eb="7">
      <t>スイデン</t>
    </rPh>
    <rPh sb="8" eb="9">
      <t>ハタ</t>
    </rPh>
    <rPh sb="12" eb="14">
      <t>ニュウリョク</t>
    </rPh>
    <rPh sb="17" eb="18">
      <t>ハタケ</t>
    </rPh>
    <rPh sb="21" eb="22">
      <t>ジュ</t>
    </rPh>
    <rPh sb="22" eb="24">
      <t>エンチ</t>
    </rPh>
    <rPh sb="24" eb="25">
      <t>ブン</t>
    </rPh>
    <rPh sb="26" eb="28">
      <t>ニュウリョク</t>
    </rPh>
    <phoneticPr fontId="3"/>
  </si>
  <si>
    <t>受益者数（者）を入力する。</t>
    <rPh sb="0" eb="2">
      <t>ジュエキ</t>
    </rPh>
    <rPh sb="2" eb="3">
      <t>シャ</t>
    </rPh>
    <rPh sb="3" eb="4">
      <t>スウ</t>
    </rPh>
    <rPh sb="5" eb="6">
      <t>シャ</t>
    </rPh>
    <rPh sb="8" eb="10">
      <t>ニュウリョク</t>
    </rPh>
    <phoneticPr fontId="3"/>
  </si>
  <si>
    <t>事業工期を入力する。</t>
    <phoneticPr fontId="1"/>
  </si>
  <si>
    <t>事業実施を予定する事業実施主体について記入する。</t>
    <rPh sb="5" eb="7">
      <t>ヨテイ</t>
    </rPh>
    <rPh sb="9" eb="11">
      <t>ジギョウ</t>
    </rPh>
    <rPh sb="11" eb="13">
      <t>ジッシ</t>
    </rPh>
    <rPh sb="19" eb="21">
      <t>キニュウ</t>
    </rPh>
    <phoneticPr fontId="1"/>
  </si>
  <si>
    <t>事業執行する予定の事業費について年度別に入力する。</t>
    <rPh sb="0" eb="2">
      <t>ジギョウ</t>
    </rPh>
    <rPh sb="2" eb="4">
      <t>シッコウ</t>
    </rPh>
    <rPh sb="6" eb="8">
      <t>ヨテイ</t>
    </rPh>
    <rPh sb="16" eb="18">
      <t>ネンド</t>
    </rPh>
    <rPh sb="18" eb="19">
      <t>ベツ</t>
    </rPh>
    <rPh sb="20" eb="22">
      <t>ニュウリョク</t>
    </rPh>
    <phoneticPr fontId="1"/>
  </si>
  <si>
    <t>予定する総事業費を入力する（事業実施主体の手出し分を含まない）。</t>
    <rPh sb="0" eb="2">
      <t>ヨテイ</t>
    </rPh>
    <rPh sb="4" eb="5">
      <t>ソウ</t>
    </rPh>
    <rPh sb="5" eb="8">
      <t>ジギョウヒ</t>
    </rPh>
    <rPh sb="9" eb="11">
      <t>ニュウリョク</t>
    </rPh>
    <rPh sb="14" eb="16">
      <t>ジギョウ</t>
    </rPh>
    <rPh sb="16" eb="18">
      <t>ジッシ</t>
    </rPh>
    <rPh sb="18" eb="20">
      <t>シュタイ</t>
    </rPh>
    <rPh sb="21" eb="23">
      <t>テダ</t>
    </rPh>
    <rPh sb="24" eb="25">
      <t>ブン</t>
    </rPh>
    <rPh sb="26" eb="27">
      <t>フク</t>
    </rPh>
    <phoneticPr fontId="3"/>
  </si>
  <si>
    <t>所在地（関係市町村）を郡名を省略して入力する。</t>
    <rPh sb="0" eb="3">
      <t>ショザイチ</t>
    </rPh>
    <rPh sb="4" eb="6">
      <t>カンケイ</t>
    </rPh>
    <rPh sb="6" eb="9">
      <t>シチョウソン</t>
    </rPh>
    <rPh sb="11" eb="12">
      <t>グン</t>
    </rPh>
    <rPh sb="12" eb="13">
      <t>メイ</t>
    </rPh>
    <rPh sb="14" eb="16">
      <t>ショウリャク</t>
    </rPh>
    <rPh sb="18" eb="20">
      <t>ニュウリョク</t>
    </rPh>
    <phoneticPr fontId="3"/>
  </si>
  <si>
    <t>ふりがなをひらがなで入力する。</t>
    <rPh sb="9" eb="11">
      <t>ニュウリョク</t>
    </rPh>
    <rPh sb="10" eb="12">
      <t>ニュウリョク</t>
    </rPh>
    <phoneticPr fontId="3"/>
  </si>
  <si>
    <t>地区名を入力する。
※○○地区→○○（地区は省略）</t>
    <rPh sb="0" eb="3">
      <t>チクメイ</t>
    </rPh>
    <rPh sb="4" eb="6">
      <t>ニュウリョク</t>
    </rPh>
    <phoneticPr fontId="3"/>
  </si>
  <si>
    <t>事業種別</t>
    <rPh sb="0" eb="2">
      <t>ジギョウ</t>
    </rPh>
    <rPh sb="2" eb="4">
      <t>シュベツ</t>
    </rPh>
    <phoneticPr fontId="1"/>
  </si>
  <si>
    <t>14-1</t>
    <phoneticPr fontId="1"/>
  </si>
  <si>
    <t>事業
種別</t>
    <rPh sb="0" eb="2">
      <t>ジギョウ</t>
    </rPh>
    <rPh sb="3" eb="5">
      <t>シュベツ</t>
    </rPh>
    <phoneticPr fontId="1"/>
  </si>
  <si>
    <t>■農業基盤整備促進事業（農地耕作条件改善事業）地区別調書作成要領</t>
    <rPh sb="1" eb="3">
      <t>ノウギョウ</t>
    </rPh>
    <rPh sb="3" eb="5">
      <t>キバン</t>
    </rPh>
    <rPh sb="5" eb="7">
      <t>セイビ</t>
    </rPh>
    <rPh sb="7" eb="9">
      <t>ソクシン</t>
    </rPh>
    <rPh sb="9" eb="11">
      <t>ジギョウ</t>
    </rPh>
    <rPh sb="12" eb="14">
      <t>ノウチ</t>
    </rPh>
    <rPh sb="14" eb="16">
      <t>コウサク</t>
    </rPh>
    <rPh sb="16" eb="18">
      <t>ジョウケン</t>
    </rPh>
    <rPh sb="18" eb="20">
      <t>カイゼン</t>
    </rPh>
    <rPh sb="20" eb="22">
      <t>ジギョウ</t>
    </rPh>
    <rPh sb="23" eb="25">
      <t>チク</t>
    </rPh>
    <rPh sb="25" eb="26">
      <t>ベツ</t>
    </rPh>
    <rPh sb="26" eb="28">
      <t>チョウショ</t>
    </rPh>
    <rPh sb="28" eb="30">
      <t>サクセイ</t>
    </rPh>
    <rPh sb="30" eb="32">
      <t>ヨウリョウ</t>
    </rPh>
    <phoneticPr fontId="3"/>
  </si>
  <si>
    <t>事業実施主体区分番号を入力する。
1：都道府県、2：市町村、3：農業者団体（土地改良区）、4：農業者団体（農協）、5：その他（農地中間管理機構）</t>
    <rPh sb="0" eb="2">
      <t>ジギョウ</t>
    </rPh>
    <rPh sb="2" eb="4">
      <t>ジッシ</t>
    </rPh>
    <rPh sb="4" eb="6">
      <t>シュタイ</t>
    </rPh>
    <rPh sb="6" eb="8">
      <t>クブン</t>
    </rPh>
    <rPh sb="8" eb="10">
      <t>バンゴウ</t>
    </rPh>
    <rPh sb="11" eb="13">
      <t>ニュウリョク</t>
    </rPh>
    <rPh sb="19" eb="23">
      <t>トドウフケン</t>
    </rPh>
    <rPh sb="26" eb="29">
      <t>シチョウソン</t>
    </rPh>
    <rPh sb="32" eb="34">
      <t>ノウギョウ</t>
    </rPh>
    <rPh sb="34" eb="35">
      <t>シャ</t>
    </rPh>
    <rPh sb="35" eb="37">
      <t>ダンタイ</t>
    </rPh>
    <rPh sb="38" eb="40">
      <t>トチ</t>
    </rPh>
    <rPh sb="40" eb="42">
      <t>カイリョウ</t>
    </rPh>
    <rPh sb="42" eb="43">
      <t>ク</t>
    </rPh>
    <rPh sb="47" eb="50">
      <t>ノウギョウシャ</t>
    </rPh>
    <rPh sb="50" eb="52">
      <t>ダンタイ</t>
    </rPh>
    <rPh sb="53" eb="55">
      <t>ノウキョウ</t>
    </rPh>
    <rPh sb="61" eb="62">
      <t>タ</t>
    </rPh>
    <rPh sb="63" eb="65">
      <t>ノウチ</t>
    </rPh>
    <rPh sb="65" eb="67">
      <t>チュウカン</t>
    </rPh>
    <rPh sb="67" eb="69">
      <t>カンリ</t>
    </rPh>
    <rPh sb="69" eb="71">
      <t>キコウ</t>
    </rPh>
    <phoneticPr fontId="3"/>
  </si>
  <si>
    <t>当該地区が「農地中間管理機構事業のモデル地区内で整備を行う地区」である場合で、
○地区全体がモデル地区内であれば「全体」
○地区の一部がモデル地区内であれば「一部」
と記入する。
　※モデル地区 ： 農地中間管理事業の推進に関する法律（平成25年法律第101号）第8条第2項第1号に規定する
　　　　　　　　　「農地中間管理事業を重点的に実施する区域」のうち、都道府県又は機構が他地域のモデルと
　　　　　　　　　すべき地域として定めた（機構の場合は都道府県と調整の上定めた）地区
当該地区が「平成27年1月末時点において、機構事業との連携状況」について、以下に該当する個所に全て「○」を記入する。
　※連携している地区 ： 当該地区において、農地中間管理機構が借り受けた農地または貸し付けた農地がある場合
　※連携することが確実と見込まれる地区 ： 当該地区において、農地中間管理機構が借り受けるまたは貸し付ける
　　　　　　　　　　　　　　　　　　　　　ことが確実と見込まれる農地がある場合
　※機構事業実施面積(ha)：地区内において機構事業で「転貸」を行っている場合その面積を記入する。</t>
    <rPh sb="84" eb="86">
      <t>キニュウ</t>
    </rPh>
    <rPh sb="296" eb="298">
      <t>キニュウ</t>
    </rPh>
    <rPh sb="466" eb="468">
      <t>チク</t>
    </rPh>
    <rPh sb="468" eb="469">
      <t>ナイ</t>
    </rPh>
    <rPh sb="473" eb="475">
      <t>キコウ</t>
    </rPh>
    <rPh sb="475" eb="477">
      <t>ジギョウ</t>
    </rPh>
    <rPh sb="479" eb="480">
      <t>テン</t>
    </rPh>
    <rPh sb="480" eb="481">
      <t>タイ</t>
    </rPh>
    <rPh sb="483" eb="484">
      <t>オコナ</t>
    </rPh>
    <rPh sb="488" eb="490">
      <t>バアイ</t>
    </rPh>
    <rPh sb="492" eb="494">
      <t>メンセキ</t>
    </rPh>
    <rPh sb="495" eb="497">
      <t>キニュウ</t>
    </rPh>
    <phoneticPr fontId="1"/>
  </si>
  <si>
    <t>盛岡市</t>
  </si>
  <si>
    <t>主食用米・加工用米</t>
  </si>
  <si>
    <t>有</t>
  </si>
  <si>
    <t>鹿妻穴堰土地改良区</t>
  </si>
  <si>
    <t>紫波町</t>
    <rPh sb="0" eb="3">
      <t>シワチョウ</t>
    </rPh>
    <phoneticPr fontId="1"/>
  </si>
  <si>
    <t>飼料用米・小麦・そば</t>
    <rPh sb="0" eb="3">
      <t>シリョウヨウ</t>
    </rPh>
    <rPh sb="3" eb="4">
      <t>マイ</t>
    </rPh>
    <rPh sb="5" eb="7">
      <t>コムギ</t>
    </rPh>
    <phoneticPr fontId="1"/>
  </si>
  <si>
    <t>有</t>
    <rPh sb="0" eb="1">
      <t>ア</t>
    </rPh>
    <phoneticPr fontId="1"/>
  </si>
  <si>
    <t>山王海土地改良区
紫波東部土地改良区</t>
    <rPh sb="0" eb="3">
      <t>サンノウカイ</t>
    </rPh>
    <rPh sb="3" eb="5">
      <t>トチ</t>
    </rPh>
    <rPh sb="5" eb="8">
      <t>カイリョウク</t>
    </rPh>
    <rPh sb="9" eb="11">
      <t>シワ</t>
    </rPh>
    <rPh sb="11" eb="13">
      <t>トウブ</t>
    </rPh>
    <rPh sb="13" eb="15">
      <t>トチ</t>
    </rPh>
    <rPh sb="15" eb="18">
      <t>カイリョウク</t>
    </rPh>
    <phoneticPr fontId="1"/>
  </si>
  <si>
    <t>国営かんがい排水事業「山王海地区」</t>
    <rPh sb="0" eb="2">
      <t>コクエイ</t>
    </rPh>
    <rPh sb="6" eb="8">
      <t>ハイスイ</t>
    </rPh>
    <rPh sb="8" eb="10">
      <t>ジギョウ</t>
    </rPh>
    <rPh sb="11" eb="14">
      <t>サンノウカイ</t>
    </rPh>
    <rPh sb="14" eb="16">
      <t>チク</t>
    </rPh>
    <phoneticPr fontId="1"/>
  </si>
  <si>
    <t>事業内容</t>
    <rPh sb="0" eb="2">
      <t>ジギョウ</t>
    </rPh>
    <rPh sb="2" eb="4">
      <t>ナイヨウ</t>
    </rPh>
    <phoneticPr fontId="1"/>
  </si>
  <si>
    <t>事業内容</t>
    <rPh sb="0" eb="2">
      <t>ジギョウ</t>
    </rPh>
    <rPh sb="2" eb="4">
      <t>ナイヨウ</t>
    </rPh>
    <phoneticPr fontId="3"/>
  </si>
  <si>
    <t>想定する事業内容を入力する（例：区画拡大 A=30.0ha、暗渠排水 A=10.0ha）</t>
    <rPh sb="0" eb="2">
      <t>ソウテイ</t>
    </rPh>
    <rPh sb="4" eb="6">
      <t>ジギョウ</t>
    </rPh>
    <rPh sb="6" eb="8">
      <t>ナイヨウ</t>
    </rPh>
    <rPh sb="9" eb="11">
      <t>ニュウリョク</t>
    </rPh>
    <rPh sb="14" eb="15">
      <t>レイ</t>
    </rPh>
    <rPh sb="16" eb="18">
      <t>クカク</t>
    </rPh>
    <rPh sb="18" eb="20">
      <t>カクダイ</t>
    </rPh>
    <rPh sb="30" eb="32">
      <t>アンキョ</t>
    </rPh>
    <rPh sb="32" eb="34">
      <t>ハイスイ</t>
    </rPh>
    <phoneticPr fontId="3"/>
  </si>
  <si>
    <t>H32</t>
    <phoneticPr fontId="1"/>
  </si>
  <si>
    <t>希望する事業種別について記入する。
1:農業基盤整備促進事業、2:農地耕作条件改善事業、3:活力ある中山間地域基盤整備事業</t>
    <rPh sb="0" eb="2">
      <t>キボウ</t>
    </rPh>
    <rPh sb="4" eb="6">
      <t>ジギョウ</t>
    </rPh>
    <rPh sb="6" eb="8">
      <t>シュベツ</t>
    </rPh>
    <rPh sb="12" eb="14">
      <t>キニュウ</t>
    </rPh>
    <rPh sb="20" eb="22">
      <t>ノウギョウ</t>
    </rPh>
    <rPh sb="22" eb="24">
      <t>キバン</t>
    </rPh>
    <rPh sb="24" eb="26">
      <t>セイビ</t>
    </rPh>
    <rPh sb="26" eb="28">
      <t>ソクシン</t>
    </rPh>
    <rPh sb="28" eb="30">
      <t>ジギョウ</t>
    </rPh>
    <rPh sb="33" eb="35">
      <t>ノウチ</t>
    </rPh>
    <rPh sb="35" eb="37">
      <t>コウサク</t>
    </rPh>
    <rPh sb="37" eb="39">
      <t>ジョウケン</t>
    </rPh>
    <rPh sb="39" eb="41">
      <t>カイゼン</t>
    </rPh>
    <rPh sb="41" eb="43">
      <t>ジギョウ</t>
    </rPh>
    <rPh sb="46" eb="48">
      <t>カツリョク</t>
    </rPh>
    <rPh sb="50" eb="51">
      <t>チュウ</t>
    </rPh>
    <rPh sb="51" eb="53">
      <t>サンカン</t>
    </rPh>
    <rPh sb="53" eb="55">
      <t>チイキ</t>
    </rPh>
    <rPh sb="55" eb="57">
      <t>キバン</t>
    </rPh>
    <rPh sb="57" eb="59">
      <t>セイビ</t>
    </rPh>
    <rPh sb="59" eb="61">
      <t>ジギョウ</t>
    </rPh>
    <phoneticPr fontId="1"/>
  </si>
  <si>
    <t>中山間地域等直接支払の対象地域</t>
    <phoneticPr fontId="1"/>
  </si>
  <si>
    <t>農業振興地域の農用地区域内の中山間地域等直接支払いの対象地域に「○」を入力すること。</t>
    <rPh sb="0" eb="2">
      <t>ノウギョウ</t>
    </rPh>
    <rPh sb="2" eb="4">
      <t>シンコウ</t>
    </rPh>
    <rPh sb="4" eb="6">
      <t>チイキ</t>
    </rPh>
    <rPh sb="7" eb="10">
      <t>ノウヨウチ</t>
    </rPh>
    <rPh sb="10" eb="12">
      <t>クイキ</t>
    </rPh>
    <rPh sb="12" eb="13">
      <t>ナイ</t>
    </rPh>
    <rPh sb="14" eb="15">
      <t>チュウ</t>
    </rPh>
    <rPh sb="15" eb="17">
      <t>サンカン</t>
    </rPh>
    <rPh sb="17" eb="18">
      <t>チ</t>
    </rPh>
    <rPh sb="18" eb="19">
      <t>イキ</t>
    </rPh>
    <rPh sb="19" eb="20">
      <t>トウ</t>
    </rPh>
    <rPh sb="20" eb="22">
      <t>チョクセツ</t>
    </rPh>
    <rPh sb="22" eb="24">
      <t>シハラ</t>
    </rPh>
    <rPh sb="26" eb="28">
      <t>タイショウ</t>
    </rPh>
    <rPh sb="28" eb="30">
      <t>チイキ</t>
    </rPh>
    <rPh sb="35" eb="37">
      <t>ニュウリョク</t>
    </rPh>
    <phoneticPr fontId="1"/>
  </si>
  <si>
    <t>農地中間管理機構</t>
    <rPh sb="0" eb="2">
      <t>ノウチ</t>
    </rPh>
    <rPh sb="2" eb="4">
      <t>チュウカン</t>
    </rPh>
    <rPh sb="4" eb="6">
      <t>カンリ</t>
    </rPh>
    <rPh sb="6" eb="8">
      <t>キコウ</t>
    </rPh>
    <phoneticPr fontId="1"/>
  </si>
  <si>
    <t>岩手中央農協</t>
    <rPh sb="0" eb="2">
      <t>イワテ</t>
    </rPh>
    <rPh sb="2" eb="4">
      <t>チュウオウ</t>
    </rPh>
    <rPh sb="4" eb="6">
      <t>ノウキョウ</t>
    </rPh>
    <phoneticPr fontId="1"/>
  </si>
  <si>
    <t>-</t>
    <phoneticPr fontId="1"/>
  </si>
  <si>
    <t>山王海土地改良区</t>
    <rPh sb="0" eb="3">
      <t>サンノウカイ</t>
    </rPh>
    <rPh sb="3" eb="5">
      <t>トチ</t>
    </rPh>
    <rPh sb="5" eb="8">
      <t>カイリョウク</t>
    </rPh>
    <phoneticPr fontId="1"/>
  </si>
  <si>
    <t>矢巾町</t>
  </si>
  <si>
    <t>小麦・大豆・野菜</t>
  </si>
  <si>
    <t>県営</t>
  </si>
  <si>
    <t>国営かんがい排水事業
盛岡南部地区</t>
  </si>
  <si>
    <t>花巻市</t>
  </si>
  <si>
    <t>北上市</t>
  </si>
  <si>
    <t>西和賀町</t>
  </si>
  <si>
    <t>江刺猿ヶ石土地改良区</t>
  </si>
  <si>
    <t>水稲、小麦、大豆、野菜</t>
  </si>
  <si>
    <t>岩手中部土地改良区</t>
  </si>
  <si>
    <t>国営かんがい排水事業
猿ヶ石用水地区</t>
  </si>
  <si>
    <t>麦・大豆・加工用米</t>
  </si>
  <si>
    <t>石鳥谷東部土地改良区</t>
  </si>
  <si>
    <t>金ケ崎町</t>
  </si>
  <si>
    <t>水稲</t>
  </si>
  <si>
    <t>瀬原東</t>
  </si>
  <si>
    <t>せわらひがし</t>
  </si>
  <si>
    <t>奥州市</t>
  </si>
  <si>
    <t>衣川土地改良区</t>
  </si>
  <si>
    <t>奥州市</t>
    <phoneticPr fontId="1"/>
  </si>
  <si>
    <t>一関市</t>
    <rPh sb="0" eb="3">
      <t>イチノセキシ</t>
    </rPh>
    <phoneticPr fontId="1"/>
  </si>
  <si>
    <t>花泉土地改良区</t>
    <rPh sb="0" eb="2">
      <t>ハナイズミ</t>
    </rPh>
    <rPh sb="2" eb="4">
      <t>トチ</t>
    </rPh>
    <rPh sb="4" eb="6">
      <t>カイリョウ</t>
    </rPh>
    <rPh sb="6" eb="7">
      <t>ク</t>
    </rPh>
    <phoneticPr fontId="1"/>
  </si>
  <si>
    <t>県営経営体育成基盤整備事業
花泉地区</t>
    <rPh sb="0" eb="1">
      <t>ケン</t>
    </rPh>
    <rPh sb="1" eb="2">
      <t>エイ</t>
    </rPh>
    <rPh sb="2" eb="5">
      <t>ケイエイタイ</t>
    </rPh>
    <rPh sb="5" eb="7">
      <t>イクセイ</t>
    </rPh>
    <rPh sb="7" eb="9">
      <t>キバン</t>
    </rPh>
    <rPh sb="9" eb="11">
      <t>セイビ</t>
    </rPh>
    <rPh sb="11" eb="13">
      <t>ジギョウ</t>
    </rPh>
    <rPh sb="14" eb="15">
      <t>ハナ</t>
    </rPh>
    <rPh sb="15" eb="16">
      <t>イズミ</t>
    </rPh>
    <rPh sb="16" eb="18">
      <t>チク</t>
    </rPh>
    <phoneticPr fontId="1"/>
  </si>
  <si>
    <t>花泉第３</t>
    <rPh sb="0" eb="2">
      <t>ハナイズミ</t>
    </rPh>
    <rPh sb="2" eb="3">
      <t>ダイ</t>
    </rPh>
    <phoneticPr fontId="1"/>
  </si>
  <si>
    <t>暗渠排水A＝43.2ha</t>
    <rPh sb="0" eb="2">
      <t>アンキョ</t>
    </rPh>
    <rPh sb="2" eb="4">
      <t>ハイスイ</t>
    </rPh>
    <phoneticPr fontId="1"/>
  </si>
  <si>
    <t>花泉第４</t>
    <rPh sb="0" eb="2">
      <t>ハナイズミ</t>
    </rPh>
    <rPh sb="2" eb="3">
      <t>ダイ</t>
    </rPh>
    <phoneticPr fontId="1"/>
  </si>
  <si>
    <t>暗渠排水A＝43.0ha</t>
    <rPh sb="0" eb="2">
      <t>アンキョ</t>
    </rPh>
    <rPh sb="2" eb="4">
      <t>ハイスイ</t>
    </rPh>
    <phoneticPr fontId="1"/>
  </si>
  <si>
    <t>花泉第５</t>
    <rPh sb="0" eb="2">
      <t>ハナイズミ</t>
    </rPh>
    <rPh sb="2" eb="3">
      <t>ダイ</t>
    </rPh>
    <phoneticPr fontId="1"/>
  </si>
  <si>
    <t>暗渠排水A＝46.5ha</t>
    <rPh sb="0" eb="2">
      <t>アンキョ</t>
    </rPh>
    <rPh sb="2" eb="4">
      <t>ハイスイ</t>
    </rPh>
    <phoneticPr fontId="1"/>
  </si>
  <si>
    <t>水稲</t>
    <rPh sb="0" eb="2">
      <t>スイトウ</t>
    </rPh>
    <phoneticPr fontId="1"/>
  </si>
  <si>
    <t>須川土地改良区</t>
    <rPh sb="0" eb="1">
      <t>ス</t>
    </rPh>
    <rPh sb="1" eb="2">
      <t>カワ</t>
    </rPh>
    <rPh sb="2" eb="4">
      <t>トチ</t>
    </rPh>
    <rPh sb="4" eb="6">
      <t>カイリョウ</t>
    </rPh>
    <rPh sb="6" eb="7">
      <t>ク</t>
    </rPh>
    <phoneticPr fontId="1"/>
  </si>
  <si>
    <t>国営</t>
    <rPh sb="0" eb="2">
      <t>コクエイ</t>
    </rPh>
    <phoneticPr fontId="1"/>
  </si>
  <si>
    <t>国営須川地区開拓建設事業
須川地区</t>
    <rPh sb="2" eb="3">
      <t>ス</t>
    </rPh>
    <rPh sb="3" eb="4">
      <t>カワ</t>
    </rPh>
    <rPh sb="4" eb="6">
      <t>チク</t>
    </rPh>
    <rPh sb="6" eb="8">
      <t>カイタク</t>
    </rPh>
    <rPh sb="8" eb="10">
      <t>ケンセツ</t>
    </rPh>
    <rPh sb="10" eb="12">
      <t>ジギョウ</t>
    </rPh>
    <rPh sb="13" eb="14">
      <t>ス</t>
    </rPh>
    <rPh sb="14" eb="15">
      <t>カワ</t>
    </rPh>
    <phoneticPr fontId="1"/>
  </si>
  <si>
    <t>藤沢</t>
    <rPh sb="0" eb="2">
      <t>フジサワ</t>
    </rPh>
    <phoneticPr fontId="1"/>
  </si>
  <si>
    <t>除礫A=50ha</t>
    <rPh sb="0" eb="1">
      <t>ジョ</t>
    </rPh>
    <rPh sb="1" eb="2">
      <t>レキ</t>
    </rPh>
    <phoneticPr fontId="1"/>
  </si>
  <si>
    <t>藤沢土地改良区</t>
    <rPh sb="0" eb="2">
      <t>フジサワ</t>
    </rPh>
    <rPh sb="2" eb="4">
      <t>トチ</t>
    </rPh>
    <rPh sb="4" eb="6">
      <t>カイリョウ</t>
    </rPh>
    <rPh sb="6" eb="7">
      <t>ク</t>
    </rPh>
    <phoneticPr fontId="1"/>
  </si>
  <si>
    <t>白菜、きゃべつなど野菜類、薬用作物</t>
    <rPh sb="0" eb="2">
      <t>ハクサイ</t>
    </rPh>
    <rPh sb="9" eb="11">
      <t>ヤサイ</t>
    </rPh>
    <rPh sb="11" eb="12">
      <t>ルイ</t>
    </rPh>
    <rPh sb="13" eb="15">
      <t>ヤクヨウ</t>
    </rPh>
    <rPh sb="15" eb="17">
      <t>サクモツ</t>
    </rPh>
    <phoneticPr fontId="1"/>
  </si>
  <si>
    <t>国営農地開拓事業
藤沢地区</t>
    <rPh sb="2" eb="4">
      <t>ノウチ</t>
    </rPh>
    <rPh sb="4" eb="6">
      <t>カイタク</t>
    </rPh>
    <rPh sb="6" eb="8">
      <t>ジギョウ</t>
    </rPh>
    <rPh sb="9" eb="11">
      <t>フジサワ</t>
    </rPh>
    <rPh sb="11" eb="13">
      <t>チク</t>
    </rPh>
    <phoneticPr fontId="1"/>
  </si>
  <si>
    <t>事業：</t>
    <rPh sb="0" eb="2">
      <t>ジギョウ</t>
    </rPh>
    <phoneticPr fontId="1"/>
  </si>
  <si>
    <t>遠野市</t>
  </si>
  <si>
    <t>遠野市土地改良区</t>
    <rPh sb="0" eb="3">
      <t>トオノシ</t>
    </rPh>
    <rPh sb="3" eb="5">
      <t>トチ</t>
    </rPh>
    <rPh sb="5" eb="7">
      <t>カイリョウ</t>
    </rPh>
    <rPh sb="7" eb="8">
      <t>ク</t>
    </rPh>
    <phoneticPr fontId="1"/>
  </si>
  <si>
    <t>大豆</t>
  </si>
  <si>
    <t>遠野市土地改良区</t>
  </si>
  <si>
    <t>-</t>
  </si>
  <si>
    <t>土淵</t>
  </si>
  <si>
    <t>つちぶち</t>
  </si>
  <si>
    <t>暗渠排水A=20ha</t>
    <rPh sb="0" eb="2">
      <t>アンキョ</t>
    </rPh>
    <rPh sb="2" eb="4">
      <t>ハイスイ</t>
    </rPh>
    <phoneticPr fontId="1"/>
  </si>
  <si>
    <t>松崎・駒木</t>
  </si>
  <si>
    <t>まつざき・こまき</t>
  </si>
  <si>
    <t>暗渠排水A=15ha</t>
    <rPh sb="0" eb="2">
      <t>アンキョ</t>
    </rPh>
    <rPh sb="2" eb="4">
      <t>ハイスイ</t>
    </rPh>
    <phoneticPr fontId="1"/>
  </si>
  <si>
    <t>綾織</t>
  </si>
  <si>
    <t>あやおり</t>
  </si>
  <si>
    <t>陸前高田市</t>
  </si>
  <si>
    <t>集計</t>
    <rPh sb="0" eb="2">
      <t>シュウケイ</t>
    </rPh>
    <phoneticPr fontId="1"/>
  </si>
  <si>
    <t>農業基盤整備促進事業</t>
    <rPh sb="0" eb="2">
      <t>ノウギョウ</t>
    </rPh>
    <rPh sb="2" eb="4">
      <t>キバン</t>
    </rPh>
    <rPh sb="4" eb="6">
      <t>セイビ</t>
    </rPh>
    <rPh sb="6" eb="8">
      <t>ソクシン</t>
    </rPh>
    <rPh sb="8" eb="10">
      <t>ジギョウ</t>
    </rPh>
    <phoneticPr fontId="1"/>
  </si>
  <si>
    <t>農地耕作条件改善事業</t>
    <rPh sb="0" eb="2">
      <t>ノウチ</t>
    </rPh>
    <rPh sb="2" eb="4">
      <t>コウサク</t>
    </rPh>
    <rPh sb="4" eb="6">
      <t>ジョウケン</t>
    </rPh>
    <rPh sb="6" eb="8">
      <t>カイゼン</t>
    </rPh>
    <rPh sb="8" eb="10">
      <t>ジギョウ</t>
    </rPh>
    <phoneticPr fontId="1"/>
  </si>
  <si>
    <t>Ｈ29</t>
    <phoneticPr fontId="1"/>
  </si>
  <si>
    <t>Ｈ30</t>
    <phoneticPr fontId="1"/>
  </si>
  <si>
    <t>Ｈ31</t>
    <phoneticPr fontId="1"/>
  </si>
  <si>
    <t>Ｈ32</t>
    <phoneticPr fontId="1"/>
  </si>
  <si>
    <t>地区数</t>
    <rPh sb="0" eb="2">
      <t>チク</t>
    </rPh>
    <rPh sb="2" eb="3">
      <t>スウ</t>
    </rPh>
    <phoneticPr fontId="1"/>
  </si>
  <si>
    <t>活力ある中山間地域基盤整備事業</t>
    <rPh sb="0" eb="15">
      <t>カツリョク</t>
    </rPh>
    <phoneticPr fontId="1"/>
  </si>
  <si>
    <t>受益面積</t>
    <rPh sb="0" eb="2">
      <t>ジュエキ</t>
    </rPh>
    <rPh sb="2" eb="4">
      <t>メンセキ</t>
    </rPh>
    <phoneticPr fontId="1"/>
  </si>
  <si>
    <t>合計</t>
    <rPh sb="0" eb="2">
      <t>ゴウケイ</t>
    </rPh>
    <phoneticPr fontId="1"/>
  </si>
  <si>
    <t>事業名</t>
    <rPh sb="0" eb="2">
      <t>ジギョウ</t>
    </rPh>
    <rPh sb="2" eb="3">
      <t>メイ</t>
    </rPh>
    <phoneticPr fontId="1"/>
  </si>
  <si>
    <t>岩手中部土地改良区</t>
    <rPh sb="0" eb="2">
      <t>イワテ</t>
    </rPh>
    <rPh sb="2" eb="4">
      <t>チュウブ</t>
    </rPh>
    <rPh sb="4" eb="6">
      <t>トチ</t>
    </rPh>
    <rPh sb="6" eb="8">
      <t>カイリョウ</t>
    </rPh>
    <rPh sb="8" eb="9">
      <t>ク</t>
    </rPh>
    <phoneticPr fontId="1"/>
  </si>
  <si>
    <t>WCS</t>
    <phoneticPr fontId="1"/>
  </si>
  <si>
    <t>ふじさわ</t>
    <phoneticPr fontId="1"/>
  </si>
  <si>
    <t>■　活力ある中山間地域基盤整備事業の地域別集計</t>
    <rPh sb="2" eb="17">
      <t>カツリョク</t>
    </rPh>
    <rPh sb="18" eb="20">
      <t>チイキ</t>
    </rPh>
    <rPh sb="20" eb="21">
      <t>ベツ</t>
    </rPh>
    <rPh sb="21" eb="23">
      <t>シュウケイ</t>
    </rPh>
    <phoneticPr fontId="1"/>
  </si>
  <si>
    <t>現地機関</t>
    <rPh sb="0" eb="2">
      <t>ゲンチ</t>
    </rPh>
    <rPh sb="2" eb="4">
      <t>キカン</t>
    </rPh>
    <phoneticPr fontId="1"/>
  </si>
  <si>
    <t>市町村</t>
    <rPh sb="0" eb="3">
      <t>シチョウソン</t>
    </rPh>
    <phoneticPr fontId="1"/>
  </si>
  <si>
    <t>Ｈ28-30</t>
    <phoneticPr fontId="1"/>
  </si>
  <si>
    <t>盛岡局農村整備室</t>
    <rPh sb="0" eb="2">
      <t>モリオカ</t>
    </rPh>
    <rPh sb="2" eb="3">
      <t>キョク</t>
    </rPh>
    <rPh sb="3" eb="5">
      <t>ノウソン</t>
    </rPh>
    <rPh sb="5" eb="7">
      <t>セイビ</t>
    </rPh>
    <rPh sb="7" eb="8">
      <t>シツ</t>
    </rPh>
    <phoneticPr fontId="1"/>
  </si>
  <si>
    <t>(計）</t>
    <rPh sb="1" eb="2">
      <t>ケイ</t>
    </rPh>
    <phoneticPr fontId="1"/>
  </si>
  <si>
    <t>北上農村セ整備センター</t>
    <rPh sb="0" eb="2">
      <t>キタカミ</t>
    </rPh>
    <rPh sb="2" eb="4">
      <t>ノウソン</t>
    </rPh>
    <rPh sb="5" eb="7">
      <t>セイビ</t>
    </rPh>
    <phoneticPr fontId="1"/>
  </si>
  <si>
    <t>(計）</t>
  </si>
  <si>
    <t>県南局農村整備室</t>
    <rPh sb="0" eb="2">
      <t>ケンナン</t>
    </rPh>
    <rPh sb="2" eb="3">
      <t>キョク</t>
    </rPh>
    <rPh sb="3" eb="5">
      <t>ノウソン</t>
    </rPh>
    <rPh sb="5" eb="7">
      <t>セイビ</t>
    </rPh>
    <rPh sb="7" eb="8">
      <t>シツ</t>
    </rPh>
    <phoneticPr fontId="1"/>
  </si>
  <si>
    <t>遠野農林振興センター</t>
    <rPh sb="0" eb="2">
      <t>トオノ</t>
    </rPh>
    <rPh sb="2" eb="4">
      <t>ノウリン</t>
    </rPh>
    <rPh sb="4" eb="6">
      <t>シンコウ</t>
    </rPh>
    <phoneticPr fontId="1"/>
  </si>
  <si>
    <t>一関農村整備センター</t>
    <rPh sb="0" eb="2">
      <t>イチノセキ</t>
    </rPh>
    <rPh sb="2" eb="4">
      <t>ノウソン</t>
    </rPh>
    <rPh sb="4" eb="6">
      <t>セイビ</t>
    </rPh>
    <phoneticPr fontId="1"/>
  </si>
  <si>
    <t>一関市</t>
  </si>
  <si>
    <t>平泉町</t>
  </si>
  <si>
    <t>大船渡農林振興センター</t>
    <rPh sb="0" eb="3">
      <t>オオフナト</t>
    </rPh>
    <rPh sb="3" eb="5">
      <t>ノウリン</t>
    </rPh>
    <rPh sb="5" eb="7">
      <t>シンコウ</t>
    </rPh>
    <phoneticPr fontId="1"/>
  </si>
  <si>
    <t>県北局農村整備室</t>
    <rPh sb="0" eb="2">
      <t>ケンホク</t>
    </rPh>
    <rPh sb="2" eb="3">
      <t>キョク</t>
    </rPh>
    <rPh sb="3" eb="5">
      <t>ノウソン</t>
    </rPh>
    <rPh sb="5" eb="7">
      <t>セイビ</t>
    </rPh>
    <rPh sb="7" eb="8">
      <t>シツ</t>
    </rPh>
    <phoneticPr fontId="1"/>
  </si>
  <si>
    <t>二戸農林振興センター</t>
    <rPh sb="0" eb="2">
      <t>ニノヘ</t>
    </rPh>
    <rPh sb="2" eb="4">
      <t>ノウリン</t>
    </rPh>
    <rPh sb="4" eb="6">
      <t>シンコウ</t>
    </rPh>
    <phoneticPr fontId="1"/>
  </si>
  <si>
    <t>二戸市</t>
  </si>
  <si>
    <t>軽米町</t>
  </si>
  <si>
    <t>計</t>
    <rPh sb="0" eb="1">
      <t>ケイ</t>
    </rPh>
    <phoneticPr fontId="1"/>
  </si>
  <si>
    <t>花巻市</t>
    <phoneticPr fontId="1"/>
  </si>
  <si>
    <t>石鳥谷東部土地改良区</t>
    <rPh sb="0" eb="3">
      <t>イシドリヤ</t>
    </rPh>
    <rPh sb="3" eb="5">
      <t>トウブ</t>
    </rPh>
    <rPh sb="5" eb="7">
      <t>トチ</t>
    </rPh>
    <rPh sb="7" eb="9">
      <t>カイリョウ</t>
    </rPh>
    <rPh sb="9" eb="10">
      <t>ク</t>
    </rPh>
    <phoneticPr fontId="1"/>
  </si>
  <si>
    <t>江刺（2）</t>
    <phoneticPr fontId="1"/>
  </si>
  <si>
    <t>えさし(2)</t>
    <phoneticPr fontId="1"/>
  </si>
  <si>
    <t>18</t>
    <phoneticPr fontId="1"/>
  </si>
  <si>
    <t>暗渠排水 A=50ha</t>
    <rPh sb="0" eb="2">
      <t>アンキョ</t>
    </rPh>
    <rPh sb="2" eb="4">
      <t>ハイスイ</t>
    </rPh>
    <phoneticPr fontId="1"/>
  </si>
  <si>
    <t>しわ(2) -2</t>
    <phoneticPr fontId="1"/>
  </si>
  <si>
    <t>しわ(2) -3</t>
    <phoneticPr fontId="1"/>
  </si>
  <si>
    <t>紫波(2) -2</t>
    <rPh sb="0" eb="2">
      <t>シワ</t>
    </rPh>
    <phoneticPr fontId="1"/>
  </si>
  <si>
    <t>紫波(2) -3</t>
    <rPh sb="0" eb="2">
      <t>シワ</t>
    </rPh>
    <phoneticPr fontId="1"/>
  </si>
  <si>
    <t>川目(1)</t>
    <rPh sb="0" eb="1">
      <t>カワ</t>
    </rPh>
    <rPh sb="1" eb="2">
      <t>メ</t>
    </rPh>
    <phoneticPr fontId="1"/>
  </si>
  <si>
    <t>かわめ(1)</t>
    <phoneticPr fontId="1"/>
  </si>
  <si>
    <t>川目(2)</t>
    <rPh sb="0" eb="1">
      <t>カワ</t>
    </rPh>
    <rPh sb="1" eb="2">
      <t>メ</t>
    </rPh>
    <phoneticPr fontId="1"/>
  </si>
  <si>
    <t>かわめ(2)</t>
    <phoneticPr fontId="1"/>
  </si>
  <si>
    <t>区画拡大A=5.5ha
暗渠排水A=5.5ha</t>
    <rPh sb="0" eb="2">
      <t>クカク</t>
    </rPh>
    <rPh sb="2" eb="4">
      <t>カクダイ</t>
    </rPh>
    <rPh sb="12" eb="14">
      <t>アンキョ</t>
    </rPh>
    <rPh sb="14" eb="16">
      <t>ハイスイ</t>
    </rPh>
    <phoneticPr fontId="1"/>
  </si>
  <si>
    <t>しわ(1) -1</t>
    <phoneticPr fontId="1"/>
  </si>
  <si>
    <t>しわ(1) -2</t>
    <phoneticPr fontId="1"/>
  </si>
  <si>
    <t>紫波(1) -2</t>
    <rPh sb="0" eb="2">
      <t>シワ</t>
    </rPh>
    <phoneticPr fontId="1"/>
  </si>
  <si>
    <t>紫波(1) -1</t>
    <rPh sb="0" eb="2">
      <t>シワ</t>
    </rPh>
    <phoneticPr fontId="1"/>
  </si>
  <si>
    <t>矢巾(1)</t>
    <phoneticPr fontId="1"/>
  </si>
  <si>
    <t>やはば(1)</t>
    <phoneticPr fontId="1"/>
  </si>
  <si>
    <t>矢巾(2)</t>
    <phoneticPr fontId="1"/>
  </si>
  <si>
    <t>やはば(2)</t>
    <phoneticPr fontId="1"/>
  </si>
  <si>
    <t>暗渠排水68ha</t>
    <rPh sb="0" eb="2">
      <t>アンキョ</t>
    </rPh>
    <rPh sb="2" eb="4">
      <t>ハイスイ</t>
    </rPh>
    <phoneticPr fontId="1"/>
  </si>
  <si>
    <t>暗渠排水50ha</t>
    <rPh sb="0" eb="2">
      <t>アンキョ</t>
    </rPh>
    <rPh sb="2" eb="4">
      <t>ハイスイ</t>
    </rPh>
    <phoneticPr fontId="1"/>
  </si>
  <si>
    <t>いしどりやとうぶ（3）-2</t>
    <phoneticPr fontId="1"/>
  </si>
  <si>
    <t>石鳥東部（3）-2</t>
    <phoneticPr fontId="1"/>
  </si>
  <si>
    <t>暗渠排水　A=5ha</t>
    <rPh sb="0" eb="2">
      <t>アンキョ</t>
    </rPh>
    <rPh sb="2" eb="4">
      <t>ハイスイ</t>
    </rPh>
    <phoneticPr fontId="1"/>
  </si>
  <si>
    <t>いわてちゅうぶ-3</t>
    <phoneticPr fontId="1"/>
  </si>
  <si>
    <t>いわてちゅうぶ-4</t>
    <phoneticPr fontId="1"/>
  </si>
  <si>
    <t>いわてちゅうぶ-5</t>
    <phoneticPr fontId="1"/>
  </si>
  <si>
    <t>岩手中部 -3</t>
    <phoneticPr fontId="1"/>
  </si>
  <si>
    <t>岩手中部 -4</t>
    <phoneticPr fontId="1"/>
  </si>
  <si>
    <t>岩手中部 -5</t>
    <phoneticPr fontId="1"/>
  </si>
  <si>
    <t>区画拡大（定額）20ha</t>
    <rPh sb="0" eb="2">
      <t>クカク</t>
    </rPh>
    <phoneticPr fontId="1"/>
  </si>
  <si>
    <t>除礫 A=20ｈａ</t>
    <phoneticPr fontId="1"/>
  </si>
  <si>
    <t>湧水処理 A=20ｈａ</t>
    <phoneticPr fontId="1"/>
  </si>
  <si>
    <t>岩手中部(2) -2</t>
    <phoneticPr fontId="1"/>
  </si>
  <si>
    <t>岩手中部(2) -3</t>
    <phoneticPr fontId="1"/>
  </si>
  <si>
    <t>いわてちゅうぶ　(2) -2</t>
    <phoneticPr fontId="1"/>
  </si>
  <si>
    <t>いわてちゅうぶ　(2) -3</t>
    <phoneticPr fontId="1"/>
  </si>
  <si>
    <t>暗渠排水（定額）A=19.8ha</t>
    <phoneticPr fontId="1"/>
  </si>
  <si>
    <t>除礫・客土A=10ｈａ</t>
    <rPh sb="3" eb="5">
      <t>キャクド</t>
    </rPh>
    <phoneticPr fontId="1"/>
  </si>
  <si>
    <t>用排水路　L=100ｍ
区画拡大①Ａ＝0.4ha</t>
    <rPh sb="0" eb="1">
      <t>ヨウ</t>
    </rPh>
    <rPh sb="1" eb="3">
      <t>ハイスイ</t>
    </rPh>
    <rPh sb="3" eb="4">
      <t>ロ</t>
    </rPh>
    <rPh sb="12" eb="14">
      <t>クカク</t>
    </rPh>
    <rPh sb="14" eb="16">
      <t>カクダイ</t>
    </rPh>
    <phoneticPr fontId="1"/>
  </si>
  <si>
    <t>猿ヶ石(1)</t>
    <rPh sb="0" eb="1">
      <t>サル</t>
    </rPh>
    <rPh sb="2" eb="3">
      <t>イシ</t>
    </rPh>
    <phoneticPr fontId="1"/>
  </si>
  <si>
    <t>さるがいし(1)</t>
    <phoneticPr fontId="1"/>
  </si>
  <si>
    <t>猿ヶ石(2)</t>
    <rPh sb="0" eb="1">
      <t>サル</t>
    </rPh>
    <rPh sb="2" eb="3">
      <t>イシ</t>
    </rPh>
    <phoneticPr fontId="1"/>
  </si>
  <si>
    <t>さるがいし(2)</t>
    <phoneticPr fontId="1"/>
  </si>
  <si>
    <t>猿ヶ石(3)</t>
    <rPh sb="0" eb="1">
      <t>サル</t>
    </rPh>
    <rPh sb="2" eb="3">
      <t>イシ</t>
    </rPh>
    <phoneticPr fontId="1"/>
  </si>
  <si>
    <t>さるがいし(3)</t>
    <phoneticPr fontId="1"/>
  </si>
  <si>
    <t>暗渠排水 A=15.0ha</t>
    <rPh sb="0" eb="2">
      <t>アンキョ</t>
    </rPh>
    <rPh sb="2" eb="4">
      <t>ハイスイ</t>
    </rPh>
    <phoneticPr fontId="1"/>
  </si>
  <si>
    <t>区画拡大①Ａ＝10ha</t>
    <rPh sb="0" eb="2">
      <t>クカク</t>
    </rPh>
    <rPh sb="2" eb="4">
      <t>カクダイ</t>
    </rPh>
    <phoneticPr fontId="1"/>
  </si>
  <si>
    <t>はないずみだい３</t>
    <phoneticPr fontId="1"/>
  </si>
  <si>
    <t>はないずみだい４</t>
    <phoneticPr fontId="1"/>
  </si>
  <si>
    <t>はないずみだい５</t>
    <phoneticPr fontId="1"/>
  </si>
  <si>
    <t>須川(1)</t>
    <rPh sb="0" eb="1">
      <t>ス</t>
    </rPh>
    <rPh sb="1" eb="2">
      <t>カワ</t>
    </rPh>
    <phoneticPr fontId="1"/>
  </si>
  <si>
    <t>すかわ(1)</t>
    <phoneticPr fontId="1"/>
  </si>
  <si>
    <t>須川(2)</t>
    <rPh sb="0" eb="1">
      <t>ス</t>
    </rPh>
    <rPh sb="1" eb="2">
      <t>カワ</t>
    </rPh>
    <phoneticPr fontId="1"/>
  </si>
  <si>
    <t>すかわ(2)</t>
    <phoneticPr fontId="1"/>
  </si>
  <si>
    <t>暗渠排水A=51.0ha</t>
    <rPh sb="0" eb="2">
      <t>アンキョ</t>
    </rPh>
    <rPh sb="2" eb="4">
      <t>ハイスイ</t>
    </rPh>
    <phoneticPr fontId="1"/>
  </si>
  <si>
    <t>ゆざわ(2) -1</t>
    <phoneticPr fontId="1"/>
  </si>
  <si>
    <t>ゆざわ(2) -2</t>
    <phoneticPr fontId="1"/>
  </si>
  <si>
    <t>湯沢(2)-1</t>
    <phoneticPr fontId="1"/>
  </si>
  <si>
    <t>湯沢(2)-2</t>
    <phoneticPr fontId="1"/>
  </si>
  <si>
    <t>区画拡大A=23.9ha</t>
    <rPh sb="0" eb="2">
      <t>クカク</t>
    </rPh>
    <rPh sb="2" eb="4">
      <t>カクダイ</t>
    </rPh>
    <phoneticPr fontId="1"/>
  </si>
  <si>
    <t>暗渠排水A=23.9ha</t>
    <rPh sb="0" eb="2">
      <t>アンキョ</t>
    </rPh>
    <rPh sb="2" eb="4">
      <t>ハイスイ</t>
    </rPh>
    <phoneticPr fontId="1"/>
  </si>
  <si>
    <t>上飯岡(2) -2</t>
    <rPh sb="0" eb="1">
      <t>カミ</t>
    </rPh>
    <rPh sb="1" eb="3">
      <t>イイオカ</t>
    </rPh>
    <phoneticPr fontId="1"/>
  </si>
  <si>
    <t>かみいいおか(2) -2</t>
    <phoneticPr fontId="1"/>
  </si>
  <si>
    <t>かみいいおか(2) -1</t>
    <phoneticPr fontId="1"/>
  </si>
  <si>
    <t>上飯岡(2) -1</t>
    <rPh sb="0" eb="1">
      <t>カミ</t>
    </rPh>
    <rPh sb="1" eb="3">
      <t>イイオカ</t>
    </rPh>
    <phoneticPr fontId="1"/>
  </si>
  <si>
    <t>区画拡大A=23.5ha</t>
    <rPh sb="0" eb="2">
      <t>クカク</t>
    </rPh>
    <rPh sb="2" eb="4">
      <t>カクダイ</t>
    </rPh>
    <phoneticPr fontId="1"/>
  </si>
  <si>
    <t>暗渠排水A=23.5ha</t>
    <rPh sb="0" eb="2">
      <t>アンキョ</t>
    </rPh>
    <rPh sb="2" eb="4">
      <t>ハイスイ</t>
    </rPh>
    <phoneticPr fontId="1"/>
  </si>
  <si>
    <t>H33</t>
  </si>
  <si>
    <t>Ｈ33</t>
  </si>
  <si>
    <t>うち集約化
農地面積
（ha）</t>
    <rPh sb="2" eb="5">
      <t>シュウヤクカ</t>
    </rPh>
    <rPh sb="6" eb="8">
      <t>ノウチ</t>
    </rPh>
    <rPh sb="8" eb="10">
      <t>メンセキ</t>
    </rPh>
    <phoneticPr fontId="7"/>
  </si>
  <si>
    <t>発注時期</t>
    <rPh sb="0" eb="2">
      <t>ハッチュウ</t>
    </rPh>
    <rPh sb="2" eb="4">
      <t>ジキ</t>
    </rPh>
    <phoneticPr fontId="1"/>
  </si>
  <si>
    <t>○年○月</t>
    <rPh sb="1" eb="2">
      <t>ネン</t>
    </rPh>
    <rPh sb="3" eb="4">
      <t>ツキ</t>
    </rPh>
    <phoneticPr fontId="1"/>
  </si>
  <si>
    <t>関連事業</t>
    <rPh sb="0" eb="2">
      <t>カンレン</t>
    </rPh>
    <rPh sb="2" eb="4">
      <t>ジギョウ</t>
    </rPh>
    <phoneticPr fontId="1"/>
  </si>
  <si>
    <t>機構の借入時期
○年○月</t>
    <rPh sb="0" eb="2">
      <t>キコウ</t>
    </rPh>
    <rPh sb="3" eb="5">
      <t>カリイレ</t>
    </rPh>
    <rPh sb="5" eb="7">
      <t>ジキ</t>
    </rPh>
    <rPh sb="9" eb="10">
      <t>ネン</t>
    </rPh>
    <rPh sb="11" eb="12">
      <t>ツキ</t>
    </rPh>
    <phoneticPr fontId="1"/>
  </si>
  <si>
    <t>機構からの転貸時期
○年○月</t>
    <rPh sb="0" eb="2">
      <t>キコウ</t>
    </rPh>
    <rPh sb="5" eb="7">
      <t>テンタイ</t>
    </rPh>
    <rPh sb="7" eb="9">
      <t>ジキ</t>
    </rPh>
    <rPh sb="11" eb="12">
      <t>ネン</t>
    </rPh>
    <rPh sb="13" eb="14">
      <t>ツキ</t>
    </rPh>
    <phoneticPr fontId="1"/>
  </si>
  <si>
    <t>農地中間管理機構からの転貸による担い手への集積状況</t>
    <rPh sb="0" eb="2">
      <t>ノウチ</t>
    </rPh>
    <rPh sb="2" eb="4">
      <t>チュウカン</t>
    </rPh>
    <rPh sb="4" eb="6">
      <t>カンリ</t>
    </rPh>
    <rPh sb="6" eb="8">
      <t>キコウ</t>
    </rPh>
    <rPh sb="11" eb="13">
      <t>テンタイ</t>
    </rPh>
    <rPh sb="16" eb="17">
      <t>ニナ</t>
    </rPh>
    <rPh sb="18" eb="19">
      <t>テ</t>
    </rPh>
    <rPh sb="21" eb="23">
      <t>シュウセキ</t>
    </rPh>
    <rPh sb="23" eb="25">
      <t>ジョウキョウ</t>
    </rPh>
    <phoneticPr fontId="1"/>
  </si>
  <si>
    <t>当初計画</t>
    <rPh sb="0" eb="2">
      <t>トウショ</t>
    </rPh>
    <rPh sb="2" eb="4">
      <t>ケイカク</t>
    </rPh>
    <phoneticPr fontId="1"/>
  </si>
  <si>
    <t>合計</t>
    <rPh sb="0" eb="2">
      <t>ゴウケイ</t>
    </rPh>
    <phoneticPr fontId="1"/>
  </si>
  <si>
    <t>前歴事業の名称</t>
    <rPh sb="0" eb="2">
      <t>ゼンレキ</t>
    </rPh>
    <rPh sb="2" eb="4">
      <t>ジギョウ</t>
    </rPh>
    <rPh sb="5" eb="7">
      <t>メイショウ</t>
    </rPh>
    <phoneticPr fontId="1"/>
  </si>
  <si>
    <t>基盤促進</t>
    <rPh sb="0" eb="2">
      <t>キバン</t>
    </rPh>
    <rPh sb="2" eb="4">
      <t>ソクシン</t>
    </rPh>
    <phoneticPr fontId="1"/>
  </si>
  <si>
    <t>耕作条件</t>
    <rPh sb="0" eb="2">
      <t>コウサク</t>
    </rPh>
    <rPh sb="2" eb="4">
      <t>ジョウケン</t>
    </rPh>
    <phoneticPr fontId="1"/>
  </si>
  <si>
    <t>活力ある</t>
    <rPh sb="0" eb="2">
      <t>カツリョク</t>
    </rPh>
    <phoneticPr fontId="1"/>
  </si>
  <si>
    <t>うちH28補正予算対応可能額</t>
    <rPh sb="5" eb="7">
      <t>ホセイ</t>
    </rPh>
    <rPh sb="7" eb="9">
      <t>ヨサン</t>
    </rPh>
    <rPh sb="9" eb="11">
      <t>タイオウ</t>
    </rPh>
    <rPh sb="11" eb="13">
      <t>カノウ</t>
    </rPh>
    <rPh sb="13" eb="14">
      <t>ガク</t>
    </rPh>
    <phoneticPr fontId="1"/>
  </si>
  <si>
    <t>（機構以外も含む）担い手への農地集積の状況</t>
    <rPh sb="1" eb="3">
      <t>キコウ</t>
    </rPh>
    <rPh sb="3" eb="5">
      <t>イガイ</t>
    </rPh>
    <rPh sb="6" eb="7">
      <t>フク</t>
    </rPh>
    <rPh sb="9" eb="10">
      <t>ニナ</t>
    </rPh>
    <rPh sb="11" eb="12">
      <t>テ</t>
    </rPh>
    <rPh sb="14" eb="16">
      <t>ノウチ</t>
    </rPh>
    <rPh sb="16" eb="18">
      <t>シュウセキ</t>
    </rPh>
    <rPh sb="19" eb="21">
      <t>ジョウキョウ</t>
    </rPh>
    <phoneticPr fontId="1"/>
  </si>
  <si>
    <t>■  農地耕作条件改善事業　H29～H33年度要望地区別調書（５ヵ年計画）</t>
    <rPh sb="3" eb="5">
      <t>ノウチ</t>
    </rPh>
    <rPh sb="5" eb="7">
      <t>コウサク</t>
    </rPh>
    <rPh sb="7" eb="9">
      <t>ジョウケン</t>
    </rPh>
    <rPh sb="9" eb="11">
      <t>カイゼン</t>
    </rPh>
    <rPh sb="11" eb="13">
      <t>ジギョウ</t>
    </rPh>
    <rPh sb="21" eb="23">
      <t>ネンド</t>
    </rPh>
    <rPh sb="23" eb="25">
      <t>ヨウボウ</t>
    </rPh>
    <rPh sb="25" eb="27">
      <t>チク</t>
    </rPh>
    <rPh sb="27" eb="28">
      <t>ベツ</t>
    </rPh>
    <rPh sb="28" eb="30">
      <t>チョウショ</t>
    </rPh>
    <rPh sb="33" eb="34">
      <t>ネン</t>
    </rPh>
    <rPh sb="34" eb="36">
      <t>ケイカク</t>
    </rPh>
    <phoneticPr fontId="7"/>
  </si>
  <si>
    <t>暗渠排水
（ha）</t>
    <rPh sb="0" eb="2">
      <t>アンキョ</t>
    </rPh>
    <rPh sb="2" eb="4">
      <t>ハイスイ</t>
    </rPh>
    <phoneticPr fontId="1"/>
  </si>
  <si>
    <t>区画拡大
（ha）</t>
    <rPh sb="0" eb="2">
      <t>クカク</t>
    </rPh>
    <rPh sb="2" eb="4">
      <t>カクダイ</t>
    </rPh>
    <phoneticPr fontId="1"/>
  </si>
  <si>
    <t>畑かん
（ha）</t>
    <rPh sb="0" eb="1">
      <t>ハタ</t>
    </rPh>
    <phoneticPr fontId="1"/>
  </si>
  <si>
    <t>事業量</t>
    <rPh sb="0" eb="2">
      <t>ジギョウ</t>
    </rPh>
    <rPh sb="2" eb="3">
      <t>リョウ</t>
    </rPh>
    <phoneticPr fontId="1"/>
  </si>
  <si>
    <t>年度別事業費（千円）</t>
    <rPh sb="0" eb="2">
      <t>ネンド</t>
    </rPh>
    <rPh sb="2" eb="3">
      <t>ベツ</t>
    </rPh>
    <rPh sb="3" eb="6">
      <t>ジギョウヒ</t>
    </rPh>
    <rPh sb="7" eb="9">
      <t>センエン</t>
    </rPh>
    <phoneticPr fontId="1"/>
  </si>
  <si>
    <t>定率</t>
    <rPh sb="0" eb="2">
      <t>テイリツ</t>
    </rPh>
    <phoneticPr fontId="1"/>
  </si>
  <si>
    <t>定額</t>
    <rPh sb="0" eb="2">
      <t>テイガク</t>
    </rPh>
    <phoneticPr fontId="1"/>
  </si>
  <si>
    <t>関係土地改良区</t>
    <rPh sb="0" eb="2">
      <t>カンケイ</t>
    </rPh>
    <rPh sb="2" eb="4">
      <t>トチ</t>
    </rPh>
    <rPh sb="4" eb="7">
      <t>カイリョウク</t>
    </rPh>
    <phoneticPr fontId="1"/>
  </si>
  <si>
    <t>○</t>
    <phoneticPr fontId="1"/>
  </si>
  <si>
    <t>-</t>
    <phoneticPr fontId="1"/>
  </si>
  <si>
    <t>備考</t>
    <rPh sb="0" eb="2">
      <t>ビコウ</t>
    </rPh>
    <phoneticPr fontId="1"/>
  </si>
  <si>
    <t>うちドレン
レイヤー</t>
    <phoneticPr fontId="1"/>
  </si>
  <si>
    <t>振興局</t>
    <rPh sb="0" eb="2">
      <t>シンコウ</t>
    </rPh>
    <rPh sb="2" eb="3">
      <t>キョク</t>
    </rPh>
    <phoneticPr fontId="1"/>
  </si>
  <si>
    <t>地区名</t>
    <rPh sb="0" eb="3">
      <t>チクメイ</t>
    </rPh>
    <phoneticPr fontId="1"/>
  </si>
  <si>
    <t>（記入例）</t>
    <rPh sb="1" eb="3">
      <t>キニュウ</t>
    </rPh>
    <rPh sb="3" eb="4">
      <t>レイ</t>
    </rPh>
    <phoneticPr fontId="1"/>
  </si>
  <si>
    <t>○○○○</t>
    <phoneticPr fontId="1"/>
  </si>
  <si>
    <t>△△△△</t>
    <phoneticPr fontId="1"/>
  </si>
  <si>
    <t>○○町</t>
    <rPh sb="2" eb="3">
      <t>マチ</t>
    </rPh>
    <phoneticPr fontId="1"/>
  </si>
  <si>
    <t>○○土地改良区</t>
    <rPh sb="2" eb="4">
      <t>トチ</t>
    </rPh>
    <rPh sb="4" eb="6">
      <t>カイリョウ</t>
    </rPh>
    <rPh sb="6" eb="7">
      <t>ク</t>
    </rPh>
    <phoneticPr fontId="1"/>
  </si>
  <si>
    <t>○○村</t>
    <rPh sb="2" eb="3">
      <t>ムラ</t>
    </rPh>
    <phoneticPr fontId="1"/>
  </si>
  <si>
    <t>水稲</t>
    <rPh sb="0" eb="2">
      <t>スイトウ</t>
    </rPh>
    <phoneticPr fontId="1"/>
  </si>
  <si>
    <t>○○市</t>
    <rPh sb="2" eb="3">
      <t>シ</t>
    </rPh>
    <phoneticPr fontId="1"/>
  </si>
  <si>
    <t>平地</t>
    <rPh sb="0" eb="2">
      <t>ヒラチ</t>
    </rPh>
    <phoneticPr fontId="1"/>
  </si>
  <si>
    <t>トマト</t>
    <phoneticPr fontId="1"/>
  </si>
  <si>
    <t>中山間</t>
    <rPh sb="0" eb="1">
      <t>チュウ</t>
    </rPh>
    <rPh sb="1" eb="3">
      <t>サンカン</t>
    </rPh>
    <phoneticPr fontId="1"/>
  </si>
  <si>
    <t>平地又は
中山間の
別</t>
    <rPh sb="0" eb="2">
      <t>ヒラチ</t>
    </rPh>
    <rPh sb="2" eb="3">
      <t>マタ</t>
    </rPh>
    <rPh sb="5" eb="6">
      <t>チュウ</t>
    </rPh>
    <rPh sb="6" eb="8">
      <t>サンカン</t>
    </rPh>
    <rPh sb="10" eb="11">
      <t>ベツ</t>
    </rPh>
    <phoneticPr fontId="1"/>
  </si>
  <si>
    <t>○</t>
  </si>
  <si>
    <t>大豆</t>
    <rPh sb="0" eb="2">
      <t>ダイズ</t>
    </rPh>
    <phoneticPr fontId="1"/>
  </si>
  <si>
    <t>なし</t>
    <phoneticPr fontId="1"/>
  </si>
  <si>
    <t>湧水処理
（ｍ）</t>
    <rPh sb="0" eb="2">
      <t>ユウスイ</t>
    </rPh>
    <rPh sb="2" eb="4">
      <t>ショリ</t>
    </rPh>
    <phoneticPr fontId="1"/>
  </si>
  <si>
    <t>農業用用排水施設
排水路○○ｍ</t>
    <rPh sb="0" eb="3">
      <t>ノウギョウヨウ</t>
    </rPh>
    <rPh sb="3" eb="4">
      <t>ヨウ</t>
    </rPh>
    <rPh sb="4" eb="6">
      <t>ハイスイ</t>
    </rPh>
    <rPh sb="6" eb="8">
      <t>シセツ</t>
    </rPh>
    <rPh sb="9" eb="12">
      <t>ハイスイロ</t>
    </rPh>
    <phoneticPr fontId="1"/>
  </si>
  <si>
    <t>その他
（客土、石礫除去、
耕作放棄、定率補助）</t>
    <rPh sb="2" eb="3">
      <t>タ</t>
    </rPh>
    <rPh sb="5" eb="7">
      <t>キャクド</t>
    </rPh>
    <rPh sb="8" eb="9">
      <t>イシ</t>
    </rPh>
    <rPh sb="9" eb="10">
      <t>レキ</t>
    </rPh>
    <rPh sb="10" eb="12">
      <t>ジョキョ</t>
    </rPh>
    <rPh sb="14" eb="16">
      <t>コウサク</t>
    </rPh>
    <rPh sb="16" eb="18">
      <t>ホウキ</t>
    </rPh>
    <rPh sb="19" eb="21">
      <t>テイリツ</t>
    </rPh>
    <rPh sb="21" eb="23">
      <t>ホジョ</t>
    </rPh>
    <phoneticPr fontId="1"/>
  </si>
  <si>
    <t>R8</t>
    <phoneticPr fontId="1"/>
  </si>
  <si>
    <t>R9</t>
    <phoneticPr fontId="1"/>
  </si>
  <si>
    <t>R10</t>
    <phoneticPr fontId="1"/>
  </si>
  <si>
    <t>R11</t>
    <phoneticPr fontId="1"/>
  </si>
  <si>
    <t>左記に係る補助金（千円）</t>
    <rPh sb="0" eb="2">
      <t>サキ</t>
    </rPh>
    <rPh sb="3" eb="4">
      <t>カカ</t>
    </rPh>
    <rPh sb="5" eb="8">
      <t>ホジョキン</t>
    </rPh>
    <rPh sb="9" eb="11">
      <t>センエン</t>
    </rPh>
    <phoneticPr fontId="1"/>
  </si>
  <si>
    <t>R7</t>
    <phoneticPr fontId="1"/>
  </si>
  <si>
    <t>■ いきいき農村基盤整備事業　令和７～11年度要望地区別調書（５ヵ年）</t>
    <rPh sb="6" eb="8">
      <t>ノウソン</t>
    </rPh>
    <rPh sb="8" eb="10">
      <t>キバン</t>
    </rPh>
    <rPh sb="10" eb="12">
      <t>セイビ</t>
    </rPh>
    <rPh sb="12" eb="14">
      <t>ジギョウ</t>
    </rPh>
    <rPh sb="15" eb="17">
      <t>レイワ</t>
    </rPh>
    <rPh sb="21" eb="23">
      <t>ネンド</t>
    </rPh>
    <rPh sb="23" eb="25">
      <t>ヨウボウ</t>
    </rPh>
    <rPh sb="25" eb="27">
      <t>チク</t>
    </rPh>
    <rPh sb="27" eb="28">
      <t>ベツ</t>
    </rPh>
    <rPh sb="28" eb="30">
      <t>チョウショ</t>
    </rPh>
    <rPh sb="33" eb="34">
      <t>ネン</t>
    </rPh>
    <phoneticPr fontId="7"/>
  </si>
  <si>
    <t>地区数</t>
    <rPh sb="0" eb="3">
      <t>チクスウ</t>
    </rPh>
    <phoneticPr fontId="1"/>
  </si>
  <si>
    <t>別紙２</t>
    <rPh sb="0" eb="2">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</si>
</sst>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 #,##0_ ;_ * \-#,##0_ ;_ * &quot;-&quot;_ ;_ @_ "/>
    <numFmt numFmtId="176" formatCode="0&quot;地区&quot;"/>
    <numFmt numFmtId="177" formatCode="#,##0_ "/>
    <numFmt numFmtId="178" formatCode="#,##0.0_ "/>
    <numFmt numFmtId="179" formatCode="#,##0.0;[Red]\-#,##0.0"/>
    <numFmt numFmtId="180" formatCode="0.0%"/>
    <numFmt numFmtId="181" formatCode="0.000"/>
    <numFmt numFmtId="182" formatCode="0.0"/>
    <numFmt numFmtId="183" formatCode="#,##0;&quot;△ &quot;#,##0"/>
    <numFmt numFmtId="184" formatCode="#,##0.00;&quot;△ &quot;#,##0.00"/>
    <numFmt numFmtId="185" formatCode="#,##0_ ;[Red]\-#,##0\ "/>
  </numFmts>
  <fonts count="2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ゴシック"/>
      <family val="3"/>
      <charset val="128"/>
    </font>
    <font>
      <sz val="10"/>
      <name val="ＭＳ ゴシック"/>
      <family val="3"/>
      <charset val="128"/>
    </font>
    <font>
      <sz val="12"/>
      <name val="ＭＳ 明朝"/>
      <family val="1"/>
      <charset val="128"/>
    </font>
    <font>
      <sz val="12"/>
      <name val="ＭＳ ゴシック"/>
      <family val="3"/>
      <charset val="128"/>
    </font>
    <font>
      <sz val="6"/>
      <name val="ＭＳ Ｐゴシック"/>
      <family val="3"/>
      <charset val="128"/>
    </font>
    <font>
      <sz val="12"/>
      <name val="ＭＳ Ｐゴシック"/>
      <family val="3"/>
      <charset val="128"/>
    </font>
    <font>
      <sz val="11"/>
      <color indexed="8"/>
      <name val="ＭＳ Ｐゴシック"/>
      <family val="3"/>
      <charset val="128"/>
    </font>
    <font>
      <sz val="12"/>
      <name val="ＭＳ Ｐゴシック"/>
      <family val="3"/>
      <charset val="128"/>
      <scheme val="major"/>
    </font>
    <font>
      <sz val="20"/>
      <name val="ＭＳ Ｐゴシック"/>
      <family val="3"/>
      <charset val="128"/>
      <scheme val="minor"/>
    </font>
    <font>
      <sz val="16"/>
      <name val="ＭＳ ゴシック"/>
      <family val="3"/>
      <charset val="128"/>
    </font>
    <font>
      <sz val="9"/>
      <name val="ＭＳ ゴシック"/>
      <family val="3"/>
      <charset val="128"/>
    </font>
    <font>
      <sz val="12"/>
      <color theme="1"/>
      <name val="ＭＳ Ｐゴシック"/>
      <family val="3"/>
      <charset val="128"/>
      <scheme val="major"/>
    </font>
    <font>
      <sz val="12"/>
      <name val="ＭＳ Ｐゴシック"/>
      <family val="3"/>
      <charset val="128"/>
      <scheme val="minor"/>
    </font>
    <font>
      <sz val="10"/>
      <name val="ＭＳ Ｐゴシック"/>
      <family val="3"/>
      <charset val="128"/>
      <scheme val="minor"/>
    </font>
    <font>
      <sz val="11"/>
      <name val="ＭＳ Ｐゴシック"/>
      <family val="3"/>
      <charset val="128"/>
      <scheme val="minor"/>
    </font>
    <font>
      <i/>
      <sz val="9"/>
      <color theme="1"/>
      <name val="ＭＳ Ｐゴシック"/>
      <family val="3"/>
      <charset val="128"/>
      <scheme val="minor"/>
    </font>
    <font>
      <sz val="9"/>
      <color theme="1"/>
      <name val="ＭＳ Ｐゴシック"/>
      <family val="2"/>
      <charset val="128"/>
      <scheme val="minor"/>
    </font>
    <font>
      <sz val="12"/>
      <color rgb="FFFF0000"/>
      <name val="ＭＳ Ｐゴシック"/>
      <family val="3"/>
      <charset val="128"/>
      <scheme val="minor"/>
    </font>
    <font>
      <sz val="14"/>
      <color indexed="81"/>
      <name val="ＭＳ Ｐゴシック"/>
      <family val="3"/>
      <charset val="128"/>
    </font>
    <font>
      <sz val="16"/>
      <name val="ＭＳ Ｐゴシック"/>
      <family val="3"/>
      <charset val="128"/>
      <scheme val="major"/>
    </font>
    <font>
      <sz val="12"/>
      <color rgb="FFFF0000"/>
      <name val="ＭＳ Ｐゴシック"/>
      <family val="3"/>
      <charset val="128"/>
      <scheme val="major"/>
    </font>
    <font>
      <sz val="18"/>
      <name val="ＭＳ Ｐゴシック"/>
      <family val="3"/>
      <charset val="128"/>
      <scheme val="major"/>
    </font>
    <font>
      <sz val="12"/>
      <color theme="1"/>
      <name val="ＭＳ Ｐゴシック"/>
      <family val="3"/>
      <charset val="128"/>
      <scheme val="minor"/>
    </font>
    <font>
      <b/>
      <sz val="12"/>
      <color theme="1"/>
      <name val="ＭＳ Ｐゴシック"/>
      <family val="3"/>
      <charset val="128"/>
      <scheme val="minor"/>
    </font>
  </fonts>
  <fills count="17">
    <fill>
      <patternFill patternType="none"/>
    </fill>
    <fill>
      <patternFill patternType="gray125"/>
    </fill>
    <fill>
      <patternFill patternType="solid">
        <fgColor indexed="42"/>
        <bgColor indexed="64"/>
      </patternFill>
    </fill>
    <fill>
      <patternFill patternType="solid">
        <fgColor indexed="27"/>
        <bgColor indexed="64"/>
      </patternFill>
    </fill>
    <fill>
      <patternFill patternType="solid">
        <fgColor rgb="FFFFFF00"/>
        <bgColor indexed="64"/>
      </patternFill>
    </fill>
    <fill>
      <patternFill patternType="solid">
        <fgColor rgb="FFCCFFFF"/>
        <bgColor indexed="64"/>
      </patternFill>
    </fill>
    <fill>
      <patternFill patternType="solid">
        <fgColor theme="9" tint="0.59999389629810485"/>
        <bgColor indexed="64"/>
      </patternFill>
    </fill>
    <fill>
      <patternFill patternType="solid">
        <fgColor rgb="FF92D05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tint="-4.9989318521683403E-2"/>
        <bgColor indexed="64"/>
      </patternFill>
    </fill>
    <fill>
      <patternFill patternType="solid">
        <fgColor rgb="FF00B0F0"/>
        <bgColor indexed="64"/>
      </patternFill>
    </fill>
    <fill>
      <patternFill patternType="solid">
        <fgColor rgb="FFFF9999"/>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3" tint="0.59999389629810485"/>
        <bgColor indexed="64"/>
      </patternFill>
    </fill>
  </fills>
  <borders count="14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bottom style="thin">
        <color indexed="64"/>
      </bottom>
      <diagonal/>
    </border>
    <border>
      <left style="medium">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style="dashed">
        <color indexed="64"/>
      </right>
      <top/>
      <bottom/>
      <diagonal/>
    </border>
    <border>
      <left style="dashed">
        <color indexed="64"/>
      </left>
      <right style="dashed">
        <color indexed="64"/>
      </right>
      <top/>
      <bottom/>
      <diagonal/>
    </border>
    <border>
      <left style="dashed">
        <color indexed="64"/>
      </left>
      <right style="thin">
        <color indexed="64"/>
      </right>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style="medium">
        <color indexed="64"/>
      </left>
      <right/>
      <top style="hair">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right style="hair">
        <color indexed="64"/>
      </right>
      <top style="hair">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dashed">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style="dotted">
        <color indexed="64"/>
      </left>
      <right style="double">
        <color indexed="64"/>
      </right>
      <top style="dotted">
        <color indexed="64"/>
      </top>
      <bottom style="dotted">
        <color indexed="64"/>
      </bottom>
      <diagonal/>
    </border>
    <border>
      <left style="double">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dotted">
        <color indexed="64"/>
      </left>
      <right style="double">
        <color indexed="64"/>
      </right>
      <top style="dotted">
        <color indexed="64"/>
      </top>
      <bottom style="thin">
        <color indexed="64"/>
      </bottom>
      <diagonal/>
    </border>
    <border>
      <left style="double">
        <color indexed="64"/>
      </left>
      <right style="thin">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right style="double">
        <color indexed="64"/>
      </right>
      <top style="thin">
        <color indexed="64"/>
      </top>
      <bottom style="dotted">
        <color indexed="64"/>
      </bottom>
      <diagonal/>
    </border>
    <border>
      <left style="double">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right style="double">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dashed">
        <color indexed="64"/>
      </right>
      <top style="thin">
        <color indexed="64"/>
      </top>
      <bottom style="double">
        <color indexed="64"/>
      </bottom>
      <diagonal/>
    </border>
    <border>
      <left style="dashed">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style="dashed">
        <color indexed="64"/>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dashed">
        <color indexed="64"/>
      </left>
      <right/>
      <top/>
      <bottom style="thin">
        <color indexed="64"/>
      </bottom>
      <diagonal/>
    </border>
    <border>
      <left style="dashed">
        <color indexed="64"/>
      </left>
      <right/>
      <top style="thin">
        <color indexed="64"/>
      </top>
      <bottom style="double">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diagonal/>
    </border>
    <border>
      <left style="dotted">
        <color indexed="64"/>
      </left>
      <right style="thin">
        <color indexed="64"/>
      </right>
      <top/>
      <bottom/>
      <diagonal/>
    </border>
    <border>
      <left style="medium">
        <color indexed="64"/>
      </left>
      <right/>
      <top style="medium">
        <color indexed="64"/>
      </top>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right style="dashed">
        <color indexed="64"/>
      </right>
      <top style="thin">
        <color indexed="64"/>
      </top>
      <bottom style="double">
        <color indexed="64"/>
      </bottom>
      <diagonal/>
    </border>
    <border>
      <left style="dashed">
        <color indexed="64"/>
      </left>
      <right style="dashed">
        <color indexed="64"/>
      </right>
      <top style="dashed">
        <color indexed="64"/>
      </top>
      <bottom/>
      <diagonal/>
    </border>
    <border>
      <left style="thin">
        <color indexed="64"/>
      </left>
      <right style="dashed">
        <color indexed="64"/>
      </right>
      <top style="thin">
        <color indexed="64"/>
      </top>
      <bottom/>
      <diagonal/>
    </border>
    <border>
      <left style="medium">
        <color rgb="FFFF0000"/>
      </left>
      <right/>
      <top/>
      <bottom style="thin">
        <color indexed="64"/>
      </bottom>
      <diagonal/>
    </border>
    <border>
      <left/>
      <right style="medium">
        <color rgb="FFFF0000"/>
      </right>
      <top/>
      <bottom style="thin">
        <color indexed="64"/>
      </bottom>
      <diagonal/>
    </border>
    <border>
      <left style="dashed">
        <color indexed="64"/>
      </left>
      <right style="medium">
        <color rgb="FFFF0000"/>
      </right>
      <top style="thin">
        <color indexed="64"/>
      </top>
      <bottom/>
      <diagonal/>
    </border>
    <border>
      <left style="medium">
        <color rgb="FFFF0000"/>
      </left>
      <right/>
      <top/>
      <bottom/>
      <diagonal/>
    </border>
    <border>
      <left style="dashed">
        <color indexed="64"/>
      </left>
      <right style="medium">
        <color rgb="FFFF0000"/>
      </right>
      <top/>
      <bottom/>
      <diagonal/>
    </border>
    <border>
      <left style="dashed">
        <color indexed="64"/>
      </left>
      <right style="medium">
        <color rgb="FFFF0000"/>
      </right>
      <top/>
      <bottom style="thin">
        <color indexed="64"/>
      </bottom>
      <diagonal/>
    </border>
    <border>
      <left style="dashed">
        <color indexed="64"/>
      </left>
      <right style="medium">
        <color rgb="FFFF0000"/>
      </right>
      <top style="thin">
        <color indexed="64"/>
      </top>
      <bottom style="thin">
        <color indexed="64"/>
      </bottom>
      <diagonal/>
    </border>
    <border>
      <left style="medium">
        <color rgb="FFFF0000"/>
      </left>
      <right style="dashed">
        <color indexed="64"/>
      </right>
      <top/>
      <bottom style="thin">
        <color indexed="64"/>
      </bottom>
      <diagonal/>
    </border>
    <border>
      <left style="dashed">
        <color indexed="64"/>
      </left>
      <right style="medium">
        <color rgb="FFFF0000"/>
      </right>
      <top style="thin">
        <color indexed="64"/>
      </top>
      <bottom style="double">
        <color indexed="64"/>
      </bottom>
      <diagonal/>
    </border>
    <border>
      <left style="dashed">
        <color indexed="64"/>
      </left>
      <right style="medium">
        <color rgb="FFFF0000"/>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dashed">
        <color indexed="64"/>
      </left>
      <right style="thin">
        <color indexed="64"/>
      </right>
      <top style="double">
        <color indexed="64"/>
      </top>
      <bottom style="thin">
        <color indexed="64"/>
      </bottom>
      <diagonal/>
    </border>
    <border>
      <left style="dashed">
        <color indexed="64"/>
      </left>
      <right style="dashed">
        <color indexed="64"/>
      </right>
      <top style="double">
        <color indexed="64"/>
      </top>
      <bottom style="thin">
        <color indexed="64"/>
      </bottom>
      <diagonal/>
    </border>
    <border>
      <left style="dashed">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rgb="FFFF0000"/>
      </left>
      <right style="thin">
        <color theme="1"/>
      </right>
      <top style="thin">
        <color theme="1"/>
      </top>
      <bottom/>
      <diagonal/>
    </border>
    <border>
      <left style="medium">
        <color rgb="FFFF0000"/>
      </left>
      <right style="thin">
        <color theme="1"/>
      </right>
      <top/>
      <bottom/>
      <diagonal/>
    </border>
    <border>
      <left style="medium">
        <color rgb="FFFF0000"/>
      </left>
      <right style="thin">
        <color theme="1"/>
      </right>
      <top/>
      <bottom style="thin">
        <color indexed="64"/>
      </bottom>
      <diagonal/>
    </border>
    <border>
      <left style="medium">
        <color rgb="FFFF0000"/>
      </left>
      <right style="thin">
        <color theme="1"/>
      </right>
      <top style="thin">
        <color indexed="64"/>
      </top>
      <bottom style="thin">
        <color indexed="64"/>
      </bottom>
      <diagonal/>
    </border>
    <border>
      <left style="medium">
        <color rgb="FFFF0000"/>
      </left>
      <right style="thin">
        <color theme="1"/>
      </right>
      <top style="thin">
        <color indexed="64"/>
      </top>
      <bottom style="double">
        <color indexed="64"/>
      </bottom>
      <diagonal/>
    </border>
    <border>
      <left style="medium">
        <color rgb="FFFF0000"/>
      </left>
      <right style="thin">
        <color theme="1"/>
      </right>
      <top style="double">
        <color indexed="64"/>
      </top>
      <bottom style="thin">
        <color indexed="64"/>
      </bottom>
      <diagonal/>
    </border>
    <border>
      <left style="medium">
        <color rgb="FFFF0000"/>
      </left>
      <right/>
      <top style="thin">
        <color indexed="64"/>
      </top>
      <bottom/>
      <diagonal/>
    </border>
    <border>
      <left/>
      <right style="medium">
        <color rgb="FFFF0000"/>
      </right>
      <top style="thin">
        <color indexed="64"/>
      </top>
      <bottom/>
      <diagonal/>
    </border>
  </borders>
  <cellStyleXfs count="17">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5" fillId="0" borderId="0"/>
    <xf numFmtId="0" fontId="6" fillId="0" borderId="0"/>
    <xf numFmtId="0" fontId="4" fillId="0" borderId="0"/>
    <xf numFmtId="38" fontId="4" fillId="0" borderId="0" applyFont="0" applyFill="0" applyBorder="0" applyAlignment="0" applyProtection="0">
      <alignment vertical="center"/>
    </xf>
    <xf numFmtId="38" fontId="4" fillId="0" borderId="0" applyFont="0" applyFill="0" applyBorder="0" applyAlignment="0" applyProtection="0"/>
    <xf numFmtId="38" fontId="4" fillId="0" borderId="0" applyFont="0" applyFill="0" applyBorder="0" applyAlignment="0" applyProtection="0">
      <alignment vertical="center"/>
    </xf>
    <xf numFmtId="0" fontId="4"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4" fillId="0" borderId="0" applyFont="0" applyFill="0" applyBorder="0" applyAlignment="0" applyProtection="0"/>
  </cellStyleXfs>
  <cellXfs count="644">
    <xf numFmtId="0" fontId="0" fillId="0" borderId="0" xfId="0">
      <alignment vertical="center"/>
    </xf>
    <xf numFmtId="0" fontId="10" fillId="0" borderId="0" xfId="0" applyFont="1">
      <alignment vertical="center"/>
    </xf>
    <xf numFmtId="0" fontId="10" fillId="0" borderId="0" xfId="0" applyFont="1" applyFill="1" applyAlignment="1">
      <alignment horizontal="center" vertical="center"/>
    </xf>
    <xf numFmtId="0" fontId="10" fillId="0" borderId="0" xfId="0" applyFont="1" applyFill="1" applyAlignment="1">
      <alignment horizontal="center" vertical="center" wrapText="1"/>
    </xf>
    <xf numFmtId="0" fontId="10" fillId="0" borderId="0" xfId="0" applyFont="1" applyFill="1" applyAlignment="1">
      <alignment horizontal="right" vertical="center"/>
    </xf>
    <xf numFmtId="38" fontId="10" fillId="0" borderId="0" xfId="1" applyFont="1" applyFill="1" applyAlignment="1">
      <alignment horizontal="right" vertical="center"/>
    </xf>
    <xf numFmtId="0" fontId="10" fillId="0" borderId="4" xfId="0" applyFont="1" applyFill="1" applyBorder="1" applyAlignment="1">
      <alignment horizontal="center" vertical="center"/>
    </xf>
    <xf numFmtId="0" fontId="10" fillId="0" borderId="4" xfId="0" applyFont="1" applyFill="1" applyBorder="1" applyAlignment="1">
      <alignment horizontal="center" vertical="center" wrapText="1"/>
    </xf>
    <xf numFmtId="38" fontId="10" fillId="0" borderId="4" xfId="1" applyFont="1" applyFill="1" applyBorder="1" applyAlignment="1">
      <alignment horizontal="center" vertical="center" wrapText="1"/>
    </xf>
    <xf numFmtId="0" fontId="10" fillId="0" borderId="4" xfId="0" applyFont="1" applyFill="1" applyBorder="1" applyAlignment="1">
      <alignment horizontal="left" vertical="center" wrapText="1"/>
    </xf>
    <xf numFmtId="38" fontId="10" fillId="0" borderId="0" xfId="1" applyFont="1" applyFill="1" applyBorder="1" applyAlignment="1">
      <alignment horizontal="center" vertical="center" wrapText="1"/>
    </xf>
    <xf numFmtId="0" fontId="10" fillId="0" borderId="7" xfId="0" applyFont="1" applyBorder="1" applyAlignment="1">
      <alignment horizontal="center" shrinkToFit="1"/>
    </xf>
    <xf numFmtId="0" fontId="10" fillId="0" borderId="7" xfId="0" applyFont="1" applyFill="1" applyBorder="1" applyAlignment="1">
      <alignment horizontal="center" shrinkToFit="1"/>
    </xf>
    <xf numFmtId="0" fontId="10" fillId="0" borderId="8" xfId="0" applyFont="1" applyFill="1" applyBorder="1" applyAlignment="1">
      <alignment horizontal="center" shrinkToFit="1"/>
    </xf>
    <xf numFmtId="0" fontId="10" fillId="0" borderId="9" xfId="0" applyFont="1" applyFill="1" applyBorder="1" applyAlignment="1">
      <alignment horizontal="center" shrinkToFit="1"/>
    </xf>
    <xf numFmtId="0" fontId="10" fillId="0" borderId="10" xfId="0" applyFont="1" applyFill="1" applyBorder="1" applyAlignment="1">
      <alignment horizontal="center" shrinkToFit="1"/>
    </xf>
    <xf numFmtId="0" fontId="10" fillId="0" borderId="10" xfId="0" applyFont="1" applyFill="1" applyBorder="1" applyAlignment="1">
      <alignment horizontal="right" shrinkToFit="1"/>
    </xf>
    <xf numFmtId="0" fontId="10" fillId="0" borderId="0" xfId="0" applyFont="1" applyFill="1" applyBorder="1" applyAlignment="1">
      <alignment horizontal="left" vertical="center"/>
    </xf>
    <xf numFmtId="0" fontId="10" fillId="0" borderId="0" xfId="0" applyFont="1" applyFill="1" applyBorder="1" applyAlignment="1">
      <alignment horizontal="center"/>
    </xf>
    <xf numFmtId="0" fontId="10" fillId="0" borderId="0" xfId="0" applyFont="1" applyFill="1" applyBorder="1" applyAlignment="1">
      <alignment horizontal="center" wrapText="1"/>
    </xf>
    <xf numFmtId="38" fontId="10" fillId="0" borderId="0" xfId="1" applyFont="1" applyFill="1" applyBorder="1" applyAlignment="1">
      <alignment horizontal="right"/>
    </xf>
    <xf numFmtId="0" fontId="10" fillId="0" borderId="0" xfId="0" applyFont="1" applyFill="1" applyBorder="1" applyAlignment="1">
      <alignment horizontal="right"/>
    </xf>
    <xf numFmtId="0" fontId="10" fillId="0" borderId="0" xfId="0" applyFont="1" applyFill="1" applyBorder="1" applyAlignment="1">
      <alignment horizontal="left"/>
    </xf>
    <xf numFmtId="0" fontId="10" fillId="0" borderId="0" xfId="0" applyFont="1" applyBorder="1" applyAlignment="1">
      <alignment horizontal="center"/>
    </xf>
    <xf numFmtId="0" fontId="10" fillId="0" borderId="0" xfId="0" applyFont="1" applyBorder="1" applyAlignment="1">
      <alignment horizontal="center" wrapText="1"/>
    </xf>
    <xf numFmtId="38" fontId="10" fillId="0" borderId="0" xfId="1" applyFont="1" applyBorder="1" applyAlignment="1">
      <alignment horizontal="right"/>
    </xf>
    <xf numFmtId="0" fontId="10" fillId="0" borderId="0" xfId="0" applyFont="1" applyBorder="1" applyAlignment="1">
      <alignment horizontal="right"/>
    </xf>
    <xf numFmtId="0" fontId="10" fillId="0" borderId="0" xfId="0" applyFont="1" applyBorder="1" applyAlignment="1">
      <alignment horizontal="left"/>
    </xf>
    <xf numFmtId="176" fontId="10" fillId="0" borderId="4" xfId="0" applyNumberFormat="1" applyFont="1" applyFill="1" applyBorder="1" applyAlignment="1">
      <alignment horizontal="center" vertical="center"/>
    </xf>
    <xf numFmtId="0" fontId="10" fillId="0" borderId="4" xfId="0" applyFont="1" applyFill="1" applyBorder="1" applyAlignment="1">
      <alignment horizontal="right" vertical="center"/>
    </xf>
    <xf numFmtId="177" fontId="10" fillId="0" borderId="4" xfId="0" applyNumberFormat="1" applyFont="1" applyFill="1" applyBorder="1" applyAlignment="1">
      <alignment horizontal="right" vertical="center"/>
    </xf>
    <xf numFmtId="0" fontId="10" fillId="0" borderId="4" xfId="0" applyFont="1" applyFill="1" applyBorder="1" applyAlignment="1">
      <alignment horizontal="left" vertical="center"/>
    </xf>
    <xf numFmtId="0" fontId="10" fillId="0" borderId="17" xfId="0" applyFont="1" applyFill="1" applyBorder="1" applyAlignment="1">
      <alignment horizontal="center" vertical="center"/>
    </xf>
    <xf numFmtId="0" fontId="10" fillId="0" borderId="18"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21" xfId="0" applyFont="1" applyFill="1" applyBorder="1" applyAlignment="1">
      <alignment horizontal="center" vertical="center"/>
    </xf>
    <xf numFmtId="0" fontId="10" fillId="0" borderId="44" xfId="0" applyFont="1" applyFill="1" applyBorder="1" applyAlignment="1" applyProtection="1">
      <alignment horizontal="center" vertical="center" shrinkToFit="1"/>
      <protection locked="0"/>
    </xf>
    <xf numFmtId="0" fontId="10" fillId="0" borderId="45" xfId="0" applyFont="1" applyFill="1" applyBorder="1" applyAlignment="1" applyProtection="1">
      <alignment horizontal="center" vertical="center" shrinkToFit="1"/>
      <protection locked="0"/>
    </xf>
    <xf numFmtId="179" fontId="10" fillId="0" borderId="29" xfId="1" applyNumberFormat="1" applyFont="1" applyFill="1" applyBorder="1" applyAlignment="1">
      <alignment horizontal="right" vertical="center" shrinkToFit="1"/>
    </xf>
    <xf numFmtId="38" fontId="10" fillId="0" borderId="29" xfId="1" applyFont="1" applyFill="1" applyBorder="1" applyAlignment="1">
      <alignment horizontal="right" vertical="center" shrinkToFit="1"/>
    </xf>
    <xf numFmtId="38" fontId="10" fillId="0" borderId="29" xfId="6" applyFont="1" applyFill="1" applyBorder="1" applyAlignment="1">
      <alignment horizontal="left" vertical="center" wrapText="1" shrinkToFit="1"/>
    </xf>
    <xf numFmtId="41" fontId="10" fillId="0" borderId="29" xfId="1" applyNumberFormat="1" applyFont="1" applyFill="1" applyBorder="1" applyAlignment="1">
      <alignment horizontal="right" vertical="center" shrinkToFit="1"/>
    </xf>
    <xf numFmtId="41" fontId="10" fillId="0" borderId="43" xfId="1" applyNumberFormat="1" applyFont="1" applyFill="1" applyBorder="1" applyAlignment="1">
      <alignment horizontal="center" vertical="center" shrinkToFit="1"/>
    </xf>
    <xf numFmtId="41" fontId="10" fillId="0" borderId="45" xfId="1" applyNumberFormat="1" applyFont="1" applyFill="1" applyBorder="1" applyAlignment="1">
      <alignment horizontal="center" vertical="center" shrinkToFit="1"/>
    </xf>
    <xf numFmtId="179" fontId="10" fillId="0" borderId="23" xfId="1" applyNumberFormat="1" applyFont="1" applyFill="1" applyBorder="1" applyAlignment="1">
      <alignment horizontal="right" vertical="center" shrinkToFit="1"/>
    </xf>
    <xf numFmtId="38" fontId="10" fillId="0" borderId="29" xfId="1" applyFont="1" applyFill="1" applyBorder="1" applyAlignment="1">
      <alignment horizontal="left" vertical="center" shrinkToFit="1"/>
    </xf>
    <xf numFmtId="38" fontId="10" fillId="0" borderId="29" xfId="6" applyFont="1" applyFill="1" applyBorder="1" applyAlignment="1">
      <alignment horizontal="left" vertical="center" shrinkToFit="1"/>
    </xf>
    <xf numFmtId="0" fontId="10" fillId="0" borderId="29" xfId="7" applyNumberFormat="1" applyFont="1" applyFill="1" applyBorder="1" applyAlignment="1">
      <alignment horizontal="left" vertical="top" wrapText="1" shrinkToFit="1"/>
    </xf>
    <xf numFmtId="0" fontId="10" fillId="0" borderId="29" xfId="0" applyFont="1" applyFill="1" applyBorder="1" applyAlignment="1" applyProtection="1">
      <alignment horizontal="left" vertical="center" wrapText="1" shrinkToFit="1"/>
      <protection locked="0"/>
    </xf>
    <xf numFmtId="38" fontId="10" fillId="0" borderId="29" xfId="1" applyFont="1" applyFill="1" applyBorder="1" applyAlignment="1">
      <alignment horizontal="left" vertical="center" wrapText="1" shrinkToFit="1"/>
    </xf>
    <xf numFmtId="0" fontId="10" fillId="0" borderId="0" xfId="4" applyFont="1" applyFill="1" applyBorder="1" applyAlignment="1" applyProtection="1">
      <alignment horizontal="left" vertical="center"/>
      <protection locked="0"/>
    </xf>
    <xf numFmtId="0" fontId="10" fillId="0" borderId="56" xfId="0" applyFont="1" applyFill="1" applyBorder="1" applyAlignment="1">
      <alignment horizontal="center" shrinkToFit="1"/>
    </xf>
    <xf numFmtId="0" fontId="10" fillId="0" borderId="23" xfId="7" applyNumberFormat="1" applyFont="1" applyFill="1" applyBorder="1" applyAlignment="1">
      <alignment horizontal="left" vertical="top" wrapText="1" shrinkToFit="1"/>
    </xf>
    <xf numFmtId="0" fontId="10" fillId="0" borderId="29" xfId="0" applyFont="1" applyFill="1" applyBorder="1" applyAlignment="1">
      <alignment horizontal="center" vertical="center" shrinkToFit="1"/>
    </xf>
    <xf numFmtId="0" fontId="11" fillId="0" borderId="0" xfId="3" applyFont="1" applyFill="1" applyAlignment="1">
      <alignment vertical="center"/>
    </xf>
    <xf numFmtId="38" fontId="10" fillId="0" borderId="44" xfId="1" applyFont="1" applyFill="1" applyBorder="1" applyAlignment="1" applyProtection="1">
      <alignment horizontal="right" vertical="center" shrinkToFit="1"/>
      <protection locked="0"/>
    </xf>
    <xf numFmtId="38" fontId="10" fillId="0" borderId="45" xfId="1" applyFont="1" applyFill="1" applyBorder="1" applyAlignment="1" applyProtection="1">
      <alignment horizontal="right" vertical="center" shrinkToFit="1"/>
      <protection locked="0"/>
    </xf>
    <xf numFmtId="0" fontId="10" fillId="0" borderId="0" xfId="0" applyFont="1" applyFill="1">
      <alignment vertical="center"/>
    </xf>
    <xf numFmtId="0" fontId="12" fillId="0" borderId="0" xfId="5" applyFont="1" applyAlignment="1">
      <alignment horizontal="left" vertical="center"/>
    </xf>
    <xf numFmtId="0" fontId="4" fillId="0" borderId="0" xfId="5" applyFont="1" applyAlignment="1">
      <alignment horizontal="left" vertical="center"/>
    </xf>
    <xf numFmtId="0" fontId="4" fillId="0" borderId="0" xfId="12" applyFont="1" applyAlignment="1">
      <alignment horizontal="left" vertical="center"/>
    </xf>
    <xf numFmtId="0" fontId="4" fillId="0" borderId="11" xfId="5" applyFont="1" applyBorder="1" applyAlignment="1">
      <alignment horizontal="center" vertical="center"/>
    </xf>
    <xf numFmtId="0" fontId="4" fillId="0" borderId="29" xfId="5" applyFont="1" applyBorder="1" applyAlignment="1">
      <alignment horizontal="center" vertical="center"/>
    </xf>
    <xf numFmtId="0" fontId="13" fillId="0" borderId="29" xfId="5" applyFont="1" applyBorder="1" applyAlignment="1">
      <alignment horizontal="left" vertical="center"/>
    </xf>
    <xf numFmtId="0" fontId="13" fillId="0" borderId="29" xfId="5" applyFont="1" applyBorder="1" applyAlignment="1">
      <alignment horizontal="left" vertical="center" wrapText="1"/>
    </xf>
    <xf numFmtId="0" fontId="13" fillId="0" borderId="60" xfId="12" applyFont="1" applyBorder="1" applyAlignment="1">
      <alignment horizontal="left" vertical="center" wrapText="1"/>
    </xf>
    <xf numFmtId="0" fontId="13" fillId="0" borderId="29" xfId="12" applyFont="1" applyBorder="1" applyAlignment="1">
      <alignment horizontal="left" vertical="center" wrapText="1"/>
    </xf>
    <xf numFmtId="0" fontId="13" fillId="0" borderId="23" xfId="12" applyFont="1" applyBorder="1" applyAlignment="1">
      <alignment horizontal="left" vertical="center"/>
    </xf>
    <xf numFmtId="0" fontId="13" fillId="0" borderId="23" xfId="12" applyFont="1" applyBorder="1" applyAlignment="1">
      <alignment horizontal="left" vertical="center" wrapText="1"/>
    </xf>
    <xf numFmtId="0" fontId="4" fillId="0" borderId="29" xfId="5" applyFont="1" applyBorder="1" applyAlignment="1">
      <alignment horizontal="center" vertical="center" wrapText="1"/>
    </xf>
    <xf numFmtId="0" fontId="13" fillId="0" borderId="23" xfId="12" applyFont="1" applyBorder="1" applyAlignment="1">
      <alignment vertical="center"/>
    </xf>
    <xf numFmtId="0" fontId="13" fillId="0" borderId="29" xfId="12" applyFont="1" applyBorder="1" applyAlignment="1">
      <alignment horizontal="left" vertical="center"/>
    </xf>
    <xf numFmtId="0" fontId="4" fillId="0" borderId="0" xfId="5" applyAlignment="1">
      <alignment horizontal="left" vertical="center"/>
    </xf>
    <xf numFmtId="0" fontId="4" fillId="0" borderId="0" xfId="5" applyAlignment="1">
      <alignment horizontal="center" vertical="center"/>
    </xf>
    <xf numFmtId="0" fontId="13" fillId="0" borderId="0" xfId="5" applyFont="1" applyAlignment="1">
      <alignment horizontal="left" vertical="center"/>
    </xf>
    <xf numFmtId="0" fontId="10" fillId="0" borderId="6" xfId="0" applyFont="1" applyFill="1" applyBorder="1" applyAlignment="1">
      <alignment horizontal="center" shrinkToFit="1"/>
    </xf>
    <xf numFmtId="0" fontId="10" fillId="0" borderId="50" xfId="0" applyFont="1" applyFill="1" applyBorder="1" applyAlignment="1">
      <alignment horizontal="right" shrinkToFit="1"/>
    </xf>
    <xf numFmtId="41" fontId="10" fillId="0" borderId="24" xfId="1" applyNumberFormat="1" applyFont="1" applyFill="1" applyBorder="1" applyAlignment="1">
      <alignment horizontal="right" vertical="center" shrinkToFit="1"/>
    </xf>
    <xf numFmtId="0" fontId="10" fillId="5" borderId="3" xfId="0" applyFont="1" applyFill="1" applyBorder="1" applyAlignment="1">
      <alignment horizontal="left" vertical="center" wrapText="1"/>
    </xf>
    <xf numFmtId="0" fontId="13" fillId="0" borderId="23" xfId="12" applyFont="1" applyBorder="1" applyAlignment="1">
      <alignment horizontal="left" vertical="center" wrapText="1"/>
    </xf>
    <xf numFmtId="0" fontId="10" fillId="0" borderId="24" xfId="7" applyNumberFormat="1" applyFont="1" applyFill="1" applyBorder="1" applyAlignment="1">
      <alignment horizontal="left" vertical="center" wrapText="1" shrinkToFit="1"/>
    </xf>
    <xf numFmtId="49" fontId="10" fillId="0" borderId="19" xfId="0" applyNumberFormat="1" applyFont="1" applyFill="1" applyBorder="1" applyAlignment="1">
      <alignment horizontal="center" vertical="center"/>
    </xf>
    <xf numFmtId="49" fontId="4" fillId="0" borderId="29" xfId="5" applyNumberFormat="1" applyFont="1" applyBorder="1" applyAlignment="1">
      <alignment horizontal="center" vertical="center"/>
    </xf>
    <xf numFmtId="0" fontId="10" fillId="9" borderId="13" xfId="0" applyFont="1" applyFill="1" applyBorder="1" applyAlignment="1">
      <alignment horizontal="center" vertical="center" shrinkToFit="1"/>
    </xf>
    <xf numFmtId="0" fontId="10" fillId="9" borderId="14" xfId="0" applyFont="1" applyFill="1" applyBorder="1" applyAlignment="1">
      <alignment horizontal="center" vertical="center" shrinkToFit="1"/>
    </xf>
    <xf numFmtId="176" fontId="10" fillId="9" borderId="16" xfId="0" applyNumberFormat="1" applyFont="1" applyFill="1" applyBorder="1" applyAlignment="1">
      <alignment horizontal="center" vertical="center" shrinkToFit="1"/>
    </xf>
    <xf numFmtId="38" fontId="10" fillId="9" borderId="14" xfId="1" applyFont="1" applyFill="1" applyBorder="1" applyAlignment="1">
      <alignment horizontal="right" vertical="center" shrinkToFit="1"/>
    </xf>
    <xf numFmtId="38" fontId="10" fillId="9" borderId="15" xfId="1" applyFont="1" applyFill="1" applyBorder="1" applyAlignment="1">
      <alignment horizontal="right" vertical="center" shrinkToFit="1"/>
    </xf>
    <xf numFmtId="38" fontId="10" fillId="9" borderId="16" xfId="1" applyFont="1" applyFill="1" applyBorder="1" applyAlignment="1">
      <alignment horizontal="right" vertical="center" shrinkToFit="1"/>
    </xf>
    <xf numFmtId="177" fontId="10" fillId="9" borderId="14" xfId="0" applyNumberFormat="1" applyFont="1" applyFill="1" applyBorder="1" applyAlignment="1">
      <alignment horizontal="right" vertical="center" shrinkToFit="1"/>
    </xf>
    <xf numFmtId="178" fontId="10" fillId="9" borderId="14" xfId="0" applyNumberFormat="1" applyFont="1" applyFill="1" applyBorder="1" applyAlignment="1">
      <alignment horizontal="right" vertical="center" shrinkToFit="1"/>
    </xf>
    <xf numFmtId="0" fontId="10" fillId="9" borderId="14" xfId="0" applyFont="1" applyFill="1" applyBorder="1" applyAlignment="1">
      <alignment horizontal="left" vertical="center" shrinkToFit="1"/>
    </xf>
    <xf numFmtId="177" fontId="10" fillId="9" borderId="3" xfId="0" applyNumberFormat="1" applyFont="1" applyFill="1" applyBorder="1" applyAlignment="1">
      <alignment horizontal="right" vertical="center" shrinkToFit="1"/>
    </xf>
    <xf numFmtId="0" fontId="10" fillId="9" borderId="14" xfId="0" applyFont="1" applyFill="1" applyBorder="1" applyAlignment="1">
      <alignment horizontal="right" vertical="center" shrinkToFit="1"/>
    </xf>
    <xf numFmtId="0" fontId="10" fillId="9" borderId="12" xfId="0" applyFont="1" applyFill="1" applyBorder="1" applyAlignment="1">
      <alignment horizontal="right" vertical="center" shrinkToFit="1"/>
    </xf>
    <xf numFmtId="0" fontId="10" fillId="9" borderId="0" xfId="0" applyFont="1" applyFill="1">
      <alignment vertical="center"/>
    </xf>
    <xf numFmtId="0" fontId="4" fillId="9" borderId="59" xfId="5" applyFont="1" applyFill="1" applyBorder="1" applyAlignment="1">
      <alignment horizontal="left" vertical="center"/>
    </xf>
    <xf numFmtId="0" fontId="4" fillId="9" borderId="59" xfId="5" applyFont="1" applyFill="1" applyBorder="1" applyAlignment="1">
      <alignment horizontal="center" vertical="center"/>
    </xf>
    <xf numFmtId="0" fontId="10" fillId="0" borderId="24" xfId="7" applyNumberFormat="1" applyFont="1" applyFill="1" applyBorder="1" applyAlignment="1">
      <alignment horizontal="center" vertical="center" wrapText="1" shrinkToFit="1"/>
    </xf>
    <xf numFmtId="0" fontId="10" fillId="4" borderId="0" xfId="0" applyFont="1" applyFill="1">
      <alignment vertical="center"/>
    </xf>
    <xf numFmtId="38" fontId="10" fillId="6" borderId="29" xfId="1" applyFont="1" applyFill="1" applyBorder="1" applyAlignment="1">
      <alignment horizontal="left" vertical="center" wrapText="1" shrinkToFit="1"/>
    </xf>
    <xf numFmtId="38" fontId="10" fillId="10" borderId="29" xfId="1" applyFont="1" applyFill="1" applyBorder="1" applyAlignment="1">
      <alignment horizontal="left" vertical="center" wrapText="1" shrinkToFit="1"/>
    </xf>
    <xf numFmtId="38" fontId="10" fillId="8" borderId="29" xfId="6" applyFont="1" applyFill="1" applyBorder="1" applyAlignment="1">
      <alignment horizontal="left" vertical="center" wrapText="1" shrinkToFit="1"/>
    </xf>
    <xf numFmtId="0" fontId="14" fillId="0" borderId="29" xfId="0" applyFont="1" applyFill="1" applyBorder="1" applyAlignment="1">
      <alignment horizontal="center" vertical="center" shrinkToFit="1"/>
    </xf>
    <xf numFmtId="0" fontId="0" fillId="0" borderId="29" xfId="0" applyBorder="1">
      <alignment vertical="center"/>
    </xf>
    <xf numFmtId="38" fontId="0" fillId="0" borderId="29" xfId="1" applyFont="1" applyBorder="1">
      <alignment vertical="center"/>
    </xf>
    <xf numFmtId="0" fontId="0" fillId="0" borderId="23" xfId="0" applyBorder="1">
      <alignment vertical="center"/>
    </xf>
    <xf numFmtId="0" fontId="0" fillId="0" borderId="25" xfId="0" applyBorder="1">
      <alignment vertical="center"/>
    </xf>
    <xf numFmtId="0" fontId="0" fillId="0" borderId="62" xfId="0" applyBorder="1">
      <alignment vertical="center"/>
    </xf>
    <xf numFmtId="0" fontId="0" fillId="0" borderId="63" xfId="0" applyBorder="1">
      <alignment vertical="center"/>
    </xf>
    <xf numFmtId="0" fontId="0" fillId="0" borderId="74" xfId="0" applyBorder="1">
      <alignment vertical="center"/>
    </xf>
    <xf numFmtId="0" fontId="0" fillId="0" borderId="60" xfId="0" applyBorder="1">
      <alignment vertical="center"/>
    </xf>
    <xf numFmtId="0" fontId="0" fillId="0" borderId="75" xfId="0" applyBorder="1" applyAlignment="1">
      <alignment horizontal="center" vertical="center"/>
    </xf>
    <xf numFmtId="0" fontId="0" fillId="0" borderId="76" xfId="0" applyBorder="1">
      <alignment vertical="center"/>
    </xf>
    <xf numFmtId="38" fontId="0" fillId="0" borderId="59" xfId="0" applyNumberFormat="1" applyBorder="1">
      <alignment vertical="center"/>
    </xf>
    <xf numFmtId="0" fontId="0" fillId="0" borderId="57" xfId="0" applyBorder="1">
      <alignment vertical="center"/>
    </xf>
    <xf numFmtId="0" fontId="0" fillId="0" borderId="68" xfId="0" applyBorder="1">
      <alignment vertical="center"/>
    </xf>
    <xf numFmtId="38" fontId="0" fillId="0" borderId="69" xfId="1" applyFont="1" applyBorder="1">
      <alignment vertical="center"/>
    </xf>
    <xf numFmtId="0" fontId="0" fillId="0" borderId="71" xfId="0" applyBorder="1">
      <alignment vertical="center"/>
    </xf>
    <xf numFmtId="0" fontId="0" fillId="11" borderId="64" xfId="0" applyFill="1" applyBorder="1" applyAlignment="1">
      <alignment horizontal="center" vertical="center"/>
    </xf>
    <xf numFmtId="0" fontId="0" fillId="11" borderId="22" xfId="0" applyFill="1" applyBorder="1" applyAlignment="1">
      <alignment horizontal="center" vertical="center"/>
    </xf>
    <xf numFmtId="0" fontId="0" fillId="11" borderId="65" xfId="0" applyFill="1" applyBorder="1" applyAlignment="1">
      <alignment horizontal="center" vertical="center"/>
    </xf>
    <xf numFmtId="0" fontId="0" fillId="11" borderId="26" xfId="0" applyFill="1" applyBorder="1" applyAlignment="1">
      <alignment horizontal="center" vertical="center"/>
    </xf>
    <xf numFmtId="0" fontId="0" fillId="11" borderId="27" xfId="0" applyFill="1" applyBorder="1" applyAlignment="1">
      <alignment horizontal="center" vertical="center"/>
    </xf>
    <xf numFmtId="0" fontId="0" fillId="11" borderId="58" xfId="0" applyFill="1" applyBorder="1" applyAlignment="1">
      <alignment horizontal="center" vertical="center"/>
    </xf>
    <xf numFmtId="179" fontId="0" fillId="0" borderId="77" xfId="1" applyNumberFormat="1" applyFont="1" applyBorder="1">
      <alignment vertical="center"/>
    </xf>
    <xf numFmtId="181" fontId="0" fillId="0" borderId="77" xfId="0" applyNumberFormat="1" applyBorder="1">
      <alignment vertical="center"/>
    </xf>
    <xf numFmtId="179" fontId="0" fillId="0" borderId="78" xfId="1" applyNumberFormat="1" applyFont="1" applyBorder="1">
      <alignment vertical="center"/>
    </xf>
    <xf numFmtId="179" fontId="0" fillId="0" borderId="79" xfId="1" applyNumberFormat="1" applyFont="1" applyBorder="1">
      <alignment vertical="center"/>
    </xf>
    <xf numFmtId="38" fontId="0" fillId="0" borderId="59" xfId="1" applyFont="1" applyBorder="1">
      <alignment vertical="center"/>
    </xf>
    <xf numFmtId="179" fontId="0" fillId="0" borderId="70" xfId="1" applyNumberFormat="1" applyFont="1" applyBorder="1">
      <alignment vertical="center"/>
    </xf>
    <xf numFmtId="179" fontId="0" fillId="0" borderId="63" xfId="1" applyNumberFormat="1" applyFont="1" applyBorder="1">
      <alignment vertical="center"/>
    </xf>
    <xf numFmtId="179" fontId="0" fillId="0" borderId="23" xfId="1" applyNumberFormat="1" applyFont="1" applyBorder="1">
      <alignment vertical="center"/>
    </xf>
    <xf numFmtId="179" fontId="0" fillId="0" borderId="72" xfId="1" applyNumberFormat="1" applyFont="1" applyBorder="1">
      <alignment vertical="center"/>
    </xf>
    <xf numFmtId="182" fontId="0" fillId="0" borderId="80" xfId="0" applyNumberFormat="1" applyBorder="1">
      <alignment vertical="center"/>
    </xf>
    <xf numFmtId="182" fontId="0" fillId="0" borderId="60" xfId="0" applyNumberFormat="1" applyBorder="1">
      <alignment vertical="center"/>
    </xf>
    <xf numFmtId="41" fontId="10" fillId="0" borderId="23" xfId="1" applyNumberFormat="1" applyFont="1" applyFill="1" applyBorder="1" applyAlignment="1">
      <alignment horizontal="right" vertical="center" shrinkToFit="1"/>
    </xf>
    <xf numFmtId="41" fontId="15" fillId="0" borderId="45" xfId="1" applyNumberFormat="1" applyFont="1" applyFill="1" applyBorder="1" applyAlignment="1">
      <alignment horizontal="center" vertical="center" shrinkToFit="1"/>
    </xf>
    <xf numFmtId="41" fontId="15" fillId="0" borderId="24" xfId="1" applyNumberFormat="1" applyFont="1" applyFill="1" applyBorder="1" applyAlignment="1">
      <alignment horizontal="right" vertical="center" shrinkToFit="1"/>
    </xf>
    <xf numFmtId="38" fontId="15" fillId="0" borderId="44" xfId="1" applyFont="1" applyFill="1" applyBorder="1" applyAlignment="1" applyProtection="1">
      <alignment horizontal="right" vertical="center" shrinkToFit="1"/>
      <protection locked="0"/>
    </xf>
    <xf numFmtId="38" fontId="15" fillId="0" borderId="45" xfId="1" applyFont="1" applyFill="1" applyBorder="1" applyAlignment="1" applyProtection="1">
      <alignment horizontal="right" vertical="center" shrinkToFit="1"/>
      <protection locked="0"/>
    </xf>
    <xf numFmtId="0" fontId="15" fillId="0" borderId="24" xfId="7" applyNumberFormat="1" applyFont="1" applyFill="1" applyBorder="1" applyAlignment="1">
      <alignment horizontal="center" vertical="center" wrapText="1" shrinkToFit="1"/>
    </xf>
    <xf numFmtId="38" fontId="15" fillId="0" borderId="29" xfId="1" applyFont="1" applyFill="1" applyBorder="1" applyAlignment="1">
      <alignment horizontal="right" vertical="center" shrinkToFit="1"/>
    </xf>
    <xf numFmtId="179" fontId="15" fillId="0" borderId="29" xfId="1" applyNumberFormat="1" applyFont="1" applyFill="1" applyBorder="1" applyAlignment="1">
      <alignment horizontal="right" vertical="center" shrinkToFit="1"/>
    </xf>
    <xf numFmtId="179" fontId="15" fillId="0" borderId="23" xfId="1" applyNumberFormat="1" applyFont="1" applyFill="1" applyBorder="1" applyAlignment="1">
      <alignment horizontal="right" vertical="center" shrinkToFit="1"/>
    </xf>
    <xf numFmtId="0" fontId="15" fillId="0" borderId="29" xfId="7" applyNumberFormat="1" applyFont="1" applyFill="1" applyBorder="1" applyAlignment="1">
      <alignment horizontal="left" vertical="top" wrapText="1" shrinkToFit="1"/>
    </xf>
    <xf numFmtId="38" fontId="15" fillId="0" borderId="29" xfId="1" applyFont="1" applyFill="1" applyBorder="1" applyAlignment="1">
      <alignment horizontal="left" vertical="center" wrapText="1" shrinkToFit="1"/>
    </xf>
    <xf numFmtId="0" fontId="15" fillId="0" borderId="29" xfId="0" applyFont="1" applyFill="1" applyBorder="1" applyAlignment="1">
      <alignment horizontal="center" vertical="center" shrinkToFit="1"/>
    </xf>
    <xf numFmtId="41" fontId="10" fillId="0" borderId="29" xfId="1" applyNumberFormat="1" applyFont="1" applyFill="1" applyBorder="1" applyAlignment="1">
      <alignment horizontal="right" vertical="center" wrapText="1" shrinkToFit="1"/>
    </xf>
    <xf numFmtId="38" fontId="15" fillId="0" borderId="29" xfId="1" applyFont="1" applyFill="1" applyBorder="1" applyAlignment="1">
      <alignment horizontal="left" vertical="center" shrinkToFit="1"/>
    </xf>
    <xf numFmtId="38" fontId="15" fillId="0" borderId="29" xfId="6" applyFont="1" applyFill="1" applyBorder="1" applyAlignment="1">
      <alignment horizontal="left" vertical="center" shrinkToFit="1"/>
    </xf>
    <xf numFmtId="0" fontId="15" fillId="0" borderId="29" xfId="0" applyFont="1" applyFill="1" applyBorder="1" applyAlignment="1" applyProtection="1">
      <alignment horizontal="left" vertical="center" wrapText="1" shrinkToFit="1"/>
      <protection locked="0"/>
    </xf>
    <xf numFmtId="38" fontId="15" fillId="0" borderId="29" xfId="6" applyFont="1" applyFill="1" applyBorder="1" applyAlignment="1">
      <alignment horizontal="left" vertical="center" wrapText="1" shrinkToFit="1"/>
    </xf>
    <xf numFmtId="0" fontId="15" fillId="0" borderId="23" xfId="7" applyNumberFormat="1" applyFont="1" applyFill="1" applyBorder="1" applyAlignment="1">
      <alignment horizontal="left" vertical="top" wrapText="1" shrinkToFit="1"/>
    </xf>
    <xf numFmtId="41" fontId="15" fillId="0" borderId="23" xfId="1" applyNumberFormat="1" applyFont="1" applyFill="1" applyBorder="1" applyAlignment="1">
      <alignment horizontal="center" vertical="center" shrinkToFit="1"/>
    </xf>
    <xf numFmtId="38" fontId="15" fillId="0" borderId="29" xfId="0" applyNumberFormat="1" applyFont="1" applyFill="1" applyBorder="1" applyAlignment="1" applyProtection="1">
      <alignment horizontal="left" vertical="center" wrapText="1" shrinkToFit="1"/>
    </xf>
    <xf numFmtId="38" fontId="15" fillId="0" borderId="61" xfId="1" applyFont="1" applyFill="1" applyBorder="1" applyAlignment="1" applyProtection="1">
      <alignment horizontal="right" vertical="center" shrinkToFit="1"/>
      <protection locked="0"/>
    </xf>
    <xf numFmtId="41" fontId="15" fillId="0" borderId="29" xfId="1" applyNumberFormat="1" applyFont="1" applyFill="1" applyBorder="1" applyAlignment="1">
      <alignment horizontal="right" vertical="center" wrapText="1" shrinkToFit="1"/>
    </xf>
    <xf numFmtId="38" fontId="15" fillId="0" borderId="29" xfId="6" applyFont="1" applyFill="1" applyBorder="1" applyAlignment="1">
      <alignment horizontal="center" vertical="center" shrinkToFit="1"/>
    </xf>
    <xf numFmtId="0" fontId="15" fillId="4" borderId="29" xfId="0" applyFont="1" applyFill="1" applyBorder="1" applyAlignment="1">
      <alignment horizontal="center" vertical="center" shrinkToFit="1"/>
    </xf>
    <xf numFmtId="38" fontId="10" fillId="0" borderId="0" xfId="1" applyFont="1" applyAlignment="1">
      <alignment horizontal="center" vertical="center"/>
    </xf>
    <xf numFmtId="0" fontId="0" fillId="11" borderId="57" xfId="0" applyFill="1" applyBorder="1" applyAlignment="1">
      <alignment horizontal="center" vertical="center"/>
    </xf>
    <xf numFmtId="0" fontId="0" fillId="11" borderId="70" xfId="0" applyFill="1" applyBorder="1" applyAlignment="1">
      <alignment horizontal="center" vertical="center"/>
    </xf>
    <xf numFmtId="0" fontId="0" fillId="0" borderId="0" xfId="0" applyAlignment="1">
      <alignment vertical="center" shrinkToFit="1"/>
    </xf>
    <xf numFmtId="0" fontId="0" fillId="11" borderId="66" xfId="0" applyFill="1" applyBorder="1" applyAlignment="1">
      <alignment horizontal="center" vertical="center" shrinkToFit="1"/>
    </xf>
    <xf numFmtId="0" fontId="0" fillId="11" borderId="51" xfId="0" applyFill="1" applyBorder="1" applyAlignment="1">
      <alignment horizontal="center" vertical="center" shrinkToFit="1"/>
    </xf>
    <xf numFmtId="0" fontId="0" fillId="11" borderId="64" xfId="0" applyFill="1" applyBorder="1" applyAlignment="1">
      <alignment horizontal="center" vertical="center" shrinkToFit="1"/>
    </xf>
    <xf numFmtId="0" fontId="0" fillId="11" borderId="22" xfId="0" applyFill="1" applyBorder="1" applyAlignment="1">
      <alignment horizontal="center" vertical="center" shrinkToFit="1"/>
    </xf>
    <xf numFmtId="0" fontId="0" fillId="11" borderId="65" xfId="0" applyFill="1" applyBorder="1" applyAlignment="1">
      <alignment horizontal="center" vertical="center" shrinkToFit="1"/>
    </xf>
    <xf numFmtId="0" fontId="0" fillId="11" borderId="26" xfId="0" applyFill="1" applyBorder="1" applyAlignment="1">
      <alignment horizontal="center" vertical="center" shrinkToFit="1"/>
    </xf>
    <xf numFmtId="0" fontId="0" fillId="11" borderId="27" xfId="0" applyFill="1" applyBorder="1" applyAlignment="1">
      <alignment horizontal="center" vertical="center" shrinkToFit="1"/>
    </xf>
    <xf numFmtId="0" fontId="0" fillId="11" borderId="58" xfId="0" applyFill="1" applyBorder="1" applyAlignment="1">
      <alignment horizontal="center" vertical="center" shrinkToFit="1"/>
    </xf>
    <xf numFmtId="0" fontId="0" fillId="11" borderId="38" xfId="0" applyFill="1" applyBorder="1" applyAlignment="1">
      <alignment horizontal="center" vertical="center"/>
    </xf>
    <xf numFmtId="0" fontId="0" fillId="0" borderId="81" xfId="0" applyBorder="1" applyAlignment="1">
      <alignment horizontal="center" vertical="center"/>
    </xf>
    <xf numFmtId="0" fontId="0" fillId="0" borderId="62" xfId="0" applyBorder="1" applyAlignment="1">
      <alignment vertical="center" shrinkToFit="1"/>
    </xf>
    <xf numFmtId="0" fontId="0" fillId="0" borderId="25" xfId="0" applyBorder="1" applyAlignment="1">
      <alignment vertical="center" shrinkToFit="1"/>
    </xf>
    <xf numFmtId="0" fontId="0" fillId="0" borderId="81" xfId="0" applyBorder="1" applyAlignment="1">
      <alignment vertical="center" shrinkToFit="1"/>
    </xf>
    <xf numFmtId="38" fontId="0" fillId="0" borderId="25" xfId="1" applyFont="1" applyBorder="1" applyAlignment="1">
      <alignment vertical="center" shrinkToFit="1"/>
    </xf>
    <xf numFmtId="0" fontId="0" fillId="0" borderId="30" xfId="0" applyBorder="1" applyAlignment="1">
      <alignment vertical="center" shrinkToFit="1"/>
    </xf>
    <xf numFmtId="0" fontId="0" fillId="0" borderId="49" xfId="0" applyBorder="1" applyAlignment="1">
      <alignment vertical="center" shrinkToFit="1"/>
    </xf>
    <xf numFmtId="0" fontId="0" fillId="0" borderId="53" xfId="0" applyBorder="1">
      <alignment vertical="center"/>
    </xf>
    <xf numFmtId="0" fontId="0" fillId="0" borderId="82" xfId="0" applyBorder="1" applyAlignment="1">
      <alignment horizontal="center" vertical="center"/>
    </xf>
    <xf numFmtId="0" fontId="0" fillId="0" borderId="64" xfId="0" applyBorder="1" applyAlignment="1">
      <alignment vertical="center" shrinkToFit="1"/>
    </xf>
    <xf numFmtId="0" fontId="0" fillId="0" borderId="26" xfId="0" applyBorder="1" applyAlignment="1">
      <alignment vertical="center" shrinkToFit="1"/>
    </xf>
    <xf numFmtId="0" fontId="0" fillId="0" borderId="82" xfId="0" applyBorder="1" applyAlignment="1">
      <alignment vertical="center" shrinkToFit="1"/>
    </xf>
    <xf numFmtId="38" fontId="0" fillId="0" borderId="26" xfId="1" applyFont="1" applyBorder="1" applyAlignment="1">
      <alignment vertical="center" shrinkToFit="1"/>
    </xf>
    <xf numFmtId="0" fontId="0" fillId="0" borderId="31" xfId="0" applyBorder="1" applyAlignment="1">
      <alignment vertical="center" shrinkToFit="1"/>
    </xf>
    <xf numFmtId="0" fontId="0" fillId="0" borderId="38" xfId="0" applyBorder="1" applyAlignment="1">
      <alignment vertical="center" shrinkToFit="1"/>
    </xf>
    <xf numFmtId="0" fontId="0" fillId="0" borderId="55" xfId="0" applyBorder="1">
      <alignment vertical="center"/>
    </xf>
    <xf numFmtId="0" fontId="0" fillId="0" borderId="83" xfId="0" applyBorder="1">
      <alignment vertical="center"/>
    </xf>
    <xf numFmtId="0" fontId="0" fillId="0" borderId="84" xfId="0" applyBorder="1" applyAlignment="1">
      <alignment vertical="center" shrinkToFit="1"/>
    </xf>
    <xf numFmtId="0" fontId="0" fillId="0" borderId="85" xfId="0" applyBorder="1" applyAlignment="1">
      <alignment vertical="center" shrinkToFit="1"/>
    </xf>
    <xf numFmtId="0" fontId="0" fillId="0" borderId="83" xfId="0" applyBorder="1" applyAlignment="1">
      <alignment vertical="center" shrinkToFit="1"/>
    </xf>
    <xf numFmtId="0" fontId="18" fillId="0" borderId="84" xfId="0" applyFont="1" applyBorder="1" applyAlignment="1">
      <alignment vertical="center" shrinkToFit="1"/>
    </xf>
    <xf numFmtId="38" fontId="18" fillId="0" borderId="85" xfId="1" applyFont="1" applyBorder="1" applyAlignment="1">
      <alignment vertical="center" shrinkToFit="1"/>
    </xf>
    <xf numFmtId="0" fontId="18" fillId="0" borderId="83" xfId="0" applyFont="1" applyBorder="1" applyAlignment="1">
      <alignment vertical="center" shrinkToFit="1"/>
    </xf>
    <xf numFmtId="0" fontId="18" fillId="0" borderId="86" xfId="0" applyFont="1" applyBorder="1" applyAlignment="1">
      <alignment vertical="center" shrinkToFit="1"/>
    </xf>
    <xf numFmtId="0" fontId="18" fillId="0" borderId="87" xfId="0" applyFont="1" applyBorder="1" applyAlignment="1">
      <alignment vertical="center" shrinkToFit="1"/>
    </xf>
    <xf numFmtId="0" fontId="0" fillId="0" borderId="54" xfId="0" applyBorder="1">
      <alignment vertical="center"/>
    </xf>
    <xf numFmtId="0" fontId="0" fillId="0" borderId="88" xfId="0" applyBorder="1">
      <alignment vertical="center"/>
    </xf>
    <xf numFmtId="0" fontId="0" fillId="0" borderId="89" xfId="0" applyBorder="1" applyAlignment="1">
      <alignment vertical="center" shrinkToFit="1"/>
    </xf>
    <xf numFmtId="0" fontId="0" fillId="0" borderId="90" xfId="0" applyBorder="1" applyAlignment="1">
      <alignment vertical="center" shrinkToFit="1"/>
    </xf>
    <xf numFmtId="0" fontId="0" fillId="0" borderId="88" xfId="0" applyBorder="1" applyAlignment="1">
      <alignment vertical="center" shrinkToFit="1"/>
    </xf>
    <xf numFmtId="0" fontId="18" fillId="0" borderId="89" xfId="0" applyFont="1" applyBorder="1" applyAlignment="1">
      <alignment vertical="center" shrinkToFit="1"/>
    </xf>
    <xf numFmtId="38" fontId="18" fillId="0" borderId="90" xfId="1" applyFont="1" applyBorder="1" applyAlignment="1">
      <alignment vertical="center" shrinkToFit="1"/>
    </xf>
    <xf numFmtId="0" fontId="18" fillId="0" borderId="88" xfId="0" applyFont="1" applyBorder="1" applyAlignment="1">
      <alignment vertical="center" shrinkToFit="1"/>
    </xf>
    <xf numFmtId="0" fontId="18" fillId="0" borderId="91" xfId="0" applyFont="1" applyBorder="1" applyAlignment="1">
      <alignment vertical="center" shrinkToFit="1"/>
    </xf>
    <xf numFmtId="0" fontId="18" fillId="0" borderId="92" xfId="0" applyFont="1" applyBorder="1" applyAlignment="1">
      <alignment vertical="center" shrinkToFit="1"/>
    </xf>
    <xf numFmtId="0" fontId="19" fillId="0" borderId="92" xfId="0" applyFont="1" applyBorder="1" applyAlignment="1">
      <alignment vertical="center" shrinkToFit="1"/>
    </xf>
    <xf numFmtId="38" fontId="19" fillId="0" borderId="90" xfId="1" applyFont="1" applyBorder="1" applyAlignment="1">
      <alignment vertical="center" shrinkToFit="1"/>
    </xf>
    <xf numFmtId="0" fontId="19" fillId="0" borderId="91" xfId="0" applyFont="1" applyBorder="1" applyAlignment="1">
      <alignment vertical="center" shrinkToFit="1"/>
    </xf>
    <xf numFmtId="0" fontId="0" fillId="0" borderId="93" xfId="0" applyBorder="1" applyAlignment="1">
      <alignment horizontal="center" vertical="center"/>
    </xf>
    <xf numFmtId="0" fontId="0" fillId="0" borderId="94" xfId="0" applyBorder="1" applyAlignment="1">
      <alignment vertical="center" shrinkToFit="1"/>
    </xf>
    <xf numFmtId="0" fontId="0" fillId="0" borderId="95" xfId="0" applyBorder="1" applyAlignment="1">
      <alignment vertical="center" shrinkToFit="1"/>
    </xf>
    <xf numFmtId="0" fontId="0" fillId="0" borderId="93" xfId="0" applyBorder="1" applyAlignment="1">
      <alignment vertical="center" shrinkToFit="1"/>
    </xf>
    <xf numFmtId="38" fontId="0" fillId="0" borderId="95" xfId="1" applyFont="1" applyBorder="1" applyAlignment="1">
      <alignment vertical="center" shrinkToFit="1"/>
    </xf>
    <xf numFmtId="0" fontId="0" fillId="0" borderId="96" xfId="0" applyBorder="1" applyAlignment="1">
      <alignment vertical="center" shrinkToFit="1"/>
    </xf>
    <xf numFmtId="0" fontId="0" fillId="0" borderId="97" xfId="0" applyBorder="1" applyAlignment="1">
      <alignment vertical="center" shrinkToFit="1"/>
    </xf>
    <xf numFmtId="38" fontId="0" fillId="0" borderId="90" xfId="1" applyFont="1" applyBorder="1" applyAlignment="1">
      <alignment vertical="center" shrinkToFit="1"/>
    </xf>
    <xf numFmtId="0" fontId="0" fillId="0" borderId="91" xfId="0" applyBorder="1" applyAlignment="1">
      <alignment vertical="center" shrinkToFit="1"/>
    </xf>
    <xf numFmtId="0" fontId="0" fillId="0" borderId="98" xfId="0" applyBorder="1">
      <alignment vertical="center"/>
    </xf>
    <xf numFmtId="0" fontId="0" fillId="0" borderId="76" xfId="0" applyBorder="1" applyAlignment="1">
      <alignment vertical="center" shrinkToFit="1"/>
    </xf>
    <xf numFmtId="0" fontId="0" fillId="0" borderId="59" xfId="0" applyBorder="1" applyAlignment="1">
      <alignment vertical="center" shrinkToFit="1"/>
    </xf>
    <xf numFmtId="0" fontId="0" fillId="0" borderId="77" xfId="0" applyBorder="1" applyAlignment="1">
      <alignment vertical="center" shrinkToFit="1"/>
    </xf>
    <xf numFmtId="38" fontId="0" fillId="0" borderId="59" xfId="1" applyFont="1" applyBorder="1" applyAlignment="1">
      <alignment vertical="center" shrinkToFit="1"/>
    </xf>
    <xf numFmtId="0" fontId="0" fillId="0" borderId="79" xfId="0" applyBorder="1" applyAlignment="1">
      <alignment vertical="center" shrinkToFit="1"/>
    </xf>
    <xf numFmtId="0" fontId="0" fillId="0" borderId="99" xfId="0" applyBorder="1" applyAlignment="1">
      <alignment vertical="center" shrinkToFit="1"/>
    </xf>
    <xf numFmtId="38" fontId="0" fillId="0" borderId="0" xfId="1" applyFont="1">
      <alignment vertical="center"/>
    </xf>
    <xf numFmtId="0" fontId="0" fillId="11" borderId="51" xfId="0" applyFill="1" applyBorder="1">
      <alignment vertical="center"/>
    </xf>
    <xf numFmtId="0" fontId="0" fillId="11" borderId="67" xfId="0" applyFill="1" applyBorder="1">
      <alignment vertical="center"/>
    </xf>
    <xf numFmtId="0" fontId="10" fillId="0" borderId="2" xfId="0" applyFont="1" applyFill="1" applyBorder="1" applyAlignment="1">
      <alignment horizontal="center" vertical="center"/>
    </xf>
    <xf numFmtId="0" fontId="10" fillId="4" borderId="5" xfId="0" applyFont="1" applyFill="1" applyBorder="1" applyAlignment="1">
      <alignment horizontal="left" vertical="center" shrinkToFit="1"/>
    </xf>
    <xf numFmtId="0" fontId="10" fillId="9" borderId="2" xfId="0" applyFont="1" applyFill="1" applyBorder="1" applyAlignment="1">
      <alignment horizontal="center" vertical="center" shrinkToFit="1"/>
    </xf>
    <xf numFmtId="0" fontId="10" fillId="4" borderId="52" xfId="3" applyFont="1" applyFill="1" applyBorder="1" applyAlignment="1">
      <alignment horizontal="left" vertical="center" shrinkToFit="1"/>
    </xf>
    <xf numFmtId="177" fontId="10" fillId="4" borderId="15" xfId="0" applyNumberFormat="1" applyFont="1" applyFill="1" applyBorder="1" applyAlignment="1">
      <alignment horizontal="center" vertical="center" shrinkToFit="1"/>
    </xf>
    <xf numFmtId="0" fontId="10" fillId="12" borderId="0" xfId="0" applyFont="1" applyFill="1">
      <alignment vertical="center"/>
    </xf>
    <xf numFmtId="0" fontId="16" fillId="0" borderId="29" xfId="1" applyNumberFormat="1" applyFont="1" applyFill="1" applyBorder="1" applyAlignment="1">
      <alignment horizontal="left" vertical="center" wrapText="1" shrinkToFit="1"/>
    </xf>
    <xf numFmtId="38" fontId="15" fillId="0" borderId="11" xfId="1" applyFont="1" applyFill="1" applyBorder="1" applyAlignment="1">
      <alignment horizontal="left" vertical="center" shrinkToFit="1"/>
    </xf>
    <xf numFmtId="38" fontId="15" fillId="0" borderId="11" xfId="1" applyFont="1" applyFill="1" applyBorder="1" applyAlignment="1">
      <alignment horizontal="left" vertical="center" wrapText="1" shrinkToFit="1"/>
    </xf>
    <xf numFmtId="0" fontId="15" fillId="0" borderId="11" xfId="0" applyFont="1" applyFill="1" applyBorder="1" applyAlignment="1" applyProtection="1">
      <alignment horizontal="left" vertical="center" wrapText="1" shrinkToFit="1"/>
      <protection locked="0"/>
    </xf>
    <xf numFmtId="41" fontId="15" fillId="0" borderId="48" xfId="1" applyNumberFormat="1" applyFont="1" applyFill="1" applyBorder="1" applyAlignment="1">
      <alignment horizontal="center" vertical="center" shrinkToFit="1"/>
    </xf>
    <xf numFmtId="41" fontId="15" fillId="0" borderId="21" xfId="1" applyNumberFormat="1" applyFont="1" applyFill="1" applyBorder="1" applyAlignment="1">
      <alignment horizontal="right" vertical="center" shrinkToFit="1"/>
    </xf>
    <xf numFmtId="38" fontId="15" fillId="0" borderId="47" xfId="1" applyFont="1" applyFill="1" applyBorder="1" applyAlignment="1" applyProtection="1">
      <alignment horizontal="right" vertical="center" shrinkToFit="1"/>
      <protection locked="0"/>
    </xf>
    <xf numFmtId="38" fontId="15" fillId="0" borderId="46" xfId="1" applyFont="1" applyFill="1" applyBorder="1" applyAlignment="1" applyProtection="1">
      <alignment horizontal="right" vertical="center" shrinkToFit="1"/>
      <protection locked="0"/>
    </xf>
    <xf numFmtId="38" fontId="15" fillId="0" borderId="48" xfId="1" applyFont="1" applyFill="1" applyBorder="1" applyAlignment="1" applyProtection="1">
      <alignment horizontal="right" vertical="center" shrinkToFit="1"/>
      <protection locked="0"/>
    </xf>
    <xf numFmtId="0" fontId="15" fillId="0" borderId="21" xfId="7" applyNumberFormat="1" applyFont="1" applyFill="1" applyBorder="1" applyAlignment="1">
      <alignment horizontal="center" vertical="center" wrapText="1" shrinkToFit="1"/>
    </xf>
    <xf numFmtId="38" fontId="15" fillId="0" borderId="11" xfId="1" applyFont="1" applyFill="1" applyBorder="1" applyAlignment="1">
      <alignment horizontal="right" vertical="center" shrinkToFit="1"/>
    </xf>
    <xf numFmtId="179" fontId="15" fillId="0" borderId="11" xfId="1" applyNumberFormat="1" applyFont="1" applyFill="1" applyBorder="1" applyAlignment="1">
      <alignment horizontal="right" vertical="center" shrinkToFit="1"/>
    </xf>
    <xf numFmtId="179" fontId="15" fillId="0" borderId="36" xfId="1" applyNumberFormat="1" applyFont="1" applyFill="1" applyBorder="1" applyAlignment="1">
      <alignment horizontal="right" vertical="center" shrinkToFit="1"/>
    </xf>
    <xf numFmtId="0" fontId="15" fillId="0" borderId="11" xfId="7" applyNumberFormat="1" applyFont="1" applyFill="1" applyBorder="1" applyAlignment="1">
      <alignment horizontal="left" vertical="top" wrapText="1" shrinkToFit="1"/>
    </xf>
    <xf numFmtId="0" fontId="15" fillId="0" borderId="100" xfId="0" applyFont="1" applyFill="1" applyBorder="1" applyAlignment="1" applyProtection="1">
      <alignment horizontal="left" vertical="center" wrapText="1" shrinkToFit="1"/>
      <protection locked="0"/>
    </xf>
    <xf numFmtId="41" fontId="15" fillId="0" borderId="102" xfId="1" applyNumberFormat="1" applyFont="1" applyFill="1" applyBorder="1" applyAlignment="1">
      <alignment horizontal="center" vertical="center" shrinkToFit="1"/>
    </xf>
    <xf numFmtId="41" fontId="15" fillId="0" borderId="103" xfId="1" applyNumberFormat="1" applyFont="1" applyFill="1" applyBorder="1" applyAlignment="1">
      <alignment horizontal="right" vertical="center" shrinkToFit="1"/>
    </xf>
    <xf numFmtId="38" fontId="15" fillId="0" borderId="105" xfId="1" applyFont="1" applyFill="1" applyBorder="1" applyAlignment="1" applyProtection="1">
      <alignment horizontal="right" vertical="center" shrinkToFit="1"/>
      <protection locked="0"/>
    </xf>
    <xf numFmtId="38" fontId="15" fillId="0" borderId="102" xfId="1" applyFont="1" applyFill="1" applyBorder="1" applyAlignment="1" applyProtection="1">
      <alignment horizontal="right" vertical="center" shrinkToFit="1"/>
      <protection locked="0"/>
    </xf>
    <xf numFmtId="0" fontId="15" fillId="0" borderId="103" xfId="7" applyNumberFormat="1" applyFont="1" applyFill="1" applyBorder="1" applyAlignment="1">
      <alignment horizontal="center" vertical="center" wrapText="1" shrinkToFit="1"/>
    </xf>
    <xf numFmtId="38" fontId="15" fillId="0" borderId="100" xfId="1" applyFont="1" applyFill="1" applyBorder="1" applyAlignment="1">
      <alignment horizontal="right" vertical="center" shrinkToFit="1"/>
    </xf>
    <xf numFmtId="179" fontId="15" fillId="0" borderId="100" xfId="1" applyNumberFormat="1" applyFont="1" applyFill="1" applyBorder="1" applyAlignment="1">
      <alignment horizontal="right" vertical="center" shrinkToFit="1"/>
    </xf>
    <xf numFmtId="179" fontId="15" fillId="0" borderId="104" xfId="1" applyNumberFormat="1" applyFont="1" applyFill="1" applyBorder="1" applyAlignment="1">
      <alignment horizontal="right" vertical="center" shrinkToFit="1"/>
    </xf>
    <xf numFmtId="0" fontId="15" fillId="0" borderId="100" xfId="7" applyNumberFormat="1" applyFont="1" applyFill="1" applyBorder="1" applyAlignment="1">
      <alignment horizontal="left" vertical="top" wrapText="1" shrinkToFit="1"/>
    </xf>
    <xf numFmtId="38" fontId="15" fillId="0" borderId="100" xfId="1" applyFont="1" applyFill="1" applyBorder="1" applyAlignment="1">
      <alignment horizontal="left" vertical="center" wrapText="1" shrinkToFit="1"/>
    </xf>
    <xf numFmtId="0" fontId="15" fillId="13" borderId="29" xfId="0" applyFont="1" applyFill="1" applyBorder="1" applyAlignment="1">
      <alignment horizontal="center" vertical="center" shrinkToFit="1"/>
    </xf>
    <xf numFmtId="38" fontId="15" fillId="0" borderId="11" xfId="6" applyFont="1" applyFill="1" applyBorder="1" applyAlignment="1">
      <alignment horizontal="left" vertical="center" shrinkToFit="1"/>
    </xf>
    <xf numFmtId="38" fontId="15" fillId="0" borderId="11" xfId="6" applyFont="1" applyFill="1" applyBorder="1" applyAlignment="1">
      <alignment horizontal="left" vertical="center" wrapText="1" shrinkToFit="1"/>
    </xf>
    <xf numFmtId="38" fontId="15" fillId="0" borderId="108" xfId="1" applyFont="1" applyFill="1" applyBorder="1" applyAlignment="1" applyProtection="1">
      <alignment horizontal="right" vertical="center" shrinkToFit="1"/>
      <protection locked="0"/>
    </xf>
    <xf numFmtId="0" fontId="15" fillId="14" borderId="11" xfId="0" applyFont="1" applyFill="1" applyBorder="1" applyAlignment="1">
      <alignment horizontal="center" vertical="center" shrinkToFit="1"/>
    </xf>
    <xf numFmtId="0" fontId="15" fillId="14" borderId="29" xfId="0" applyFont="1" applyFill="1" applyBorder="1" applyAlignment="1">
      <alignment horizontal="center" vertical="center" shrinkToFit="1"/>
    </xf>
    <xf numFmtId="0" fontId="15" fillId="14" borderId="100" xfId="0" applyFont="1" applyFill="1" applyBorder="1" applyAlignment="1">
      <alignment horizontal="center" vertical="center" shrinkToFit="1"/>
    </xf>
    <xf numFmtId="0" fontId="16" fillId="0" borderId="11" xfId="1" applyNumberFormat="1" applyFont="1" applyFill="1" applyBorder="1" applyAlignment="1">
      <alignment horizontal="left" vertical="center" wrapText="1" shrinkToFit="1"/>
    </xf>
    <xf numFmtId="38" fontId="15" fillId="0" borderId="100" xfId="6" applyFont="1" applyFill="1" applyBorder="1" applyAlignment="1">
      <alignment horizontal="left" vertical="center" shrinkToFit="1"/>
    </xf>
    <xf numFmtId="38" fontId="15" fillId="0" borderId="100" xfId="6" applyFont="1" applyFill="1" applyBorder="1" applyAlignment="1">
      <alignment horizontal="left" vertical="center" wrapText="1" shrinkToFit="1"/>
    </xf>
    <xf numFmtId="38" fontId="15" fillId="0" borderId="109" xfId="1" applyFont="1" applyFill="1" applyBorder="1" applyAlignment="1" applyProtection="1">
      <alignment horizontal="right" vertical="center" shrinkToFit="1"/>
      <protection locked="0"/>
    </xf>
    <xf numFmtId="0" fontId="15" fillId="0" borderId="104" xfId="7" applyNumberFormat="1" applyFont="1" applyFill="1" applyBorder="1" applyAlignment="1">
      <alignment horizontal="left" vertical="top" wrapText="1" shrinkToFit="1"/>
    </xf>
    <xf numFmtId="0" fontId="10" fillId="0" borderId="107" xfId="0" applyFont="1" applyFill="1" applyBorder="1">
      <alignment vertical="center"/>
    </xf>
    <xf numFmtId="0" fontId="15" fillId="15" borderId="11" xfId="0" applyFont="1" applyFill="1" applyBorder="1" applyAlignment="1">
      <alignment horizontal="center" vertical="center" shrinkToFit="1"/>
    </xf>
    <xf numFmtId="0" fontId="15" fillId="15" borderId="29" xfId="0" applyFont="1" applyFill="1" applyBorder="1" applyAlignment="1">
      <alignment horizontal="center" vertical="center" shrinkToFit="1"/>
    </xf>
    <xf numFmtId="0" fontId="15" fillId="15" borderId="100" xfId="0" applyFont="1" applyFill="1" applyBorder="1" applyAlignment="1">
      <alignment horizontal="center" vertical="center" shrinkToFit="1"/>
    </xf>
    <xf numFmtId="38" fontId="15" fillId="0" borderId="100" xfId="0" applyNumberFormat="1" applyFont="1" applyFill="1" applyBorder="1" applyAlignment="1" applyProtection="1">
      <alignment horizontal="left" vertical="center" wrapText="1" shrinkToFit="1"/>
    </xf>
    <xf numFmtId="0" fontId="15" fillId="4" borderId="11" xfId="0" applyFont="1" applyFill="1" applyBorder="1" applyAlignment="1">
      <alignment horizontal="center" vertical="center" shrinkToFit="1"/>
    </xf>
    <xf numFmtId="38" fontId="10" fillId="0" borderId="0" xfId="1" applyFont="1" applyFill="1" applyBorder="1" applyAlignment="1">
      <alignment horizontal="right" vertical="center"/>
    </xf>
    <xf numFmtId="0" fontId="10" fillId="0" borderId="0" xfId="0" applyFont="1" applyFill="1" applyBorder="1" applyAlignment="1">
      <alignment horizontal="right" vertical="center"/>
    </xf>
    <xf numFmtId="38" fontId="15" fillId="0" borderId="100" xfId="1" applyFont="1" applyFill="1" applyBorder="1" applyAlignment="1">
      <alignment horizontal="left" vertical="center" shrinkToFit="1"/>
    </xf>
    <xf numFmtId="0" fontId="10" fillId="0" borderId="61" xfId="0" applyFont="1" applyFill="1" applyBorder="1" applyAlignment="1" applyProtection="1">
      <alignment horizontal="center" vertical="center" shrinkToFit="1"/>
      <protection locked="0"/>
    </xf>
    <xf numFmtId="38" fontId="10" fillId="0" borderId="61" xfId="1" applyFont="1" applyFill="1" applyBorder="1" applyAlignment="1" applyProtection="1">
      <alignment horizontal="right" vertical="center" shrinkToFit="1"/>
      <protection locked="0"/>
    </xf>
    <xf numFmtId="41" fontId="10" fillId="0" borderId="44" xfId="1" applyNumberFormat="1" applyFont="1" applyFill="1" applyBorder="1" applyAlignment="1">
      <alignment horizontal="right" vertical="center" shrinkToFit="1"/>
    </xf>
    <xf numFmtId="0" fontId="10" fillId="0" borderId="43" xfId="0" applyFont="1" applyFill="1" applyBorder="1" applyAlignment="1" applyProtection="1">
      <alignment horizontal="center" vertical="center" shrinkToFit="1"/>
      <protection locked="0"/>
    </xf>
    <xf numFmtId="38" fontId="15" fillId="0" borderId="43" xfId="1" applyFont="1" applyFill="1" applyBorder="1" applyAlignment="1" applyProtection="1">
      <alignment horizontal="right" vertical="center" shrinkToFit="1"/>
      <protection locked="0"/>
    </xf>
    <xf numFmtId="38" fontId="15" fillId="0" borderId="43" xfId="1" applyFont="1" applyFill="1" applyBorder="1" applyAlignment="1">
      <alignment horizontal="right" vertical="center" shrinkToFit="1"/>
    </xf>
    <xf numFmtId="38" fontId="15" fillId="0" borderId="101" xfId="1" applyFont="1" applyFill="1" applyBorder="1" applyAlignment="1" applyProtection="1">
      <alignment horizontal="right" vertical="center" shrinkToFit="1"/>
      <protection locked="0"/>
    </xf>
    <xf numFmtId="38" fontId="15" fillId="0" borderId="46" xfId="1" applyFont="1" applyFill="1" applyBorder="1" applyAlignment="1">
      <alignment horizontal="right" vertical="center" shrinkToFit="1"/>
    </xf>
    <xf numFmtId="38" fontId="10" fillId="0" borderId="43" xfId="1" applyFont="1" applyFill="1" applyBorder="1" applyAlignment="1">
      <alignment horizontal="right" vertical="center" shrinkToFit="1"/>
    </xf>
    <xf numFmtId="0" fontId="15" fillId="13" borderId="100" xfId="0" applyFont="1" applyFill="1" applyBorder="1" applyAlignment="1">
      <alignment horizontal="center" vertical="center" shrinkToFit="1"/>
    </xf>
    <xf numFmtId="0" fontId="15" fillId="13" borderId="11" xfId="0" applyFont="1" applyFill="1" applyBorder="1" applyAlignment="1">
      <alignment horizontal="center" vertical="center" shrinkToFit="1"/>
    </xf>
    <xf numFmtId="0" fontId="15" fillId="4" borderId="100" xfId="0" applyFont="1" applyFill="1" applyBorder="1" applyAlignment="1">
      <alignment horizontal="center" vertical="center" shrinkToFit="1"/>
    </xf>
    <xf numFmtId="0" fontId="17" fillId="0" borderId="29" xfId="1" applyNumberFormat="1" applyFont="1" applyFill="1" applyBorder="1" applyAlignment="1">
      <alignment horizontal="left" vertical="center" wrapText="1" shrinkToFit="1"/>
    </xf>
    <xf numFmtId="0" fontId="17" fillId="0" borderId="29" xfId="1" applyNumberFormat="1" applyFont="1" applyFill="1" applyBorder="1" applyAlignment="1">
      <alignment horizontal="left" vertical="center" shrinkToFit="1"/>
    </xf>
    <xf numFmtId="0" fontId="17" fillId="0" borderId="100" xfId="1" applyNumberFormat="1" applyFont="1" applyFill="1" applyBorder="1" applyAlignment="1">
      <alignment horizontal="left" vertical="center" wrapText="1" shrinkToFit="1"/>
    </xf>
    <xf numFmtId="0" fontId="17" fillId="0" borderId="11" xfId="1" applyNumberFormat="1" applyFont="1" applyFill="1" applyBorder="1" applyAlignment="1">
      <alignment horizontal="left" vertical="center" wrapText="1" shrinkToFit="1"/>
    </xf>
    <xf numFmtId="41" fontId="15" fillId="0" borderId="104" xfId="1" applyNumberFormat="1" applyFont="1" applyFill="1" applyBorder="1" applyAlignment="1">
      <alignment horizontal="center" vertical="center" shrinkToFit="1"/>
    </xf>
    <xf numFmtId="41" fontId="15" fillId="0" borderId="36" xfId="1" applyNumberFormat="1" applyFont="1" applyFill="1" applyBorder="1" applyAlignment="1">
      <alignment horizontal="center" vertical="center" shrinkToFit="1"/>
    </xf>
    <xf numFmtId="41" fontId="10" fillId="0" borderId="23" xfId="1" applyNumberFormat="1" applyFont="1" applyFill="1" applyBorder="1" applyAlignment="1">
      <alignment horizontal="center" vertical="center" shrinkToFit="1"/>
    </xf>
    <xf numFmtId="0" fontId="17" fillId="0" borderId="100" xfId="1" applyNumberFormat="1" applyFont="1" applyFill="1" applyBorder="1" applyAlignment="1">
      <alignment horizontal="left" vertical="center" shrinkToFit="1"/>
    </xf>
    <xf numFmtId="0" fontId="17" fillId="0" borderId="11" xfId="1" applyNumberFormat="1" applyFont="1" applyFill="1" applyBorder="1" applyAlignment="1">
      <alignment horizontal="left" vertical="center" shrinkToFit="1"/>
    </xf>
    <xf numFmtId="0" fontId="0" fillId="0" borderId="69" xfId="0" applyBorder="1">
      <alignment vertical="center"/>
    </xf>
    <xf numFmtId="0" fontId="0" fillId="0" borderId="70" xfId="0" applyBorder="1">
      <alignment vertical="center"/>
    </xf>
    <xf numFmtId="38" fontId="10" fillId="2" borderId="2" xfId="1" applyFont="1" applyFill="1" applyBorder="1" applyAlignment="1">
      <alignment horizontal="center" vertical="center" wrapText="1"/>
    </xf>
    <xf numFmtId="38" fontId="10" fillId="2" borderId="3" xfId="1" applyFont="1" applyFill="1" applyBorder="1" applyAlignment="1">
      <alignment horizontal="center" vertical="center" wrapText="1"/>
    </xf>
    <xf numFmtId="0" fontId="10" fillId="3" borderId="3" xfId="0" applyFont="1" applyFill="1" applyBorder="1" applyAlignment="1">
      <alignment horizontal="left" vertical="center" wrapText="1"/>
    </xf>
    <xf numFmtId="0" fontId="10" fillId="0" borderId="19"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20" xfId="0" applyFont="1" applyFill="1" applyBorder="1" applyAlignment="1">
      <alignment horizontal="center" vertical="center"/>
    </xf>
    <xf numFmtId="0" fontId="10" fillId="2" borderId="3"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9" borderId="32" xfId="0" applyFont="1" applyFill="1" applyBorder="1" applyAlignment="1">
      <alignment horizontal="left" vertical="center" wrapText="1"/>
    </xf>
    <xf numFmtId="0" fontId="10" fillId="9" borderId="11" xfId="0" applyFont="1" applyFill="1" applyBorder="1" applyAlignment="1">
      <alignment horizontal="left" vertical="center" wrapText="1"/>
    </xf>
    <xf numFmtId="0" fontId="10" fillId="9" borderId="40" xfId="0" applyFont="1" applyFill="1" applyBorder="1" applyAlignment="1">
      <alignment horizontal="center" vertical="center" wrapText="1"/>
    </xf>
    <xf numFmtId="0" fontId="10" fillId="9" borderId="42" xfId="0" applyFont="1" applyFill="1" applyBorder="1" applyAlignment="1">
      <alignment horizontal="center" vertical="center" wrapText="1"/>
    </xf>
    <xf numFmtId="0" fontId="10" fillId="9" borderId="26" xfId="0" applyFont="1" applyFill="1" applyBorder="1" applyAlignment="1">
      <alignment horizontal="center" vertical="center" wrapText="1"/>
    </xf>
    <xf numFmtId="0" fontId="10" fillId="9" borderId="35" xfId="0" applyFont="1" applyFill="1" applyBorder="1" applyAlignment="1">
      <alignment horizontal="center" vertical="center" wrapText="1"/>
    </xf>
    <xf numFmtId="0" fontId="10" fillId="9" borderId="37"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10" fillId="9" borderId="0" xfId="0" applyFont="1" applyFill="1" applyBorder="1" applyAlignment="1">
      <alignment horizontal="center" vertical="center" wrapText="1"/>
    </xf>
    <xf numFmtId="0" fontId="20" fillId="0" borderId="24" xfId="7" applyNumberFormat="1" applyFont="1" applyFill="1" applyBorder="1" applyAlignment="1">
      <alignment horizontal="left" vertical="center" wrapText="1" shrinkToFit="1"/>
    </xf>
    <xf numFmtId="0" fontId="15" fillId="0" borderId="24" xfId="7" applyNumberFormat="1" applyFont="1" applyFill="1" applyBorder="1" applyAlignment="1">
      <alignment horizontal="left" vertical="center" wrapText="1" shrinkToFit="1"/>
    </xf>
    <xf numFmtId="0" fontId="15" fillId="0" borderId="103" xfId="7" applyNumberFormat="1" applyFont="1" applyFill="1" applyBorder="1" applyAlignment="1">
      <alignment horizontal="left" vertical="center" wrapText="1" shrinkToFit="1"/>
    </xf>
    <xf numFmtId="0" fontId="15" fillId="0" borderId="21" xfId="7" applyNumberFormat="1" applyFont="1" applyFill="1" applyBorder="1" applyAlignment="1">
      <alignment horizontal="left" vertical="center" wrapText="1" shrinkToFit="1"/>
    </xf>
    <xf numFmtId="38" fontId="10" fillId="0" borderId="29" xfId="1" applyFont="1" applyFill="1" applyBorder="1" applyAlignment="1">
      <alignment horizontal="center" vertical="center" shrinkToFit="1"/>
    </xf>
    <xf numFmtId="38" fontId="15" fillId="0" borderId="29" xfId="1" applyFont="1" applyFill="1" applyBorder="1" applyAlignment="1">
      <alignment horizontal="center" vertical="center" shrinkToFit="1"/>
    </xf>
    <xf numFmtId="0" fontId="10" fillId="9" borderId="110" xfId="0" applyFont="1" applyFill="1" applyBorder="1" applyAlignment="1">
      <alignment horizontal="center" vertical="center" wrapText="1"/>
    </xf>
    <xf numFmtId="0" fontId="10" fillId="9" borderId="111" xfId="0" applyFont="1" applyFill="1" applyBorder="1" applyAlignment="1">
      <alignment horizontal="center" vertical="center" wrapText="1"/>
    </xf>
    <xf numFmtId="0" fontId="10" fillId="9" borderId="112" xfId="0" applyFont="1" applyFill="1" applyBorder="1" applyAlignment="1">
      <alignment horizontal="center" vertical="center" wrapText="1"/>
    </xf>
    <xf numFmtId="0" fontId="10" fillId="9" borderId="113" xfId="0" applyFont="1" applyFill="1" applyBorder="1" applyAlignment="1">
      <alignment horizontal="center" vertical="center" wrapText="1"/>
    </xf>
    <xf numFmtId="41" fontId="15" fillId="0" borderId="29" xfId="1" applyNumberFormat="1" applyFont="1" applyFill="1" applyBorder="1" applyAlignment="1">
      <alignment horizontal="center" vertical="center" shrinkToFit="1"/>
    </xf>
    <xf numFmtId="41" fontId="15" fillId="0" borderId="100" xfId="1" applyNumberFormat="1" applyFont="1" applyFill="1" applyBorder="1" applyAlignment="1">
      <alignment horizontal="center" vertical="center" shrinkToFit="1"/>
    </xf>
    <xf numFmtId="41" fontId="15" fillId="0" borderId="11" xfId="1" applyNumberFormat="1" applyFont="1" applyFill="1" applyBorder="1" applyAlignment="1">
      <alignment horizontal="center" vertical="center" shrinkToFit="1"/>
    </xf>
    <xf numFmtId="41" fontId="10" fillId="0" borderId="29" xfId="1" applyNumberFormat="1" applyFont="1" applyFill="1" applyBorder="1" applyAlignment="1">
      <alignment horizontal="center" vertical="center" shrinkToFit="1"/>
    </xf>
    <xf numFmtId="0" fontId="10" fillId="0" borderId="114" xfId="0" applyFont="1" applyFill="1" applyBorder="1" applyAlignment="1">
      <alignment horizontal="center" vertical="center"/>
    </xf>
    <xf numFmtId="0" fontId="10" fillId="0" borderId="0" xfId="0" applyFont="1" applyFill="1" applyBorder="1">
      <alignment vertical="center"/>
    </xf>
    <xf numFmtId="0" fontId="10" fillId="0" borderId="39" xfId="0" applyFont="1" applyFill="1" applyBorder="1">
      <alignment vertical="center"/>
    </xf>
    <xf numFmtId="0" fontId="15" fillId="0" borderId="36" xfId="7" applyNumberFormat="1" applyFont="1" applyFill="1" applyBorder="1" applyAlignment="1">
      <alignment horizontal="left" vertical="top" wrapText="1" shrinkToFit="1"/>
    </xf>
    <xf numFmtId="0" fontId="10" fillId="9" borderId="115" xfId="0" applyFont="1" applyFill="1" applyBorder="1" applyAlignment="1">
      <alignment horizontal="center" vertical="center" wrapText="1" shrinkToFit="1"/>
    </xf>
    <xf numFmtId="0" fontId="10" fillId="9" borderId="116" xfId="0" applyFont="1" applyFill="1" applyBorder="1" applyAlignment="1">
      <alignment horizontal="center" vertical="center" wrapText="1" shrinkToFit="1"/>
    </xf>
    <xf numFmtId="0" fontId="10" fillId="0" borderId="118" xfId="0" applyFont="1" applyFill="1" applyBorder="1" applyAlignment="1" applyProtection="1">
      <alignment horizontal="center" vertical="center" shrinkToFit="1"/>
      <protection locked="0"/>
    </xf>
    <xf numFmtId="38" fontId="15" fillId="0" borderId="118" xfId="1" applyFont="1" applyFill="1" applyBorder="1" applyAlignment="1" applyProtection="1">
      <alignment horizontal="right" vertical="center" shrinkToFit="1"/>
      <protection locked="0"/>
    </xf>
    <xf numFmtId="38" fontId="15" fillId="0" borderId="118" xfId="1" applyFont="1" applyFill="1" applyBorder="1" applyAlignment="1">
      <alignment horizontal="right" vertical="center" shrinkToFit="1"/>
    </xf>
    <xf numFmtId="38" fontId="15" fillId="0" borderId="119" xfId="1" applyFont="1" applyFill="1" applyBorder="1" applyAlignment="1" applyProtection="1">
      <alignment horizontal="right" vertical="center" shrinkToFit="1"/>
      <protection locked="0"/>
    </xf>
    <xf numFmtId="38" fontId="15" fillId="0" borderId="117" xfId="1" applyFont="1" applyFill="1" applyBorder="1" applyAlignment="1" applyProtection="1">
      <alignment horizontal="right" vertical="center" shrinkToFit="1"/>
      <protection locked="0"/>
    </xf>
    <xf numFmtId="38" fontId="15" fillId="0" borderId="117" xfId="1" applyFont="1" applyFill="1" applyBorder="1" applyAlignment="1">
      <alignment horizontal="right" vertical="center" shrinkToFit="1"/>
    </xf>
    <xf numFmtId="38" fontId="10" fillId="0" borderId="118" xfId="1" applyFont="1" applyFill="1" applyBorder="1" applyAlignment="1">
      <alignment horizontal="right" vertical="center" shrinkToFit="1"/>
    </xf>
    <xf numFmtId="0" fontId="10" fillId="16" borderId="22" xfId="0" applyFont="1" applyFill="1" applyBorder="1" applyAlignment="1">
      <alignment horizontal="center" vertical="center" wrapText="1"/>
    </xf>
    <xf numFmtId="0" fontId="10" fillId="16" borderId="32" xfId="0" applyFont="1" applyFill="1" applyBorder="1" applyAlignment="1">
      <alignment horizontal="center" vertical="center" wrapText="1"/>
    </xf>
    <xf numFmtId="0" fontId="10" fillId="16" borderId="11" xfId="0" applyFont="1" applyFill="1" applyBorder="1" applyAlignment="1">
      <alignment horizontal="center" vertical="center" wrapText="1"/>
    </xf>
    <xf numFmtId="0" fontId="10" fillId="16" borderId="25" xfId="7" applyNumberFormat="1" applyFont="1" applyFill="1" applyBorder="1" applyAlignment="1">
      <alignment horizontal="left" vertical="center" wrapText="1" shrinkToFit="1"/>
    </xf>
    <xf numFmtId="0" fontId="20" fillId="16" borderId="25" xfId="7" applyNumberFormat="1" applyFont="1" applyFill="1" applyBorder="1" applyAlignment="1">
      <alignment horizontal="left" vertical="center" wrapText="1" shrinkToFit="1"/>
    </xf>
    <xf numFmtId="0" fontId="15" fillId="16" borderId="25" xfId="7" applyNumberFormat="1" applyFont="1" applyFill="1" applyBorder="1" applyAlignment="1">
      <alignment horizontal="left" vertical="center" wrapText="1" shrinkToFit="1"/>
    </xf>
    <xf numFmtId="0" fontId="15" fillId="16" borderId="106" xfId="7" applyNumberFormat="1" applyFont="1" applyFill="1" applyBorder="1" applyAlignment="1">
      <alignment horizontal="left" vertical="center" wrapText="1" shrinkToFit="1"/>
    </xf>
    <xf numFmtId="0" fontId="15" fillId="16" borderId="37" xfId="7" applyNumberFormat="1" applyFont="1" applyFill="1" applyBorder="1" applyAlignment="1">
      <alignment horizontal="left" vertical="center" wrapText="1" shrinkToFit="1"/>
    </xf>
    <xf numFmtId="179" fontId="10" fillId="16" borderId="29" xfId="1" applyNumberFormat="1" applyFont="1" applyFill="1" applyBorder="1" applyAlignment="1">
      <alignment horizontal="right" vertical="center" shrinkToFit="1"/>
    </xf>
    <xf numFmtId="180" fontId="10" fillId="16" borderId="29" xfId="2" applyNumberFormat="1" applyFont="1" applyFill="1" applyBorder="1" applyAlignment="1">
      <alignment horizontal="right" vertical="center" shrinkToFit="1"/>
    </xf>
    <xf numFmtId="38" fontId="10" fillId="16" borderId="29" xfId="1" applyNumberFormat="1" applyFont="1" applyFill="1" applyBorder="1" applyAlignment="1">
      <alignment horizontal="center" vertical="center" shrinkToFit="1"/>
    </xf>
    <xf numFmtId="38" fontId="10" fillId="16" borderId="23" xfId="1" applyNumberFormat="1" applyFont="1" applyFill="1" applyBorder="1" applyAlignment="1">
      <alignment horizontal="center" vertical="center" shrinkToFit="1"/>
    </xf>
    <xf numFmtId="179" fontId="15" fillId="16" borderId="29" xfId="1" applyNumberFormat="1" applyFont="1" applyFill="1" applyBorder="1" applyAlignment="1">
      <alignment horizontal="right" vertical="center" shrinkToFit="1"/>
    </xf>
    <xf numFmtId="180" fontId="15" fillId="16" borderId="29" xfId="2" applyNumberFormat="1" applyFont="1" applyFill="1" applyBorder="1" applyAlignment="1">
      <alignment horizontal="right" vertical="center" shrinkToFit="1"/>
    </xf>
    <xf numFmtId="180" fontId="15" fillId="16" borderId="23" xfId="2" applyNumberFormat="1" applyFont="1" applyFill="1" applyBorder="1" applyAlignment="1">
      <alignment horizontal="right" vertical="center" shrinkToFit="1"/>
    </xf>
    <xf numFmtId="179" fontId="15" fillId="16" borderId="100" xfId="1" applyNumberFormat="1" applyFont="1" applyFill="1" applyBorder="1" applyAlignment="1">
      <alignment horizontal="right" vertical="center" shrinkToFit="1"/>
    </xf>
    <xf numFmtId="180" fontId="15" fillId="16" borderId="100" xfId="2" applyNumberFormat="1" applyFont="1" applyFill="1" applyBorder="1" applyAlignment="1">
      <alignment horizontal="right" vertical="center" shrinkToFit="1"/>
    </xf>
    <xf numFmtId="180" fontId="15" fillId="16" borderId="104" xfId="2" applyNumberFormat="1" applyFont="1" applyFill="1" applyBorder="1" applyAlignment="1">
      <alignment horizontal="right" vertical="center" shrinkToFit="1"/>
    </xf>
    <xf numFmtId="179" fontId="15" fillId="16" borderId="11" xfId="1" applyNumberFormat="1" applyFont="1" applyFill="1" applyBorder="1" applyAlignment="1">
      <alignment horizontal="right" vertical="center" shrinkToFit="1"/>
    </xf>
    <xf numFmtId="180" fontId="15" fillId="16" borderId="11" xfId="2" applyNumberFormat="1" applyFont="1" applyFill="1" applyBorder="1" applyAlignment="1">
      <alignment horizontal="right" vertical="center" shrinkToFit="1"/>
    </xf>
    <xf numFmtId="180" fontId="15" fillId="16" borderId="36" xfId="2" applyNumberFormat="1" applyFont="1" applyFill="1" applyBorder="1" applyAlignment="1">
      <alignment horizontal="right" vertical="center" shrinkToFit="1"/>
    </xf>
    <xf numFmtId="180" fontId="10" fillId="16" borderId="23" xfId="2" applyNumberFormat="1" applyFont="1" applyFill="1" applyBorder="1" applyAlignment="1">
      <alignment horizontal="right" vertical="center" shrinkToFit="1"/>
    </xf>
    <xf numFmtId="38" fontId="15" fillId="0" borderId="23" xfId="1" applyFont="1" applyFill="1" applyBorder="1" applyAlignment="1">
      <alignment horizontal="right" vertical="center" shrinkToFit="1"/>
    </xf>
    <xf numFmtId="38" fontId="15" fillId="0" borderId="44" xfId="1" applyFont="1" applyFill="1" applyBorder="1" applyAlignment="1">
      <alignment horizontal="right" vertical="center" shrinkToFit="1"/>
    </xf>
    <xf numFmtId="183" fontId="10" fillId="0" borderId="0" xfId="0" applyNumberFormat="1" applyFont="1">
      <alignment vertical="center"/>
    </xf>
    <xf numFmtId="183" fontId="11" fillId="0" borderId="0" xfId="3" applyNumberFormat="1" applyFont="1" applyFill="1" applyAlignment="1">
      <alignment vertical="center"/>
    </xf>
    <xf numFmtId="183" fontId="10" fillId="0" borderId="0" xfId="0" applyNumberFormat="1" applyFont="1" applyFill="1" applyAlignment="1">
      <alignment horizontal="center" vertical="center"/>
    </xf>
    <xf numFmtId="183" fontId="10" fillId="0" borderId="0" xfId="0" applyNumberFormat="1" applyFont="1" applyFill="1" applyAlignment="1">
      <alignment horizontal="center" vertical="center" wrapText="1"/>
    </xf>
    <xf numFmtId="183" fontId="10" fillId="0" borderId="0" xfId="0" applyNumberFormat="1" applyFont="1" applyFill="1" applyAlignment="1">
      <alignment horizontal="right" vertical="center"/>
    </xf>
    <xf numFmtId="183" fontId="10" fillId="0" borderId="0" xfId="1" applyNumberFormat="1" applyFont="1" applyFill="1" applyBorder="1" applyAlignment="1">
      <alignment horizontal="right" vertical="center"/>
    </xf>
    <xf numFmtId="183" fontId="10" fillId="0" borderId="0" xfId="0" applyNumberFormat="1" applyFont="1" applyFill="1" applyBorder="1" applyAlignment="1">
      <alignment horizontal="right" vertical="center"/>
    </xf>
    <xf numFmtId="183" fontId="10" fillId="0" borderId="0" xfId="0" applyNumberFormat="1" applyFont="1" applyFill="1" applyBorder="1" applyAlignment="1">
      <alignment horizontal="left" vertical="center"/>
    </xf>
    <xf numFmtId="183" fontId="22" fillId="0" borderId="0" xfId="0" applyNumberFormat="1" applyFont="1" applyAlignment="1">
      <alignment horizontal="right" vertical="center"/>
    </xf>
    <xf numFmtId="183" fontId="10" fillId="0" borderId="0" xfId="0" applyNumberFormat="1" applyFont="1" applyFill="1" applyBorder="1" applyAlignment="1">
      <alignment horizontal="center" vertical="center"/>
    </xf>
    <xf numFmtId="183" fontId="10" fillId="0" borderId="0" xfId="0" applyNumberFormat="1" applyFont="1" applyFill="1">
      <alignment vertical="center"/>
    </xf>
    <xf numFmtId="183" fontId="10" fillId="0" borderId="29" xfId="0" applyNumberFormat="1" applyFont="1" applyFill="1" applyBorder="1" applyAlignment="1">
      <alignment horizontal="center" vertical="center" shrinkToFit="1"/>
    </xf>
    <xf numFmtId="183" fontId="10" fillId="0" borderId="29" xfId="1" applyNumberFormat="1" applyFont="1" applyFill="1" applyBorder="1" applyAlignment="1">
      <alignment horizontal="left" vertical="center" shrinkToFit="1"/>
    </xf>
    <xf numFmtId="183" fontId="10" fillId="0" borderId="29" xfId="0" applyNumberFormat="1" applyFont="1" applyFill="1" applyBorder="1" applyAlignment="1" applyProtection="1">
      <alignment horizontal="left" vertical="center" wrapText="1" shrinkToFit="1"/>
      <protection locked="0"/>
    </xf>
    <xf numFmtId="183" fontId="10" fillId="0" borderId="24" xfId="7" applyNumberFormat="1" applyFont="1" applyFill="1" applyBorder="1" applyAlignment="1">
      <alignment horizontal="left" vertical="center" wrapText="1" shrinkToFit="1"/>
    </xf>
    <xf numFmtId="183" fontId="10" fillId="0" borderId="29" xfId="1" applyNumberFormat="1" applyFont="1" applyFill="1" applyBorder="1" applyAlignment="1">
      <alignment horizontal="center" vertical="center" shrinkToFit="1"/>
    </xf>
    <xf numFmtId="183" fontId="10" fillId="0" borderId="43" xfId="1" applyNumberFormat="1" applyFont="1" applyFill="1" applyBorder="1" applyAlignment="1">
      <alignment horizontal="center" vertical="center" shrinkToFit="1"/>
    </xf>
    <xf numFmtId="183" fontId="10" fillId="0" borderId="45" xfId="1" applyNumberFormat="1" applyFont="1" applyFill="1" applyBorder="1" applyAlignment="1">
      <alignment horizontal="center" vertical="center" shrinkToFit="1"/>
    </xf>
    <xf numFmtId="183" fontId="10" fillId="0" borderId="28" xfId="1" applyNumberFormat="1" applyFont="1" applyFill="1" applyBorder="1" applyAlignment="1">
      <alignment horizontal="right" vertical="center" shrinkToFit="1"/>
    </xf>
    <xf numFmtId="183" fontId="10" fillId="0" borderId="108" xfId="0" applyNumberFormat="1" applyFont="1" applyFill="1" applyBorder="1" applyAlignment="1" applyProtection="1">
      <alignment horizontal="center" vertical="center" shrinkToFit="1"/>
      <protection locked="0"/>
    </xf>
    <xf numFmtId="183" fontId="10" fillId="0" borderId="47" xfId="0" applyNumberFormat="1" applyFont="1" applyFill="1" applyBorder="1" applyAlignment="1" applyProtection="1">
      <alignment horizontal="center" vertical="center" shrinkToFit="1"/>
      <protection locked="0"/>
    </xf>
    <xf numFmtId="183" fontId="10" fillId="0" borderId="25" xfId="1" applyNumberFormat="1" applyFont="1" applyFill="1" applyBorder="1" applyAlignment="1">
      <alignment horizontal="right" vertical="center" shrinkToFit="1"/>
    </xf>
    <xf numFmtId="183" fontId="10" fillId="0" borderId="29" xfId="1" applyNumberFormat="1" applyFont="1" applyFill="1" applyBorder="1" applyAlignment="1">
      <alignment horizontal="right" vertical="center" shrinkToFit="1"/>
    </xf>
    <xf numFmtId="183" fontId="10" fillId="0" borderId="23" xfId="1" applyNumberFormat="1" applyFont="1" applyFill="1" applyBorder="1" applyAlignment="1">
      <alignment horizontal="right" vertical="center" shrinkToFit="1"/>
    </xf>
    <xf numFmtId="183" fontId="10" fillId="0" borderId="22" xfId="1" applyNumberFormat="1" applyFont="1" applyFill="1" applyBorder="1" applyAlignment="1">
      <alignment horizontal="right" vertical="center" shrinkToFit="1"/>
    </xf>
    <xf numFmtId="183" fontId="10" fillId="0" borderId="29" xfId="7" applyNumberFormat="1" applyFont="1" applyFill="1" applyBorder="1" applyAlignment="1">
      <alignment horizontal="left" vertical="top" wrapText="1" shrinkToFit="1"/>
    </xf>
    <xf numFmtId="183" fontId="10" fillId="0" borderId="29" xfId="0" applyNumberFormat="1" applyFont="1" applyBorder="1">
      <alignment vertical="center"/>
    </xf>
    <xf numFmtId="183" fontId="15" fillId="0" borderId="29" xfId="0" applyNumberFormat="1" applyFont="1" applyFill="1" applyBorder="1" applyAlignment="1">
      <alignment horizontal="center" vertical="center" shrinkToFit="1"/>
    </xf>
    <xf numFmtId="183" fontId="20" fillId="0" borderId="29" xfId="0" applyNumberFormat="1" applyFont="1" applyFill="1" applyBorder="1" applyAlignment="1">
      <alignment horizontal="center" vertical="center" shrinkToFit="1"/>
    </xf>
    <xf numFmtId="183" fontId="20" fillId="0" borderId="29" xfId="0" applyNumberFormat="1" applyFont="1" applyFill="1" applyBorder="1" applyAlignment="1" applyProtection="1">
      <alignment vertical="center" shrinkToFit="1"/>
      <protection locked="0"/>
    </xf>
    <xf numFmtId="183" fontId="20" fillId="0" borderId="24" xfId="7" applyNumberFormat="1" applyFont="1" applyFill="1" applyBorder="1" applyAlignment="1">
      <alignment vertical="center" shrinkToFit="1"/>
    </xf>
    <xf numFmtId="183" fontId="20" fillId="0" borderId="29" xfId="7" applyNumberFormat="1" applyFont="1" applyFill="1" applyBorder="1" applyAlignment="1">
      <alignment vertical="center" shrinkToFit="1"/>
    </xf>
    <xf numFmtId="183" fontId="20" fillId="0" borderId="23" xfId="1" applyNumberFormat="1" applyFont="1" applyFill="1" applyBorder="1" applyAlignment="1">
      <alignment vertical="center" shrinkToFit="1"/>
    </xf>
    <xf numFmtId="183" fontId="20" fillId="0" borderId="45" xfId="1" applyNumberFormat="1" applyFont="1" applyFill="1" applyBorder="1" applyAlignment="1">
      <alignment vertical="center" shrinkToFit="1"/>
    </xf>
    <xf numFmtId="183" fontId="20" fillId="0" borderId="24" xfId="1" applyNumberFormat="1" applyFont="1" applyFill="1" applyBorder="1" applyAlignment="1">
      <alignment vertical="center" shrinkToFit="1"/>
    </xf>
    <xf numFmtId="183" fontId="20" fillId="0" borderId="61" xfId="1" applyNumberFormat="1" applyFont="1" applyFill="1" applyBorder="1" applyAlignment="1" applyProtection="1">
      <alignment horizontal="right" vertical="center" shrinkToFit="1"/>
      <protection locked="0"/>
    </xf>
    <xf numFmtId="183" fontId="20" fillId="0" borderId="44" xfId="1" applyNumberFormat="1" applyFont="1" applyFill="1" applyBorder="1" applyAlignment="1" applyProtection="1">
      <alignment horizontal="right" vertical="center" shrinkToFit="1"/>
      <protection locked="0"/>
    </xf>
    <xf numFmtId="183" fontId="20" fillId="0" borderId="29" xfId="1" applyNumberFormat="1" applyFont="1" applyFill="1" applyBorder="1" applyAlignment="1">
      <alignment horizontal="right" vertical="center" shrinkToFit="1"/>
    </xf>
    <xf numFmtId="183" fontId="23" fillId="0" borderId="29" xfId="0" applyNumberFormat="1" applyFont="1" applyFill="1" applyBorder="1">
      <alignment vertical="center"/>
    </xf>
    <xf numFmtId="184" fontId="20" fillId="0" borderId="29" xfId="1" applyNumberFormat="1" applyFont="1" applyFill="1" applyBorder="1" applyAlignment="1">
      <alignment horizontal="right" vertical="center" shrinkToFit="1"/>
    </xf>
    <xf numFmtId="184" fontId="20" fillId="0" borderId="23" xfId="1" applyNumberFormat="1" applyFont="1" applyFill="1" applyBorder="1" applyAlignment="1">
      <alignment horizontal="right" vertical="center" shrinkToFit="1"/>
    </xf>
    <xf numFmtId="184" fontId="20" fillId="0" borderId="29" xfId="1" applyNumberFormat="1" applyFont="1" applyFill="1" applyBorder="1" applyAlignment="1">
      <alignment vertical="center" shrinkToFit="1"/>
    </xf>
    <xf numFmtId="183" fontId="10" fillId="0" borderId="37" xfId="1" applyNumberFormat="1" applyFont="1" applyFill="1" applyBorder="1" applyAlignment="1">
      <alignment horizontal="right" vertical="center" shrinkToFit="1"/>
    </xf>
    <xf numFmtId="183" fontId="10" fillId="0" borderId="127" xfId="0" applyNumberFormat="1" applyFont="1" applyFill="1" applyBorder="1" applyAlignment="1" applyProtection="1">
      <alignment horizontal="center" vertical="center" shrinkToFit="1"/>
      <protection locked="0"/>
    </xf>
    <xf numFmtId="183" fontId="20" fillId="0" borderId="128" xfId="1" applyNumberFormat="1" applyFont="1" applyFill="1" applyBorder="1" applyAlignment="1" applyProtection="1">
      <alignment horizontal="right" vertical="center" shrinkToFit="1"/>
      <protection locked="0"/>
    </xf>
    <xf numFmtId="183" fontId="22" fillId="0" borderId="0" xfId="0" applyNumberFormat="1" applyFont="1" applyFill="1" applyBorder="1" applyAlignment="1">
      <alignment horizontal="right"/>
    </xf>
    <xf numFmtId="183" fontId="15" fillId="0" borderId="100" xfId="0" applyNumberFormat="1" applyFont="1" applyFill="1" applyBorder="1" applyAlignment="1">
      <alignment horizontal="center" vertical="center" shrinkToFit="1"/>
    </xf>
    <xf numFmtId="183" fontId="10" fillId="0" borderId="21" xfId="0" applyNumberFormat="1" applyFont="1" applyFill="1" applyBorder="1" applyAlignment="1" applyProtection="1">
      <alignment horizontal="center" vertical="center" shrinkToFit="1"/>
      <protection locked="0"/>
    </xf>
    <xf numFmtId="183" fontId="20" fillId="0" borderId="24" xfId="1" applyNumberFormat="1" applyFont="1" applyFill="1" applyBorder="1" applyAlignment="1" applyProtection="1">
      <alignment horizontal="right" vertical="center" shrinkToFit="1"/>
      <protection locked="0"/>
    </xf>
    <xf numFmtId="183" fontId="20" fillId="0" borderId="29" xfId="6" applyNumberFormat="1" applyFont="1" applyFill="1" applyBorder="1" applyAlignment="1">
      <alignment vertical="center" shrinkToFit="1"/>
    </xf>
    <xf numFmtId="184" fontId="20" fillId="0" borderId="25" xfId="1" applyNumberFormat="1" applyFont="1" applyFill="1" applyBorder="1" applyAlignment="1">
      <alignment horizontal="right" vertical="center" shrinkToFit="1"/>
    </xf>
    <xf numFmtId="183" fontId="20" fillId="0" borderId="25" xfId="1" applyNumberFormat="1" applyFont="1" applyFill="1" applyBorder="1" applyAlignment="1">
      <alignment horizontal="center" vertical="center" shrinkToFit="1"/>
    </xf>
    <xf numFmtId="183" fontId="20" fillId="0" borderId="29" xfId="1" applyNumberFormat="1" applyFont="1" applyFill="1" applyBorder="1" applyAlignment="1">
      <alignment horizontal="left" vertical="center" wrapText="1"/>
    </xf>
    <xf numFmtId="183" fontId="20" fillId="0" borderId="29" xfId="7" applyNumberFormat="1" applyFont="1" applyFill="1" applyBorder="1" applyAlignment="1">
      <alignment horizontal="left" vertical="center" shrinkToFit="1"/>
    </xf>
    <xf numFmtId="183" fontId="24" fillId="0" borderId="0" xfId="0" applyNumberFormat="1" applyFont="1">
      <alignment vertical="center"/>
    </xf>
    <xf numFmtId="183" fontId="20" fillId="0" borderId="100" xfId="0" applyNumberFormat="1" applyFont="1" applyFill="1" applyBorder="1" applyAlignment="1">
      <alignment horizontal="center" vertical="center" shrinkToFit="1"/>
    </xf>
    <xf numFmtId="183" fontId="20" fillId="0" borderId="100" xfId="6" applyNumberFormat="1" applyFont="1" applyFill="1" applyBorder="1" applyAlignment="1">
      <alignment vertical="center" shrinkToFit="1"/>
    </xf>
    <xf numFmtId="183" fontId="20" fillId="0" borderId="100" xfId="0" applyNumberFormat="1" applyFont="1" applyFill="1" applyBorder="1" applyAlignment="1" applyProtection="1">
      <alignment vertical="center" shrinkToFit="1"/>
      <protection locked="0"/>
    </xf>
    <xf numFmtId="183" fontId="20" fillId="0" borderId="103" xfId="7" applyNumberFormat="1" applyFont="1" applyFill="1" applyBorder="1" applyAlignment="1">
      <alignment vertical="center" shrinkToFit="1"/>
    </xf>
    <xf numFmtId="183" fontId="20" fillId="0" borderId="100" xfId="7" applyNumberFormat="1" applyFont="1" applyFill="1" applyBorder="1" applyAlignment="1">
      <alignment vertical="center" shrinkToFit="1"/>
    </xf>
    <xf numFmtId="183" fontId="20" fillId="0" borderId="104" xfId="1" applyNumberFormat="1" applyFont="1" applyFill="1" applyBorder="1" applyAlignment="1">
      <alignment vertical="center" shrinkToFit="1"/>
    </xf>
    <xf numFmtId="183" fontId="20" fillId="0" borderId="102" xfId="1" applyNumberFormat="1" applyFont="1" applyFill="1" applyBorder="1" applyAlignment="1">
      <alignment vertical="center" shrinkToFit="1"/>
    </xf>
    <xf numFmtId="183" fontId="20" fillId="0" borderId="103" xfId="1" applyNumberFormat="1" applyFont="1" applyFill="1" applyBorder="1" applyAlignment="1">
      <alignment vertical="center" shrinkToFit="1"/>
    </xf>
    <xf numFmtId="183" fontId="20" fillId="0" borderId="103" xfId="1" applyNumberFormat="1" applyFont="1" applyFill="1" applyBorder="1" applyAlignment="1" applyProtection="1">
      <alignment horizontal="right" vertical="center" shrinkToFit="1"/>
      <protection locked="0"/>
    </xf>
    <xf numFmtId="183" fontId="20" fillId="0" borderId="105" xfId="1" applyNumberFormat="1" applyFont="1" applyFill="1" applyBorder="1" applyAlignment="1" applyProtection="1">
      <alignment horizontal="right" vertical="center" shrinkToFit="1"/>
      <protection locked="0"/>
    </xf>
    <xf numFmtId="183" fontId="20" fillId="0" borderId="109" xfId="1" applyNumberFormat="1" applyFont="1" applyFill="1" applyBorder="1" applyAlignment="1" applyProtection="1">
      <alignment horizontal="right" vertical="center" shrinkToFit="1"/>
      <protection locked="0"/>
    </xf>
    <xf numFmtId="183" fontId="20" fillId="0" borderId="130" xfId="1" applyNumberFormat="1" applyFont="1" applyFill="1" applyBorder="1" applyAlignment="1" applyProtection="1">
      <alignment horizontal="right" vertical="center" shrinkToFit="1"/>
      <protection locked="0"/>
    </xf>
    <xf numFmtId="184" fontId="20" fillId="0" borderId="106" xfId="1" applyNumberFormat="1" applyFont="1" applyFill="1" applyBorder="1" applyAlignment="1">
      <alignment horizontal="right" vertical="center" shrinkToFit="1"/>
    </xf>
    <xf numFmtId="183" fontId="20" fillId="0" borderId="106" xfId="1" applyNumberFormat="1" applyFont="1" applyFill="1" applyBorder="1" applyAlignment="1">
      <alignment horizontal="center" vertical="center" shrinkToFit="1"/>
    </xf>
    <xf numFmtId="183" fontId="20" fillId="0" borderId="100" xfId="1" applyNumberFormat="1" applyFont="1" applyFill="1" applyBorder="1" applyAlignment="1">
      <alignment horizontal="left" vertical="center" wrapText="1"/>
    </xf>
    <xf numFmtId="183" fontId="20" fillId="0" borderId="100" xfId="1" applyNumberFormat="1" applyFont="1" applyFill="1" applyBorder="1" applyAlignment="1">
      <alignment horizontal="right" vertical="center" shrinkToFit="1"/>
    </xf>
    <xf numFmtId="184" fontId="20" fillId="0" borderId="100" xfId="1" applyNumberFormat="1" applyFont="1" applyFill="1" applyBorder="1" applyAlignment="1">
      <alignment horizontal="right" vertical="center" shrinkToFit="1"/>
    </xf>
    <xf numFmtId="184" fontId="20" fillId="0" borderId="104" xfId="1" applyNumberFormat="1" applyFont="1" applyFill="1" applyBorder="1" applyAlignment="1">
      <alignment horizontal="right" vertical="center" shrinkToFit="1"/>
    </xf>
    <xf numFmtId="184" fontId="20" fillId="0" borderId="100" xfId="1" applyNumberFormat="1" applyFont="1" applyFill="1" applyBorder="1" applyAlignment="1">
      <alignment vertical="center" shrinkToFit="1"/>
    </xf>
    <xf numFmtId="183" fontId="20" fillId="0" borderId="100" xfId="7" applyNumberFormat="1" applyFont="1" applyFill="1" applyBorder="1" applyAlignment="1">
      <alignment horizontal="left" vertical="center" shrinkToFit="1"/>
    </xf>
    <xf numFmtId="183" fontId="23" fillId="0" borderId="100" xfId="0" applyNumberFormat="1" applyFont="1" applyFill="1" applyBorder="1">
      <alignment vertical="center"/>
    </xf>
    <xf numFmtId="183" fontId="10" fillId="0" borderId="141" xfId="0" applyNumberFormat="1" applyFont="1" applyFill="1" applyBorder="1" applyAlignment="1" applyProtection="1">
      <alignment horizontal="center" vertical="center" shrinkToFit="1"/>
      <protection locked="0"/>
    </xf>
    <xf numFmtId="183" fontId="20" fillId="0" borderId="142" xfId="1" applyNumberFormat="1" applyFont="1" applyFill="1" applyBorder="1" applyAlignment="1">
      <alignment horizontal="right" vertical="center" shrinkToFit="1"/>
    </xf>
    <xf numFmtId="183" fontId="20" fillId="0" borderId="143" xfId="1" applyNumberFormat="1" applyFont="1" applyFill="1" applyBorder="1" applyAlignment="1">
      <alignment horizontal="right" vertical="center" shrinkToFit="1"/>
    </xf>
    <xf numFmtId="183" fontId="25" fillId="0" borderId="132" xfId="0" applyNumberFormat="1" applyFont="1" applyFill="1" applyBorder="1" applyAlignment="1">
      <alignment horizontal="center" vertical="center" shrinkToFit="1"/>
    </xf>
    <xf numFmtId="183" fontId="25" fillId="0" borderId="132" xfId="6" applyNumberFormat="1" applyFont="1" applyFill="1" applyBorder="1" applyAlignment="1">
      <alignment vertical="center" shrinkToFit="1"/>
    </xf>
    <xf numFmtId="183" fontId="25" fillId="0" borderId="132" xfId="0" applyNumberFormat="1" applyFont="1" applyFill="1" applyBorder="1" applyAlignment="1" applyProtection="1">
      <alignment vertical="center" shrinkToFit="1"/>
      <protection locked="0"/>
    </xf>
    <xf numFmtId="183" fontId="25" fillId="0" borderId="133" xfId="7" applyNumberFormat="1" applyFont="1" applyFill="1" applyBorder="1" applyAlignment="1">
      <alignment vertical="center" shrinkToFit="1"/>
    </xf>
    <xf numFmtId="183" fontId="25" fillId="0" borderId="132" xfId="7" applyNumberFormat="1" applyFont="1" applyFill="1" applyBorder="1" applyAlignment="1">
      <alignment vertical="center" shrinkToFit="1"/>
    </xf>
    <xf numFmtId="183" fontId="25" fillId="0" borderId="134" xfId="1" applyNumberFormat="1" applyFont="1" applyFill="1" applyBorder="1" applyAlignment="1">
      <alignment vertical="center" shrinkToFit="1"/>
    </xf>
    <xf numFmtId="183" fontId="25" fillId="0" borderId="135" xfId="1" applyNumberFormat="1" applyFont="1" applyFill="1" applyBorder="1" applyAlignment="1">
      <alignment vertical="center" shrinkToFit="1"/>
    </xf>
    <xf numFmtId="183" fontId="25" fillId="0" borderId="133" xfId="1" applyNumberFormat="1" applyFont="1" applyFill="1" applyBorder="1" applyAlignment="1">
      <alignment vertical="center" shrinkToFit="1"/>
    </xf>
    <xf numFmtId="183" fontId="25" fillId="0" borderId="144" xfId="1" applyNumberFormat="1" applyFont="1" applyFill="1" applyBorder="1" applyAlignment="1">
      <alignment horizontal="right" vertical="center" shrinkToFit="1"/>
    </xf>
    <xf numFmtId="183" fontId="25" fillId="0" borderId="133" xfId="1" applyNumberFormat="1" applyFont="1" applyFill="1" applyBorder="1" applyAlignment="1" applyProtection="1">
      <alignment horizontal="right" vertical="center" shrinkToFit="1"/>
      <protection locked="0"/>
    </xf>
    <xf numFmtId="183" fontId="25" fillId="0" borderId="136" xfId="1" applyNumberFormat="1" applyFont="1" applyFill="1" applyBorder="1" applyAlignment="1" applyProtection="1">
      <alignment horizontal="right" vertical="center" shrinkToFit="1"/>
      <protection locked="0"/>
    </xf>
    <xf numFmtId="183" fontId="25" fillId="0" borderId="137" xfId="1" applyNumberFormat="1" applyFont="1" applyFill="1" applyBorder="1" applyAlignment="1" applyProtection="1">
      <alignment horizontal="right" vertical="center" shrinkToFit="1"/>
      <protection locked="0"/>
    </xf>
    <xf numFmtId="183" fontId="25" fillId="0" borderId="131" xfId="1" applyNumberFormat="1" applyFont="1" applyFill="1" applyBorder="1" applyAlignment="1" applyProtection="1">
      <alignment horizontal="right" vertical="center" shrinkToFit="1"/>
      <protection locked="0"/>
    </xf>
    <xf numFmtId="184" fontId="25" fillId="0" borderId="138" xfId="1" applyNumberFormat="1" applyFont="1" applyFill="1" applyBorder="1" applyAlignment="1">
      <alignment horizontal="right" vertical="center" shrinkToFit="1"/>
    </xf>
    <xf numFmtId="183" fontId="25" fillId="0" borderId="138" xfId="1" applyNumberFormat="1" applyFont="1" applyFill="1" applyBorder="1" applyAlignment="1">
      <alignment horizontal="center" vertical="center" shrinkToFit="1"/>
    </xf>
    <xf numFmtId="183" fontId="25" fillId="0" borderId="132" xfId="1" applyNumberFormat="1" applyFont="1" applyFill="1" applyBorder="1" applyAlignment="1">
      <alignment horizontal="left" vertical="center" wrapText="1"/>
    </xf>
    <xf numFmtId="183" fontId="25" fillId="0" borderId="132" xfId="1" applyNumberFormat="1" applyFont="1" applyFill="1" applyBorder="1" applyAlignment="1">
      <alignment horizontal="right" vertical="center" shrinkToFit="1"/>
    </xf>
    <xf numFmtId="184" fontId="25" fillId="0" borderId="132" xfId="1" applyNumberFormat="1" applyFont="1" applyFill="1" applyBorder="1" applyAlignment="1">
      <alignment horizontal="right" vertical="center" shrinkToFit="1"/>
    </xf>
    <xf numFmtId="184" fontId="25" fillId="0" borderId="134" xfId="1" applyNumberFormat="1" applyFont="1" applyFill="1" applyBorder="1" applyAlignment="1">
      <alignment horizontal="right" vertical="center" shrinkToFit="1"/>
    </xf>
    <xf numFmtId="184" fontId="25" fillId="0" borderId="134" xfId="1" applyNumberFormat="1" applyFont="1" applyFill="1" applyBorder="1" applyAlignment="1">
      <alignment vertical="center" shrinkToFit="1"/>
    </xf>
    <xf numFmtId="183" fontId="25" fillId="0" borderId="132" xfId="7" applyNumberFormat="1" applyFont="1" applyFill="1" applyBorder="1" applyAlignment="1">
      <alignment horizontal="left" vertical="center" shrinkToFit="1"/>
    </xf>
    <xf numFmtId="183" fontId="14" fillId="0" borderId="132" xfId="0" applyNumberFormat="1" applyFont="1" applyFill="1" applyBorder="1">
      <alignment vertical="center"/>
    </xf>
    <xf numFmtId="183" fontId="25" fillId="0" borderId="29" xfId="0" applyNumberFormat="1" applyFont="1" applyFill="1" applyBorder="1" applyAlignment="1">
      <alignment horizontal="center" vertical="center" shrinkToFit="1"/>
    </xf>
    <xf numFmtId="183" fontId="25" fillId="0" borderId="29" xfId="0" applyNumberFormat="1" applyFont="1" applyFill="1" applyBorder="1" applyAlignment="1">
      <alignment vertical="center" shrinkToFit="1"/>
    </xf>
    <xf numFmtId="183" fontId="25" fillId="0" borderId="29" xfId="6" applyNumberFormat="1" applyFont="1" applyFill="1" applyBorder="1" applyAlignment="1">
      <alignment vertical="center" shrinkToFit="1"/>
    </xf>
    <xf numFmtId="183" fontId="25" fillId="0" borderId="29" xfId="0" applyNumberFormat="1" applyFont="1" applyFill="1" applyBorder="1" applyAlignment="1" applyProtection="1">
      <alignment vertical="center" shrinkToFit="1"/>
      <protection locked="0"/>
    </xf>
    <xf numFmtId="183" fontId="25" fillId="0" borderId="24" xfId="7" applyNumberFormat="1" applyFont="1" applyFill="1" applyBorder="1" applyAlignment="1">
      <alignment vertical="center" shrinkToFit="1"/>
    </xf>
    <xf numFmtId="183" fontId="25" fillId="0" borderId="29" xfId="1" applyNumberFormat="1" applyFont="1" applyFill="1" applyBorder="1" applyAlignment="1">
      <alignment vertical="center" shrinkToFit="1"/>
    </xf>
    <xf numFmtId="183" fontId="25" fillId="0" borderId="23" xfId="1" applyNumberFormat="1" applyFont="1" applyFill="1" applyBorder="1" applyAlignment="1">
      <alignment vertical="center" shrinkToFit="1"/>
    </xf>
    <xf numFmtId="183" fontId="25" fillId="0" borderId="45" xfId="1" applyNumberFormat="1" applyFont="1" applyFill="1" applyBorder="1" applyAlignment="1">
      <alignment vertical="center" shrinkToFit="1"/>
    </xf>
    <xf numFmtId="183" fontId="25" fillId="0" borderId="24" xfId="1" applyNumberFormat="1" applyFont="1" applyFill="1" applyBorder="1" applyAlignment="1">
      <alignment vertical="center" shrinkToFit="1"/>
    </xf>
    <xf numFmtId="183" fontId="25" fillId="0" borderId="142" xfId="1" applyNumberFormat="1" applyFont="1" applyFill="1" applyBorder="1" applyAlignment="1">
      <alignment horizontal="right" vertical="center" shrinkToFit="1"/>
    </xf>
    <xf numFmtId="183" fontId="25" fillId="0" borderId="24" xfId="1" applyNumberFormat="1" applyFont="1" applyFill="1" applyBorder="1" applyAlignment="1" applyProtection="1">
      <alignment horizontal="right" vertical="center" shrinkToFit="1"/>
      <protection locked="0"/>
    </xf>
    <xf numFmtId="183" fontId="25" fillId="0" borderId="44" xfId="1" applyNumberFormat="1" applyFont="1" applyFill="1" applyBorder="1" applyAlignment="1" applyProtection="1">
      <alignment horizontal="right" vertical="center" shrinkToFit="1"/>
      <protection locked="0"/>
    </xf>
    <xf numFmtId="183" fontId="25" fillId="0" borderId="61" xfId="1" applyNumberFormat="1" applyFont="1" applyFill="1" applyBorder="1" applyAlignment="1" applyProtection="1">
      <alignment horizontal="right" vertical="center" shrinkToFit="1"/>
      <protection locked="0"/>
    </xf>
    <xf numFmtId="183" fontId="25" fillId="0" borderId="128" xfId="1" applyNumberFormat="1" applyFont="1" applyFill="1" applyBorder="1" applyAlignment="1" applyProtection="1">
      <alignment horizontal="right" vertical="center" shrinkToFit="1"/>
      <protection locked="0"/>
    </xf>
    <xf numFmtId="184" fontId="25" fillId="0" borderId="25" xfId="1" applyNumberFormat="1" applyFont="1" applyFill="1" applyBorder="1" applyAlignment="1">
      <alignment horizontal="right" vertical="center" shrinkToFit="1"/>
    </xf>
    <xf numFmtId="183" fontId="25" fillId="0" borderId="25" xfId="1" applyNumberFormat="1" applyFont="1" applyFill="1" applyBorder="1" applyAlignment="1">
      <alignment horizontal="center" vertical="center" shrinkToFit="1"/>
    </xf>
    <xf numFmtId="183" fontId="25" fillId="0" borderId="29" xfId="1" applyNumberFormat="1" applyFont="1" applyFill="1" applyBorder="1" applyAlignment="1">
      <alignment horizontal="left" vertical="center" wrapText="1"/>
    </xf>
    <xf numFmtId="183" fontId="25" fillId="0" borderId="29" xfId="1" applyNumberFormat="1" applyFont="1" applyFill="1" applyBorder="1" applyAlignment="1">
      <alignment horizontal="right" vertical="center" shrinkToFit="1"/>
    </xf>
    <xf numFmtId="184" fontId="25" fillId="0" borderId="29" xfId="1" applyNumberFormat="1" applyFont="1" applyFill="1" applyBorder="1" applyAlignment="1">
      <alignment horizontal="right" vertical="center" shrinkToFit="1"/>
    </xf>
    <xf numFmtId="184" fontId="25" fillId="0" borderId="23" xfId="1" applyNumberFormat="1" applyFont="1" applyFill="1" applyBorder="1" applyAlignment="1">
      <alignment horizontal="right" vertical="center" shrinkToFit="1"/>
    </xf>
    <xf numFmtId="184" fontId="25" fillId="0" borderId="29" xfId="1" applyNumberFormat="1" applyFont="1" applyFill="1" applyBorder="1" applyAlignment="1">
      <alignment vertical="center" shrinkToFit="1"/>
    </xf>
    <xf numFmtId="183" fontId="25" fillId="0" borderId="29" xfId="7" applyNumberFormat="1" applyFont="1" applyFill="1" applyBorder="1" applyAlignment="1">
      <alignment horizontal="left" vertical="center" shrinkToFit="1"/>
    </xf>
    <xf numFmtId="183" fontId="14" fillId="0" borderId="29" xfId="0" applyNumberFormat="1" applyFont="1" applyFill="1" applyBorder="1" applyAlignment="1">
      <alignment vertical="center" wrapText="1"/>
    </xf>
    <xf numFmtId="183" fontId="14" fillId="0" borderId="29" xfId="0" applyNumberFormat="1" applyFont="1" applyFill="1" applyBorder="1">
      <alignment vertical="center"/>
    </xf>
    <xf numFmtId="183" fontId="25" fillId="0" borderId="11" xfId="0" applyNumberFormat="1" applyFont="1" applyFill="1" applyBorder="1" applyAlignment="1">
      <alignment horizontal="center" vertical="center" shrinkToFit="1"/>
    </xf>
    <xf numFmtId="183" fontId="25" fillId="0" borderId="11" xfId="6" applyNumberFormat="1" applyFont="1" applyFill="1" applyBorder="1" applyAlignment="1">
      <alignment horizontal="center" vertical="center" shrinkToFit="1"/>
    </xf>
    <xf numFmtId="183" fontId="14" fillId="0" borderId="11" xfId="0" applyNumberFormat="1" applyFont="1" applyFill="1" applyBorder="1" applyAlignment="1">
      <alignment horizontal="center" vertical="center" shrinkToFit="1"/>
    </xf>
    <xf numFmtId="183" fontId="25" fillId="0" borderId="11" xfId="0" applyNumberFormat="1" applyFont="1" applyFill="1" applyBorder="1" applyAlignment="1" applyProtection="1">
      <alignment horizontal="left" vertical="center" shrinkToFit="1"/>
      <protection locked="0"/>
    </xf>
    <xf numFmtId="183" fontId="25" fillId="0" borderId="21" xfId="7" applyNumberFormat="1" applyFont="1" applyFill="1" applyBorder="1" applyAlignment="1">
      <alignment horizontal="left" vertical="center" shrinkToFit="1"/>
    </xf>
    <xf numFmtId="183" fontId="25" fillId="0" borderId="11" xfId="1" applyNumberFormat="1" applyFont="1" applyFill="1" applyBorder="1" applyAlignment="1">
      <alignment horizontal="center" vertical="center" shrinkToFit="1"/>
    </xf>
    <xf numFmtId="183" fontId="25" fillId="0" borderId="36" xfId="1" applyNumberFormat="1" applyFont="1" applyFill="1" applyBorder="1" applyAlignment="1">
      <alignment vertical="center" shrinkToFit="1"/>
    </xf>
    <xf numFmtId="183" fontId="25" fillId="0" borderId="48" xfId="1" applyNumberFormat="1" applyFont="1" applyFill="1" applyBorder="1" applyAlignment="1">
      <alignment vertical="center" shrinkToFit="1"/>
    </xf>
    <xf numFmtId="183" fontId="25" fillId="0" borderId="21" xfId="1" applyNumberFormat="1" applyFont="1" applyFill="1" applyBorder="1" applyAlignment="1">
      <alignment vertical="center" shrinkToFit="1"/>
    </xf>
    <xf numFmtId="183" fontId="26" fillId="0" borderId="122" xfId="1" applyNumberFormat="1" applyFont="1" applyFill="1" applyBorder="1" applyAlignment="1">
      <alignment vertical="center" shrinkToFit="1"/>
    </xf>
    <xf numFmtId="183" fontId="26" fillId="0" borderId="108" xfId="1" applyNumberFormat="1" applyFont="1" applyFill="1" applyBorder="1" applyAlignment="1">
      <alignment vertical="center" shrinkToFit="1"/>
    </xf>
    <xf numFmtId="183" fontId="26" fillId="0" borderId="47" xfId="1" applyNumberFormat="1" applyFont="1" applyFill="1" applyBorder="1" applyAlignment="1">
      <alignment vertical="center" shrinkToFit="1"/>
    </xf>
    <xf numFmtId="183" fontId="26" fillId="0" borderId="123" xfId="1" applyNumberFormat="1" applyFont="1" applyFill="1" applyBorder="1" applyAlignment="1">
      <alignment vertical="center" shrinkToFit="1"/>
    </xf>
    <xf numFmtId="184" fontId="25" fillId="0" borderId="37" xfId="1" applyNumberFormat="1" applyFont="1" applyFill="1" applyBorder="1" applyAlignment="1">
      <alignment vertical="center" shrinkToFit="1"/>
    </xf>
    <xf numFmtId="184" fontId="25" fillId="0" borderId="117" xfId="1" applyNumberFormat="1" applyFont="1" applyFill="1" applyBorder="1" applyAlignment="1">
      <alignment vertical="center" shrinkToFit="1"/>
    </xf>
    <xf numFmtId="183" fontId="25" fillId="0" borderId="46" xfId="1" applyNumberFormat="1" applyFont="1" applyFill="1" applyBorder="1" applyAlignment="1">
      <alignment vertical="center" shrinkToFit="1"/>
    </xf>
    <xf numFmtId="184" fontId="25" fillId="0" borderId="36" xfId="1" applyNumberFormat="1" applyFont="1" applyFill="1" applyBorder="1" applyAlignment="1">
      <alignment vertical="center" shrinkToFit="1"/>
    </xf>
    <xf numFmtId="183" fontId="25" fillId="0" borderId="11" xfId="1" applyNumberFormat="1" applyFont="1" applyFill="1" applyBorder="1" applyAlignment="1">
      <alignment vertical="center" wrapText="1"/>
    </xf>
    <xf numFmtId="183" fontId="25" fillId="0" borderId="11" xfId="1" applyNumberFormat="1" applyFont="1" applyFill="1" applyBorder="1" applyAlignment="1">
      <alignment vertical="center" shrinkToFit="1"/>
    </xf>
    <xf numFmtId="184" fontId="25" fillId="0" borderId="11" xfId="1" applyNumberFormat="1" applyFont="1" applyFill="1" applyBorder="1" applyAlignment="1">
      <alignment vertical="center" shrinkToFit="1"/>
    </xf>
    <xf numFmtId="183" fontId="25" fillId="0" borderId="11" xfId="7" applyNumberFormat="1" applyFont="1" applyFill="1" applyBorder="1" applyAlignment="1">
      <alignment horizontal="left" vertical="top" shrinkToFit="1"/>
    </xf>
    <xf numFmtId="183" fontId="14" fillId="0" borderId="11" xfId="0" applyNumberFormat="1" applyFont="1" applyFill="1" applyBorder="1">
      <alignment vertical="center"/>
    </xf>
    <xf numFmtId="183" fontId="25" fillId="0" borderId="129" xfId="1" applyNumberFormat="1" applyFont="1" applyFill="1" applyBorder="1" applyAlignment="1">
      <alignment vertical="center" shrinkToFit="1"/>
    </xf>
    <xf numFmtId="183" fontId="25" fillId="0" borderId="108" xfId="1" applyNumberFormat="1" applyFont="1" applyFill="1" applyBorder="1" applyAlignment="1" applyProtection="1">
      <alignment vertical="center" shrinkToFit="1"/>
      <protection locked="0"/>
    </xf>
    <xf numFmtId="183" fontId="25" fillId="0" borderId="47" xfId="1" applyNumberFormat="1" applyFont="1" applyFill="1" applyBorder="1" applyAlignment="1" applyProtection="1">
      <alignment vertical="center" shrinkToFit="1"/>
      <protection locked="0"/>
    </xf>
    <xf numFmtId="183" fontId="25" fillId="0" borderId="127" xfId="1" applyNumberFormat="1" applyFont="1" applyFill="1" applyBorder="1" applyAlignment="1" applyProtection="1">
      <alignment vertical="center" shrinkToFit="1"/>
      <protection locked="0"/>
    </xf>
    <xf numFmtId="184" fontId="25" fillId="0" borderId="25" xfId="1" applyNumberFormat="1" applyFont="1" applyFill="1" applyBorder="1" applyAlignment="1">
      <alignment vertical="center" shrinkToFit="1"/>
    </xf>
    <xf numFmtId="183" fontId="25" fillId="0" borderId="37" xfId="1" applyNumberFormat="1" applyFont="1" applyFill="1" applyBorder="1" applyAlignment="1">
      <alignment vertical="center" wrapText="1"/>
    </xf>
    <xf numFmtId="185" fontId="25" fillId="0" borderId="46" xfId="1" applyNumberFormat="1" applyFont="1" applyFill="1" applyBorder="1" applyAlignment="1">
      <alignment vertical="center" shrinkToFit="1"/>
    </xf>
    <xf numFmtId="185" fontId="25" fillId="0" borderId="29" xfId="1" applyNumberFormat="1" applyFont="1" applyFill="1" applyBorder="1" applyAlignment="1">
      <alignment vertical="center" shrinkToFit="1"/>
    </xf>
    <xf numFmtId="0" fontId="10" fillId="9" borderId="22" xfId="0" applyFont="1" applyFill="1" applyBorder="1" applyAlignment="1">
      <alignment horizontal="center" vertical="center" wrapText="1"/>
    </xf>
    <xf numFmtId="0" fontId="10" fillId="9" borderId="32" xfId="0" applyFont="1" applyFill="1" applyBorder="1" applyAlignment="1">
      <alignment horizontal="center" vertical="center" wrapText="1"/>
    </xf>
    <xf numFmtId="0" fontId="10" fillId="9" borderId="11" xfId="0" applyFont="1" applyFill="1" applyBorder="1" applyAlignment="1">
      <alignment horizontal="center" vertical="center" wrapText="1"/>
    </xf>
    <xf numFmtId="0" fontId="10" fillId="9" borderId="22" xfId="0" applyFont="1" applyFill="1" applyBorder="1" applyAlignment="1">
      <alignment horizontal="center" vertical="center" textRotation="255" wrapText="1"/>
    </xf>
    <xf numFmtId="0" fontId="10" fillId="9" borderId="32" xfId="0" applyFont="1" applyFill="1" applyBorder="1" applyAlignment="1">
      <alignment horizontal="center" vertical="center" textRotation="255" wrapText="1"/>
    </xf>
    <xf numFmtId="0" fontId="10" fillId="9" borderId="11" xfId="0" applyFont="1" applyFill="1" applyBorder="1" applyAlignment="1">
      <alignment horizontal="center" vertical="center" textRotation="255" wrapText="1"/>
    </xf>
    <xf numFmtId="0" fontId="10" fillId="9" borderId="27" xfId="0" applyFont="1" applyFill="1" applyBorder="1" applyAlignment="1">
      <alignment horizontal="center" vertical="center" wrapText="1"/>
    </xf>
    <xf numFmtId="0" fontId="10" fillId="9" borderId="39" xfId="0" applyFont="1" applyFill="1" applyBorder="1" applyAlignment="1">
      <alignment horizontal="center" vertical="center" wrapText="1"/>
    </xf>
    <xf numFmtId="0" fontId="10" fillId="9" borderId="36" xfId="0" applyFont="1" applyFill="1" applyBorder="1" applyAlignment="1">
      <alignment horizontal="center" vertical="center" wrapText="1"/>
    </xf>
    <xf numFmtId="0" fontId="10" fillId="9" borderId="28" xfId="0" applyFont="1" applyFill="1" applyBorder="1" applyAlignment="1">
      <alignment horizontal="center" vertical="center" wrapText="1"/>
    </xf>
    <xf numFmtId="0" fontId="10" fillId="9" borderId="26" xfId="0" applyFont="1" applyFill="1" applyBorder="1" applyAlignment="1">
      <alignment horizontal="center" vertical="center" wrapText="1"/>
    </xf>
    <xf numFmtId="0" fontId="10" fillId="9" borderId="21" xfId="0" applyFont="1" applyFill="1" applyBorder="1" applyAlignment="1">
      <alignment horizontal="center" vertical="center" wrapText="1"/>
    </xf>
    <xf numFmtId="0" fontId="10" fillId="9" borderId="37" xfId="0" applyFont="1" applyFill="1" applyBorder="1" applyAlignment="1">
      <alignment horizontal="center" vertical="center" wrapText="1"/>
    </xf>
    <xf numFmtId="0" fontId="10" fillId="9" borderId="120" xfId="0" applyFont="1" applyFill="1" applyBorder="1" applyAlignment="1">
      <alignment horizontal="center" vertical="center" wrapText="1" shrinkToFit="1"/>
    </xf>
    <xf numFmtId="0" fontId="10" fillId="9" borderId="41" xfId="0" applyFont="1" applyFill="1" applyBorder="1" applyAlignment="1">
      <alignment horizontal="center" vertical="center" wrapText="1" shrinkToFit="1"/>
    </xf>
    <xf numFmtId="0" fontId="10" fillId="9" borderId="47" xfId="0" applyFont="1" applyFill="1" applyBorder="1" applyAlignment="1">
      <alignment horizontal="center" vertical="center" wrapText="1" shrinkToFit="1"/>
    </xf>
    <xf numFmtId="0" fontId="10" fillId="16" borderId="27" xfId="0" applyFont="1" applyFill="1" applyBorder="1" applyAlignment="1">
      <alignment horizontal="center" vertical="center" wrapText="1"/>
    </xf>
    <xf numFmtId="0" fontId="10" fillId="16" borderId="28" xfId="0" applyFont="1" applyFill="1" applyBorder="1" applyAlignment="1">
      <alignment horizontal="center" vertical="center" wrapText="1"/>
    </xf>
    <xf numFmtId="0" fontId="10" fillId="16" borderId="36" xfId="0" applyFont="1" applyFill="1" applyBorder="1" applyAlignment="1">
      <alignment horizontal="center" vertical="center" wrapText="1"/>
    </xf>
    <xf numFmtId="0" fontId="10" fillId="16" borderId="21" xfId="0" applyFont="1" applyFill="1" applyBorder="1" applyAlignment="1">
      <alignment horizontal="center" vertical="center" wrapText="1"/>
    </xf>
    <xf numFmtId="0" fontId="10" fillId="16" borderId="27" xfId="0" applyFont="1" applyFill="1" applyBorder="1" applyAlignment="1">
      <alignment horizontal="center" vertical="center" shrinkToFit="1"/>
    </xf>
    <xf numFmtId="0" fontId="10" fillId="16" borderId="28" xfId="0" applyFont="1" applyFill="1" applyBorder="1" applyAlignment="1">
      <alignment horizontal="center" vertical="center" shrinkToFit="1"/>
    </xf>
    <xf numFmtId="0" fontId="10" fillId="16" borderId="26" xfId="0" applyFont="1" applyFill="1" applyBorder="1" applyAlignment="1">
      <alignment horizontal="center" vertical="center" shrinkToFit="1"/>
    </xf>
    <xf numFmtId="0" fontId="10" fillId="16" borderId="36" xfId="0" applyFont="1" applyFill="1" applyBorder="1" applyAlignment="1">
      <alignment horizontal="center" vertical="center" shrinkToFit="1"/>
    </xf>
    <xf numFmtId="0" fontId="10" fillId="16" borderId="21" xfId="0" applyFont="1" applyFill="1" applyBorder="1" applyAlignment="1">
      <alignment horizontal="center" vertical="center" shrinkToFit="1"/>
    </xf>
    <xf numFmtId="0" fontId="10" fillId="16" borderId="37" xfId="0" applyFont="1" applyFill="1" applyBorder="1" applyAlignment="1">
      <alignment horizontal="center" vertical="center" shrinkToFit="1"/>
    </xf>
    <xf numFmtId="0" fontId="10" fillId="9" borderId="0" xfId="0" applyFont="1" applyFill="1" applyBorder="1" applyAlignment="1">
      <alignment horizontal="center" vertical="center" wrapText="1"/>
    </xf>
    <xf numFmtId="0" fontId="10" fillId="9" borderId="35" xfId="0" applyFont="1" applyFill="1" applyBorder="1" applyAlignment="1">
      <alignment horizontal="center" vertical="center" wrapText="1"/>
    </xf>
    <xf numFmtId="0" fontId="10" fillId="9" borderId="27" xfId="0" applyFont="1" applyFill="1" applyBorder="1" applyAlignment="1">
      <alignment horizontal="center" vertical="center" wrapText="1" shrinkToFit="1"/>
    </xf>
    <xf numFmtId="0" fontId="10" fillId="9" borderId="39" xfId="0" applyFont="1" applyFill="1" applyBorder="1" applyAlignment="1">
      <alignment horizontal="center" vertical="center" wrapText="1" shrinkToFit="1"/>
    </xf>
    <xf numFmtId="0" fontId="10" fillId="9" borderId="36" xfId="0" applyFont="1" applyFill="1" applyBorder="1" applyAlignment="1">
      <alignment horizontal="center" vertical="center" wrapText="1" shrinkToFit="1"/>
    </xf>
    <xf numFmtId="0" fontId="10" fillId="9" borderId="33" xfId="0" applyFont="1" applyFill="1" applyBorder="1" applyAlignment="1">
      <alignment horizontal="center" vertical="center" wrapText="1" shrinkToFit="1"/>
    </xf>
    <xf numFmtId="0" fontId="10" fillId="9" borderId="34" xfId="0" applyFont="1" applyFill="1" applyBorder="1" applyAlignment="1">
      <alignment horizontal="center" vertical="center" wrapText="1" shrinkToFit="1"/>
    </xf>
    <xf numFmtId="0" fontId="10" fillId="9" borderId="42" xfId="0" applyFont="1" applyFill="1" applyBorder="1" applyAlignment="1">
      <alignment horizontal="center" vertical="center" wrapText="1" shrinkToFit="1"/>
    </xf>
    <xf numFmtId="0" fontId="10" fillId="9" borderId="48" xfId="0" applyFont="1" applyFill="1" applyBorder="1" applyAlignment="1">
      <alignment horizontal="center" vertical="center" wrapText="1" shrinkToFit="1"/>
    </xf>
    <xf numFmtId="0" fontId="10" fillId="16" borderId="39" xfId="0" applyFont="1" applyFill="1" applyBorder="1" applyAlignment="1">
      <alignment horizontal="center" vertical="center" wrapText="1"/>
    </xf>
    <xf numFmtId="0" fontId="10" fillId="16" borderId="0" xfId="0" applyFont="1" applyFill="1" applyBorder="1" applyAlignment="1">
      <alignment horizontal="center" vertical="center" wrapText="1"/>
    </xf>
    <xf numFmtId="0" fontId="10" fillId="16" borderId="22" xfId="0" applyFont="1" applyFill="1" applyBorder="1" applyAlignment="1">
      <alignment horizontal="center" vertical="center" wrapText="1"/>
    </xf>
    <xf numFmtId="0" fontId="10" fillId="16" borderId="32" xfId="0" applyFont="1" applyFill="1" applyBorder="1" applyAlignment="1">
      <alignment horizontal="center" vertical="center" wrapText="1"/>
    </xf>
    <xf numFmtId="0" fontId="10" fillId="16" borderId="11" xfId="0" applyFont="1" applyFill="1" applyBorder="1" applyAlignment="1">
      <alignment horizontal="center" vertical="center" wrapText="1"/>
    </xf>
    <xf numFmtId="0" fontId="8" fillId="16" borderId="22" xfId="0" applyFont="1" applyFill="1" applyBorder="1" applyAlignment="1">
      <alignment horizontal="center" vertical="center" wrapText="1"/>
    </xf>
    <xf numFmtId="0" fontId="8" fillId="16" borderId="32" xfId="0" applyFont="1" applyFill="1" applyBorder="1" applyAlignment="1">
      <alignment horizontal="center" vertical="center" wrapText="1"/>
    </xf>
    <xf numFmtId="0" fontId="8" fillId="16" borderId="11" xfId="0" applyFont="1" applyFill="1" applyBorder="1" applyAlignment="1">
      <alignment horizontal="center" vertical="center" wrapText="1"/>
    </xf>
    <xf numFmtId="0" fontId="10" fillId="16" borderId="26" xfId="0" applyFont="1" applyFill="1" applyBorder="1" applyAlignment="1">
      <alignment horizontal="center" vertical="center" wrapText="1"/>
    </xf>
    <xf numFmtId="0" fontId="10" fillId="16" borderId="35" xfId="0" applyFont="1" applyFill="1" applyBorder="1" applyAlignment="1">
      <alignment horizontal="center" vertical="center" wrapText="1"/>
    </xf>
    <xf numFmtId="0" fontId="10" fillId="16" borderId="37" xfId="0" applyFont="1" applyFill="1" applyBorder="1" applyAlignment="1">
      <alignment horizontal="center" vertical="center" wrapText="1"/>
    </xf>
    <xf numFmtId="0" fontId="8" fillId="16" borderId="27" xfId="0" applyFont="1" applyFill="1" applyBorder="1" applyAlignment="1">
      <alignment horizontal="center" vertical="center" wrapText="1"/>
    </xf>
    <xf numFmtId="0" fontId="8" fillId="16" borderId="39" xfId="0" applyFont="1" applyFill="1" applyBorder="1" applyAlignment="1">
      <alignment horizontal="center" vertical="center" wrapText="1"/>
    </xf>
    <xf numFmtId="0" fontId="8" fillId="16" borderId="36" xfId="0" applyFont="1" applyFill="1" applyBorder="1" applyAlignment="1">
      <alignment horizontal="center" vertical="center" wrapText="1"/>
    </xf>
    <xf numFmtId="183" fontId="10" fillId="9" borderId="145" xfId="0" applyNumberFormat="1" applyFont="1" applyFill="1" applyBorder="1" applyAlignment="1">
      <alignment horizontal="center" vertical="center" wrapText="1"/>
    </xf>
    <xf numFmtId="183" fontId="10" fillId="9" borderId="28" xfId="0" applyNumberFormat="1" applyFont="1" applyFill="1" applyBorder="1" applyAlignment="1">
      <alignment horizontal="center" vertical="center" wrapText="1"/>
    </xf>
    <xf numFmtId="183" fontId="10" fillId="9" borderId="146" xfId="0" applyNumberFormat="1" applyFont="1" applyFill="1" applyBorder="1" applyAlignment="1">
      <alignment horizontal="center" vertical="center" wrapText="1"/>
    </xf>
    <xf numFmtId="183" fontId="10" fillId="9" borderId="125" xfId="0" applyNumberFormat="1" applyFont="1" applyFill="1" applyBorder="1" applyAlignment="1">
      <alignment horizontal="center" vertical="center" wrapText="1"/>
    </xf>
    <xf numFmtId="183" fontId="10" fillId="9" borderId="21" xfId="0" applyNumberFormat="1" applyFont="1" applyFill="1" applyBorder="1" applyAlignment="1">
      <alignment horizontal="center" vertical="center" wrapText="1"/>
    </xf>
    <xf numFmtId="183" fontId="10" fillId="9" borderId="123" xfId="0" applyNumberFormat="1" applyFont="1" applyFill="1" applyBorder="1" applyAlignment="1">
      <alignment horizontal="center" vertical="center" wrapText="1"/>
    </xf>
    <xf numFmtId="183" fontId="10" fillId="9" borderId="28" xfId="0" applyNumberFormat="1" applyFont="1" applyFill="1" applyBorder="1" applyAlignment="1">
      <alignment horizontal="center" vertical="center" wrapText="1" shrinkToFit="1"/>
    </xf>
    <xf numFmtId="183" fontId="10" fillId="9" borderId="0" xfId="0" applyNumberFormat="1" applyFont="1" applyFill="1" applyBorder="1" applyAlignment="1">
      <alignment horizontal="center" vertical="center" wrapText="1" shrinkToFit="1"/>
    </xf>
    <xf numFmtId="183" fontId="10" fillId="9" borderId="21" xfId="0" applyNumberFormat="1" applyFont="1" applyFill="1" applyBorder="1" applyAlignment="1">
      <alignment horizontal="center" vertical="center" wrapText="1" shrinkToFit="1"/>
    </xf>
    <xf numFmtId="183" fontId="10" fillId="9" borderId="33" xfId="0" applyNumberFormat="1" applyFont="1" applyFill="1" applyBorder="1" applyAlignment="1">
      <alignment horizontal="center" vertical="center" wrapText="1" shrinkToFit="1"/>
    </xf>
    <xf numFmtId="183" fontId="10" fillId="9" borderId="41" xfId="0" applyNumberFormat="1" applyFont="1" applyFill="1" applyBorder="1" applyAlignment="1">
      <alignment horizontal="center" vertical="center" wrapText="1" shrinkToFit="1"/>
    </xf>
    <xf numFmtId="183" fontId="10" fillId="9" borderId="47" xfId="0" applyNumberFormat="1" applyFont="1" applyFill="1" applyBorder="1" applyAlignment="1">
      <alignment horizontal="center" vertical="center" wrapText="1" shrinkToFit="1"/>
    </xf>
    <xf numFmtId="183" fontId="10" fillId="9" borderId="124" xfId="0" applyNumberFormat="1" applyFont="1" applyFill="1" applyBorder="1" applyAlignment="1">
      <alignment horizontal="center" vertical="center" wrapText="1" shrinkToFit="1"/>
    </xf>
    <xf numFmtId="183" fontId="10" fillId="9" borderId="126" xfId="0" applyNumberFormat="1" applyFont="1" applyFill="1" applyBorder="1" applyAlignment="1">
      <alignment horizontal="center" vertical="center" wrapText="1" shrinkToFit="1"/>
    </xf>
    <xf numFmtId="183" fontId="10" fillId="9" borderId="127" xfId="0" applyNumberFormat="1" applyFont="1" applyFill="1" applyBorder="1" applyAlignment="1">
      <alignment horizontal="center" vertical="center" wrapText="1" shrinkToFit="1"/>
    </xf>
    <xf numFmtId="183" fontId="10" fillId="9" borderId="28" xfId="0" applyNumberFormat="1" applyFont="1" applyFill="1" applyBorder="1" applyAlignment="1">
      <alignment horizontal="center" vertical="center"/>
    </xf>
    <xf numFmtId="183" fontId="10" fillId="9" borderId="26" xfId="0" applyNumberFormat="1" applyFont="1" applyFill="1" applyBorder="1" applyAlignment="1">
      <alignment horizontal="center" vertical="center"/>
    </xf>
    <xf numFmtId="183" fontId="10" fillId="9" borderId="21" xfId="0" applyNumberFormat="1" applyFont="1" applyFill="1" applyBorder="1" applyAlignment="1">
      <alignment horizontal="center" vertical="center"/>
    </xf>
    <xf numFmtId="183" fontId="10" fillId="9" borderId="37" xfId="0" applyNumberFormat="1" applyFont="1" applyFill="1" applyBorder="1" applyAlignment="1">
      <alignment horizontal="center" vertical="center"/>
    </xf>
    <xf numFmtId="183" fontId="10" fillId="9" borderId="26" xfId="0" applyNumberFormat="1" applyFont="1" applyFill="1" applyBorder="1" applyAlignment="1">
      <alignment horizontal="center" vertical="center" wrapText="1"/>
    </xf>
    <xf numFmtId="183" fontId="10" fillId="9" borderId="35" xfId="0" applyNumberFormat="1" applyFont="1" applyFill="1" applyBorder="1" applyAlignment="1">
      <alignment horizontal="center" vertical="center" wrapText="1"/>
    </xf>
    <xf numFmtId="183" fontId="10" fillId="9" borderId="37" xfId="0" applyNumberFormat="1" applyFont="1" applyFill="1" applyBorder="1" applyAlignment="1">
      <alignment horizontal="center" vertical="center" wrapText="1"/>
    </xf>
    <xf numFmtId="183" fontId="10" fillId="9" borderId="22" xfId="0" applyNumberFormat="1" applyFont="1" applyFill="1" applyBorder="1" applyAlignment="1">
      <alignment horizontal="center" vertical="center" wrapText="1"/>
    </xf>
    <xf numFmtId="183" fontId="10" fillId="9" borderId="32" xfId="0" applyNumberFormat="1" applyFont="1" applyFill="1" applyBorder="1" applyAlignment="1">
      <alignment horizontal="center" vertical="center" wrapText="1"/>
    </xf>
    <xf numFmtId="183" fontId="10" fillId="9" borderId="0" xfId="0" applyNumberFormat="1" applyFont="1" applyFill="1" applyBorder="1" applyAlignment="1">
      <alignment horizontal="center" vertical="center" wrapText="1"/>
    </xf>
    <xf numFmtId="183" fontId="10" fillId="9" borderId="27" xfId="0" applyNumberFormat="1" applyFont="1" applyFill="1" applyBorder="1" applyAlignment="1">
      <alignment horizontal="center" vertical="center" wrapText="1"/>
    </xf>
    <xf numFmtId="183" fontId="10" fillId="9" borderId="39" xfId="0" applyNumberFormat="1" applyFont="1" applyFill="1" applyBorder="1" applyAlignment="1">
      <alignment horizontal="center" vertical="center" wrapText="1"/>
    </xf>
    <xf numFmtId="183" fontId="10" fillId="9" borderId="11" xfId="0" applyNumberFormat="1" applyFont="1" applyFill="1" applyBorder="1" applyAlignment="1">
      <alignment horizontal="center" vertical="center" wrapText="1"/>
    </xf>
    <xf numFmtId="183" fontId="10" fillId="9" borderId="22" xfId="0" applyNumberFormat="1" applyFont="1" applyFill="1" applyBorder="1" applyAlignment="1">
      <alignment horizontal="center" vertical="center" textRotation="255" wrapText="1"/>
    </xf>
    <xf numFmtId="183" fontId="10" fillId="9" borderId="32" xfId="0" applyNumberFormat="1" applyFont="1" applyFill="1" applyBorder="1" applyAlignment="1">
      <alignment horizontal="center" vertical="center" textRotation="255" wrapText="1"/>
    </xf>
    <xf numFmtId="183" fontId="10" fillId="9" borderId="36" xfId="0" applyNumberFormat="1" applyFont="1" applyFill="1" applyBorder="1" applyAlignment="1">
      <alignment horizontal="center" vertical="center" wrapText="1"/>
    </xf>
    <xf numFmtId="183" fontId="10" fillId="9" borderId="34" xfId="0" applyNumberFormat="1" applyFont="1" applyFill="1" applyBorder="1" applyAlignment="1">
      <alignment horizontal="center" vertical="center" wrapText="1"/>
    </xf>
    <xf numFmtId="183" fontId="10" fillId="9" borderId="48" xfId="0" applyNumberFormat="1" applyFont="1" applyFill="1" applyBorder="1" applyAlignment="1">
      <alignment horizontal="center" vertical="center" wrapText="1"/>
    </xf>
    <xf numFmtId="183" fontId="10" fillId="9" borderId="121" xfId="0" applyNumberFormat="1" applyFont="1" applyFill="1" applyBorder="1" applyAlignment="1">
      <alignment horizontal="center" vertical="center" wrapText="1"/>
    </xf>
    <xf numFmtId="183" fontId="10" fillId="9" borderId="46" xfId="0" applyNumberFormat="1" applyFont="1" applyFill="1" applyBorder="1" applyAlignment="1">
      <alignment horizontal="center" vertical="center" wrapText="1"/>
    </xf>
    <xf numFmtId="183" fontId="10" fillId="9" borderId="139" xfId="0" applyNumberFormat="1" applyFont="1" applyFill="1" applyBorder="1" applyAlignment="1">
      <alignment horizontal="center" vertical="center" wrapText="1" shrinkToFit="1"/>
    </xf>
    <xf numFmtId="183" fontId="10" fillId="9" borderId="140" xfId="0" applyNumberFormat="1" applyFont="1" applyFill="1" applyBorder="1" applyAlignment="1">
      <alignment horizontal="center" vertical="center" wrapText="1" shrinkToFit="1"/>
    </xf>
    <xf numFmtId="183" fontId="10" fillId="9" borderId="141" xfId="0" applyNumberFormat="1" applyFont="1" applyFill="1" applyBorder="1" applyAlignment="1">
      <alignment horizontal="center" vertical="center" wrapText="1" shrinkToFit="1"/>
    </xf>
    <xf numFmtId="183" fontId="10" fillId="9" borderId="29" xfId="0" applyNumberFormat="1" applyFont="1" applyFill="1" applyBorder="1" applyAlignment="1">
      <alignment horizontal="center" vertical="center"/>
    </xf>
    <xf numFmtId="0" fontId="4" fillId="7" borderId="22" xfId="5" applyFont="1" applyFill="1" applyBorder="1" applyAlignment="1">
      <alignment horizontal="center" vertical="center"/>
    </xf>
    <xf numFmtId="0" fontId="4" fillId="7" borderId="32" xfId="5" applyFont="1" applyFill="1" applyBorder="1" applyAlignment="1">
      <alignment horizontal="center" vertical="center"/>
    </xf>
    <xf numFmtId="0" fontId="4" fillId="7" borderId="11" xfId="5" applyFont="1" applyFill="1" applyBorder="1" applyAlignment="1">
      <alignment horizontal="center" vertical="center"/>
    </xf>
    <xf numFmtId="0" fontId="4" fillId="9" borderId="32" xfId="5" applyFont="1" applyFill="1" applyBorder="1" applyAlignment="1">
      <alignment horizontal="center" vertical="center"/>
    </xf>
    <xf numFmtId="0" fontId="4" fillId="9" borderId="11" xfId="5" applyFont="1" applyFill="1" applyBorder="1" applyAlignment="1">
      <alignment horizontal="center" vertical="center"/>
    </xf>
    <xf numFmtId="0" fontId="4" fillId="8" borderId="22" xfId="5" applyFont="1" applyFill="1" applyBorder="1" applyAlignment="1">
      <alignment horizontal="center" vertical="center"/>
    </xf>
    <xf numFmtId="0" fontId="4" fillId="8" borderId="32" xfId="5" applyFont="1" applyFill="1" applyBorder="1" applyAlignment="1">
      <alignment horizontal="center" vertical="center"/>
    </xf>
    <xf numFmtId="0" fontId="4" fillId="8" borderId="11" xfId="5" applyFont="1" applyFill="1" applyBorder="1" applyAlignment="1">
      <alignment horizontal="center" vertical="center"/>
    </xf>
    <xf numFmtId="0" fontId="13" fillId="0" borderId="23" xfId="12" applyFont="1" applyBorder="1" applyAlignment="1">
      <alignment horizontal="left" vertical="center" wrapText="1"/>
    </xf>
    <xf numFmtId="0" fontId="13" fillId="0" borderId="25" xfId="12" applyFont="1" applyBorder="1" applyAlignment="1">
      <alignment horizontal="left" vertical="center" wrapText="1"/>
    </xf>
    <xf numFmtId="0" fontId="13" fillId="0" borderId="22" xfId="12" applyFont="1" applyBorder="1" applyAlignment="1">
      <alignment horizontal="left" vertical="center" wrapText="1"/>
    </xf>
    <xf numFmtId="0" fontId="13" fillId="0" borderId="11" xfId="12" applyFont="1" applyBorder="1" applyAlignment="1">
      <alignment horizontal="left" vertical="center" wrapText="1"/>
    </xf>
    <xf numFmtId="0" fontId="4" fillId="6" borderId="22" xfId="5" applyFont="1" applyFill="1" applyBorder="1" applyAlignment="1">
      <alignment horizontal="center" vertical="center"/>
    </xf>
    <xf numFmtId="0" fontId="4" fillId="6" borderId="32" xfId="5" applyFont="1" applyFill="1" applyBorder="1" applyAlignment="1">
      <alignment horizontal="center" vertical="center"/>
    </xf>
    <xf numFmtId="0" fontId="13" fillId="0" borderId="22" xfId="5" applyFont="1" applyBorder="1" applyAlignment="1">
      <alignment horizontal="left" vertical="center" wrapText="1"/>
    </xf>
    <xf numFmtId="0" fontId="13" fillId="0" borderId="11" xfId="5" applyFont="1" applyBorder="1" applyAlignment="1">
      <alignment horizontal="left" vertical="center" wrapText="1"/>
    </xf>
    <xf numFmtId="0" fontId="0" fillId="11" borderId="66" xfId="0" applyFill="1" applyBorder="1" applyAlignment="1">
      <alignment horizontal="center" vertical="center"/>
    </xf>
    <xf numFmtId="0" fontId="0" fillId="11" borderId="51" xfId="0" applyFill="1" applyBorder="1" applyAlignment="1">
      <alignment horizontal="center" vertical="center"/>
    </xf>
    <xf numFmtId="0" fontId="0" fillId="11" borderId="73" xfId="0" applyFill="1" applyBorder="1" applyAlignment="1">
      <alignment horizontal="center" vertical="center"/>
    </xf>
    <xf numFmtId="0" fontId="0" fillId="11" borderId="57" xfId="0" applyFill="1" applyBorder="1" applyAlignment="1">
      <alignment horizontal="center" vertical="center"/>
    </xf>
    <xf numFmtId="0" fontId="0" fillId="11" borderId="53" xfId="0" applyFill="1" applyBorder="1" applyAlignment="1">
      <alignment horizontal="center" vertical="center"/>
    </xf>
    <xf numFmtId="0" fontId="0" fillId="11" borderId="67" xfId="0" applyFill="1" applyBorder="1" applyAlignment="1">
      <alignment horizontal="center" vertical="center"/>
    </xf>
    <xf numFmtId="0" fontId="0" fillId="11" borderId="71" xfId="0" applyFill="1" applyBorder="1" applyAlignment="1">
      <alignment horizontal="center" vertical="center"/>
    </xf>
    <xf numFmtId="0" fontId="0" fillId="11" borderId="69" xfId="0" applyFill="1" applyBorder="1" applyAlignment="1">
      <alignment horizontal="center" vertical="center"/>
    </xf>
    <xf numFmtId="0" fontId="0" fillId="11" borderId="72" xfId="0" applyFill="1" applyBorder="1" applyAlignment="1">
      <alignment horizontal="center" vertical="center"/>
    </xf>
    <xf numFmtId="0" fontId="0" fillId="11" borderId="68" xfId="0" applyFill="1" applyBorder="1" applyAlignment="1">
      <alignment horizontal="center" vertical="center"/>
    </xf>
    <xf numFmtId="0" fontId="0" fillId="11" borderId="70" xfId="0" applyFill="1" applyBorder="1" applyAlignment="1">
      <alignment horizontal="center" vertical="center"/>
    </xf>
    <xf numFmtId="183" fontId="26" fillId="0" borderId="127" xfId="1" applyNumberFormat="1" applyFont="1" applyFill="1" applyBorder="1" applyAlignment="1">
      <alignment vertical="center" shrinkToFit="1"/>
    </xf>
  </cellXfs>
  <cellStyles count="17">
    <cellStyle name="パーセント" xfId="2" builtinId="5"/>
    <cellStyle name="パーセント 2" xfId="10"/>
    <cellStyle name="パーセント 3" xfId="14"/>
    <cellStyle name="桁区切り" xfId="1" builtinId="6"/>
    <cellStyle name="桁区切り 2" xfId="7"/>
    <cellStyle name="桁区切り 2 3" xfId="16"/>
    <cellStyle name="桁区切り 3" xfId="6"/>
    <cellStyle name="桁区切り 4" xfId="13"/>
    <cellStyle name="桁区切り 5" xfId="11"/>
    <cellStyle name="桁区切り 5 3" xfId="15"/>
    <cellStyle name="桁区切り 6" xfId="8"/>
    <cellStyle name="標準" xfId="0" builtinId="0"/>
    <cellStyle name="標準 2" xfId="3"/>
    <cellStyle name="標準 2 2" xfId="5"/>
    <cellStyle name="標準 3" xfId="9"/>
    <cellStyle name="標準 4" xfId="12"/>
    <cellStyle name="標準_35事業別（熊本）" xfId="4"/>
  </cellStyles>
  <dxfs count="0"/>
  <tableStyles count="0" defaultTableStyle="TableStyleMedium9" defaultPivotStyle="PivotStyleLight16"/>
  <colors>
    <mruColors>
      <color rgb="FF0000FF"/>
      <color rgb="FFFF0000"/>
      <color rgb="FFCCFFFF"/>
      <color rgb="FFFFFFCC"/>
      <color rgb="FFFF9999"/>
      <color rgb="FFFFFF66"/>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142875</xdr:colOff>
      <xdr:row>54</xdr:row>
      <xdr:rowOff>66674</xdr:rowOff>
    </xdr:from>
    <xdr:to>
      <xdr:col>2</xdr:col>
      <xdr:colOff>1155700</xdr:colOff>
      <xdr:row>54</xdr:row>
      <xdr:rowOff>355599</xdr:rowOff>
    </xdr:to>
    <xdr:sp macro="" textlink="">
      <xdr:nvSpPr>
        <xdr:cNvPr id="2" name="テキスト ボックス 1"/>
        <xdr:cNvSpPr txBox="1"/>
      </xdr:nvSpPr>
      <xdr:spPr>
        <a:xfrm>
          <a:off x="457200" y="24002999"/>
          <a:ext cx="1631950" cy="288925"/>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rgbClr val="FF0000"/>
              </a:solidFill>
            </a:rPr>
            <a:t>（以下、追加用欄）</a:t>
          </a:r>
        </a:p>
      </xdr:txBody>
    </xdr:sp>
    <xdr:clientData/>
  </xdr:twoCellAnchor>
  <xdr:twoCellAnchor>
    <xdr:from>
      <xdr:col>0</xdr:col>
      <xdr:colOff>74838</xdr:colOff>
      <xdr:row>11</xdr:row>
      <xdr:rowOff>43541</xdr:rowOff>
    </xdr:from>
    <xdr:to>
      <xdr:col>17</xdr:col>
      <xdr:colOff>326571</xdr:colOff>
      <xdr:row>11</xdr:row>
      <xdr:rowOff>1197429</xdr:rowOff>
    </xdr:to>
    <xdr:sp macro="" textlink="">
      <xdr:nvSpPr>
        <xdr:cNvPr id="3" name="テキスト ボックス 2"/>
        <xdr:cNvSpPr txBox="1"/>
      </xdr:nvSpPr>
      <xdr:spPr>
        <a:xfrm>
          <a:off x="74838" y="342898"/>
          <a:ext cx="14865804" cy="1153888"/>
        </a:xfrm>
        <a:prstGeom prst="rect">
          <a:avLst/>
        </a:prstGeom>
        <a:solidFill>
          <a:srgbClr val="FFC0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mn-ea"/>
              <a:ea typeface="+mn-ea"/>
            </a:rPr>
            <a:t>■　留意事項</a:t>
          </a:r>
          <a:endParaRPr kumimoji="1" lang="en-US" altLang="ja-JP" sz="1400">
            <a:latin typeface="+mn-ea"/>
            <a:ea typeface="+mn-ea"/>
          </a:endParaRPr>
        </a:p>
        <a:p>
          <a:r>
            <a:rPr kumimoji="1" lang="ja-JP" altLang="en-US" sz="1400">
              <a:latin typeface="+mn-ea"/>
              <a:ea typeface="+mn-ea"/>
            </a:rPr>
            <a:t>　①　前回調査時（</a:t>
          </a:r>
          <a:r>
            <a:rPr kumimoji="1" lang="en-US" altLang="ja-JP" sz="1400">
              <a:latin typeface="+mn-ea"/>
              <a:ea typeface="+mn-ea"/>
            </a:rPr>
            <a:t>1</a:t>
          </a:r>
          <a:r>
            <a:rPr kumimoji="1" lang="ja-JP" altLang="en-US" sz="1400">
              <a:latin typeface="+mn-ea"/>
              <a:ea typeface="+mn-ea"/>
            </a:rPr>
            <a:t>月）に記入いただいた各項目について、確認・修正をお願いします。</a:t>
          </a:r>
          <a:endParaRPr kumimoji="1" lang="en-US" altLang="ja-JP" sz="1400">
            <a:latin typeface="+mn-ea"/>
            <a:ea typeface="+mn-ea"/>
          </a:endParaRPr>
        </a:p>
        <a:p>
          <a:r>
            <a:rPr kumimoji="1" lang="ja-JP" altLang="en-US" sz="1400">
              <a:latin typeface="+mn-ea"/>
              <a:ea typeface="+mn-ea"/>
            </a:rPr>
            <a:t>　②　地区の追加は下の追加用欄に記入願います。</a:t>
          </a:r>
          <a:endParaRPr kumimoji="1" lang="en-US" altLang="ja-JP" sz="1400">
            <a:latin typeface="+mn-ea"/>
            <a:ea typeface="+mn-ea"/>
          </a:endParaRPr>
        </a:p>
        <a:p>
          <a:r>
            <a:rPr kumimoji="1" lang="ja-JP" altLang="en-US" sz="1400">
              <a:latin typeface="+mn-ea"/>
              <a:ea typeface="+mn-ea"/>
            </a:rPr>
            <a:t>　③　青色着色のセル（発注時期、集積状況）については、現時点で分かる範囲での入力で構いません（空欄でも可）。</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5" Type="http://schemas.openxmlformats.org/officeDocument/2006/relationships/printerSettings" Target="../printerSettings/printerSettings16.bin"/><Relationship Id="rId4"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CH80"/>
  <sheetViews>
    <sheetView view="pageBreakPreview" zoomScale="70" zoomScaleNormal="75" zoomScaleSheetLayoutView="70" workbookViewId="0">
      <pane xSplit="4" ySplit="21" topLeftCell="E40" activePane="bottomRight" state="frozen"/>
      <selection pane="topRight" activeCell="E1" sqref="E1"/>
      <selection pane="bottomLeft" activeCell="A22" sqref="A22"/>
      <selection pane="bottomRight" activeCell="Z12" sqref="Z12"/>
    </sheetView>
  </sheetViews>
  <sheetFormatPr defaultColWidth="9" defaultRowHeight="14.25" x14ac:dyDescent="0.15"/>
  <cols>
    <col min="1" max="1" width="4.125" style="1" customWidth="1"/>
    <col min="2" max="2" width="8.125" style="1" bestFit="1" customWidth="1"/>
    <col min="3" max="3" width="15.625" style="1" customWidth="1"/>
    <col min="4" max="4" width="10.625" style="1" customWidth="1"/>
    <col min="5" max="6" width="19.375" style="1" bestFit="1" customWidth="1"/>
    <col min="7" max="9" width="10.625" style="1" customWidth="1"/>
    <col min="10" max="15" width="8.625" style="1" customWidth="1"/>
    <col min="16" max="16" width="17.25" style="57" customWidth="1"/>
    <col min="17" max="17" width="13.125" style="1" customWidth="1"/>
    <col min="18" max="18" width="6.375" style="1" bestFit="1" customWidth="1"/>
    <col min="19" max="21" width="9.25" style="1" customWidth="1"/>
    <col min="22" max="22" width="9" style="1" customWidth="1"/>
    <col min="23" max="23" width="21.75" style="1" bestFit="1" customWidth="1"/>
    <col min="24" max="25" width="9" style="1" customWidth="1"/>
    <col min="26" max="26" width="9.25" style="1" customWidth="1"/>
    <col min="27" max="27" width="9" style="1" customWidth="1"/>
    <col min="28" max="28" width="9.25" style="1" customWidth="1"/>
    <col min="29" max="32" width="9" style="1" customWidth="1"/>
    <col min="33" max="33" width="9.25" style="1" customWidth="1"/>
    <col min="34" max="34" width="9" style="1" customWidth="1"/>
    <col min="35" max="35" width="11.625" style="57" customWidth="1"/>
    <col min="36" max="36" width="32.5" style="1" customWidth="1"/>
    <col min="37" max="16384" width="9" style="1"/>
  </cols>
  <sheetData>
    <row r="1" spans="1:36" ht="24" x14ac:dyDescent="0.15">
      <c r="A1" s="54" t="s">
        <v>288</v>
      </c>
      <c r="B1" s="2"/>
      <c r="C1" s="2"/>
      <c r="D1" s="3"/>
      <c r="E1" s="2"/>
      <c r="F1" s="4"/>
      <c r="G1" s="2"/>
      <c r="H1" s="2"/>
      <c r="I1" s="2"/>
      <c r="J1" s="2"/>
      <c r="K1" s="2"/>
      <c r="L1" s="2"/>
      <c r="M1" s="2"/>
      <c r="N1" s="2"/>
      <c r="O1" s="2"/>
      <c r="P1" s="2"/>
      <c r="R1" s="2"/>
      <c r="S1" s="279"/>
      <c r="T1" s="280"/>
      <c r="U1" s="280"/>
      <c r="V1" s="280"/>
      <c r="W1" s="17"/>
      <c r="X1" s="4"/>
      <c r="Y1" s="4"/>
      <c r="Z1" s="4"/>
      <c r="AA1" s="4"/>
      <c r="AB1" s="4"/>
      <c r="AC1" s="4"/>
      <c r="AD1" s="4"/>
      <c r="AE1" s="4"/>
      <c r="AF1" s="4"/>
      <c r="AG1" s="4"/>
      <c r="AH1" s="4"/>
      <c r="AI1" s="4"/>
      <c r="AJ1" s="5"/>
    </row>
    <row r="2" spans="1:36" ht="14.25" hidden="1" customHeight="1" thickBot="1" x14ac:dyDescent="0.2">
      <c r="A2" s="230" t="s">
        <v>0</v>
      </c>
      <c r="B2" s="311"/>
      <c r="C2" s="311"/>
      <c r="D2" s="311"/>
      <c r="E2" s="311"/>
      <c r="F2" s="305"/>
      <c r="G2" s="311"/>
      <c r="H2" s="311"/>
      <c r="I2" s="311"/>
      <c r="J2" s="311"/>
      <c r="K2" s="311"/>
      <c r="L2" s="311"/>
      <c r="M2" s="311"/>
      <c r="N2" s="311"/>
      <c r="O2" s="311"/>
      <c r="P2" s="311"/>
      <c r="R2" s="311"/>
      <c r="S2" s="312"/>
      <c r="T2" s="312"/>
      <c r="U2" s="312"/>
      <c r="V2" s="312"/>
      <c r="W2" s="312"/>
      <c r="X2" s="307"/>
      <c r="Y2" s="307"/>
      <c r="Z2" s="307"/>
      <c r="AA2" s="307"/>
      <c r="AB2" s="307"/>
      <c r="AC2" s="307"/>
      <c r="AD2" s="307"/>
      <c r="AE2" s="307"/>
      <c r="AF2" s="307"/>
      <c r="AG2" s="307"/>
      <c r="AH2" s="307"/>
      <c r="AI2" s="78"/>
      <c r="AJ2" s="306"/>
    </row>
    <row r="3" spans="1:36" ht="14.25" hidden="1" customHeight="1" x14ac:dyDescent="0.15">
      <c r="A3" s="6"/>
      <c r="B3" s="7"/>
      <c r="C3" s="7"/>
      <c r="D3" s="7"/>
      <c r="E3" s="7"/>
      <c r="F3" s="10"/>
      <c r="G3" s="7"/>
      <c r="H3" s="7"/>
      <c r="I3" s="7"/>
      <c r="J3" s="7"/>
      <c r="K3" s="7"/>
      <c r="L3" s="7"/>
      <c r="M3" s="7"/>
      <c r="N3" s="7"/>
      <c r="O3" s="7"/>
      <c r="P3" s="7"/>
      <c r="R3" s="7"/>
      <c r="S3" s="8"/>
      <c r="T3" s="7"/>
      <c r="U3" s="7"/>
      <c r="V3" s="7"/>
      <c r="W3" s="7"/>
      <c r="X3" s="9"/>
      <c r="Y3" s="9"/>
      <c r="Z3" s="9"/>
      <c r="AA3" s="9"/>
      <c r="AB3" s="9"/>
      <c r="AC3" s="9"/>
      <c r="AD3" s="9"/>
      <c r="AE3" s="9"/>
      <c r="AF3" s="9"/>
      <c r="AG3" s="9"/>
      <c r="AH3" s="9"/>
      <c r="AI3" s="7"/>
      <c r="AJ3" s="10"/>
    </row>
    <row r="4" spans="1:36" ht="14.25" hidden="1" customHeight="1" x14ac:dyDescent="0.15">
      <c r="A4" s="231" t="s">
        <v>1</v>
      </c>
      <c r="B4" s="11"/>
      <c r="C4" s="11"/>
      <c r="D4" s="11"/>
      <c r="E4" s="12"/>
      <c r="F4" s="14"/>
      <c r="G4" s="12"/>
      <c r="H4" s="12"/>
      <c r="I4" s="12"/>
      <c r="J4" s="11"/>
      <c r="K4" s="11"/>
      <c r="L4" s="12"/>
      <c r="M4" s="12"/>
      <c r="N4" s="12"/>
      <c r="O4" s="12"/>
      <c r="P4" s="12"/>
      <c r="R4" s="12"/>
      <c r="S4" s="12"/>
      <c r="T4" s="12"/>
      <c r="U4" s="12"/>
      <c r="V4" s="12"/>
      <c r="W4" s="12"/>
      <c r="X4" s="13"/>
      <c r="Y4" s="13"/>
      <c r="Z4" s="13"/>
      <c r="AA4" s="13"/>
      <c r="AB4" s="13"/>
      <c r="AC4" s="13"/>
      <c r="AD4" s="13"/>
      <c r="AE4" s="13"/>
      <c r="AF4" s="13"/>
      <c r="AG4" s="13"/>
      <c r="AH4" s="13"/>
      <c r="AI4" s="75"/>
      <c r="AJ4" s="12"/>
    </row>
    <row r="5" spans="1:36" ht="15" hidden="1" customHeight="1" thickBot="1" x14ac:dyDescent="0.2">
      <c r="A5" s="233" t="s">
        <v>2</v>
      </c>
      <c r="B5" s="15" t="s">
        <v>23</v>
      </c>
      <c r="C5" s="15" t="s">
        <v>23</v>
      </c>
      <c r="D5" s="15" t="s">
        <v>23</v>
      </c>
      <c r="E5" s="15" t="s">
        <v>23</v>
      </c>
      <c r="F5" s="51" t="s">
        <v>23</v>
      </c>
      <c r="G5" s="15" t="s">
        <v>23</v>
      </c>
      <c r="H5" s="15" t="s">
        <v>23</v>
      </c>
      <c r="I5" s="16"/>
      <c r="J5" s="15" t="s">
        <v>23</v>
      </c>
      <c r="K5" s="15"/>
      <c r="L5" s="15" t="s">
        <v>23</v>
      </c>
      <c r="M5" s="15" t="s">
        <v>23</v>
      </c>
      <c r="N5" s="15" t="s">
        <v>23</v>
      </c>
      <c r="O5" s="15"/>
      <c r="P5" s="15" t="s">
        <v>23</v>
      </c>
      <c r="R5" s="15"/>
      <c r="S5" s="15" t="s">
        <v>23</v>
      </c>
      <c r="T5" s="15" t="s">
        <v>23</v>
      </c>
      <c r="U5" s="15" t="s">
        <v>23</v>
      </c>
      <c r="V5" s="16"/>
      <c r="W5" s="15" t="s">
        <v>23</v>
      </c>
      <c r="X5" s="15" t="s">
        <v>23</v>
      </c>
      <c r="Y5" s="15" t="s">
        <v>23</v>
      </c>
      <c r="Z5" s="15" t="s">
        <v>23</v>
      </c>
      <c r="AA5" s="15" t="s">
        <v>23</v>
      </c>
      <c r="AB5" s="15" t="s">
        <v>23</v>
      </c>
      <c r="AC5" s="15"/>
      <c r="AD5" s="15"/>
      <c r="AE5" s="15" t="s">
        <v>23</v>
      </c>
      <c r="AF5" s="15" t="s">
        <v>23</v>
      </c>
      <c r="AG5" s="15" t="s">
        <v>23</v>
      </c>
      <c r="AH5" s="15" t="s">
        <v>23</v>
      </c>
      <c r="AI5" s="76"/>
      <c r="AJ5" s="15" t="s">
        <v>23</v>
      </c>
    </row>
    <row r="6" spans="1:36" ht="14.25" hidden="1" customHeight="1" x14ac:dyDescent="0.15">
      <c r="A6" s="17"/>
      <c r="B6" s="18"/>
      <c r="C6" s="18"/>
      <c r="D6" s="19"/>
      <c r="E6" s="19"/>
      <c r="F6" s="20"/>
      <c r="G6" s="21"/>
      <c r="H6" s="21"/>
      <c r="I6" s="21"/>
      <c r="J6" s="50"/>
      <c r="K6" s="50"/>
      <c r="L6" s="18"/>
      <c r="M6" s="18"/>
      <c r="N6" s="18"/>
      <c r="O6" s="18"/>
      <c r="P6" s="21"/>
      <c r="R6" s="19"/>
      <c r="S6" s="20"/>
      <c r="T6" s="21"/>
      <c r="U6" s="21"/>
      <c r="V6" s="21"/>
      <c r="W6" s="22"/>
      <c r="X6" s="21"/>
      <c r="Y6" s="21"/>
      <c r="Z6" s="21"/>
      <c r="AA6" s="21"/>
      <c r="AB6" s="21"/>
      <c r="AC6" s="21"/>
      <c r="AD6" s="21"/>
      <c r="AE6" s="21"/>
      <c r="AF6" s="21"/>
      <c r="AG6" s="21"/>
      <c r="AH6" s="21"/>
      <c r="AI6" s="21"/>
      <c r="AJ6" s="20"/>
    </row>
    <row r="7" spans="1:36" ht="14.25" hidden="1" customHeight="1" x14ac:dyDescent="0.15">
      <c r="A7" s="23"/>
      <c r="B7" s="23"/>
      <c r="C7" s="23"/>
      <c r="D7" s="24"/>
      <c r="E7" s="23"/>
      <c r="F7" s="25"/>
      <c r="G7" s="26"/>
      <c r="H7" s="26"/>
      <c r="I7" s="21"/>
      <c r="J7" s="23"/>
      <c r="K7" s="23"/>
      <c r="L7" s="23"/>
      <c r="M7" s="23"/>
      <c r="N7" s="23"/>
      <c r="O7" s="23"/>
      <c r="P7" s="21"/>
      <c r="R7" s="23"/>
      <c r="S7" s="25"/>
      <c r="T7" s="26"/>
      <c r="U7" s="26"/>
      <c r="V7" s="21"/>
      <c r="W7" s="27"/>
      <c r="X7" s="26"/>
      <c r="Y7" s="26"/>
      <c r="Z7" s="26"/>
      <c r="AA7" s="26"/>
      <c r="AB7" s="26"/>
      <c r="AC7" s="26"/>
      <c r="AD7" s="26"/>
      <c r="AE7" s="26"/>
      <c r="AF7" s="26"/>
      <c r="AG7" s="26"/>
      <c r="AH7" s="26"/>
      <c r="AI7" s="21"/>
      <c r="AJ7" s="25"/>
    </row>
    <row r="8" spans="1:36" s="95" customFormat="1" ht="15" hidden="1" customHeight="1" thickBot="1" x14ac:dyDescent="0.2">
      <c r="A8" s="232" t="s">
        <v>3</v>
      </c>
      <c r="B8" s="85">
        <f>SUBTOTAL(3,B23:B54)</f>
        <v>32</v>
      </c>
      <c r="C8" s="83"/>
      <c r="D8" s="84"/>
      <c r="E8" s="84"/>
      <c r="F8" s="94"/>
      <c r="G8" s="86">
        <f>SUBTOTAL(9,G23:G54)</f>
        <v>1800</v>
      </c>
      <c r="H8" s="87">
        <f>SUBTOTAL(9,H22:H54)</f>
        <v>1588040</v>
      </c>
      <c r="I8" s="88">
        <f>SUBTOTAL(9,I22:I54)</f>
        <v>1589840</v>
      </c>
      <c r="J8" s="86">
        <f>SUBTOTAL(9,J22:J54)</f>
        <v>594930</v>
      </c>
      <c r="K8" s="86"/>
      <c r="L8" s="86">
        <f>SUBTOTAL(9,L22:L54)</f>
        <v>428200</v>
      </c>
      <c r="M8" s="86">
        <f>SUBTOTAL(9,M22:M79)</f>
        <v>746130</v>
      </c>
      <c r="N8" s="86">
        <f>SUBTOTAL(9,N22:N54)</f>
        <v>97500</v>
      </c>
      <c r="O8" s="87"/>
      <c r="P8" s="234">
        <f>SUBTOTAL(9,P22:P28)</f>
        <v>0</v>
      </c>
      <c r="R8" s="84"/>
      <c r="S8" s="89">
        <f>SUBTOTAL(9,S22:S79)</f>
        <v>1731</v>
      </c>
      <c r="T8" s="90">
        <f>SUBTOTAL(9,T22:T79)</f>
        <v>1025.05</v>
      </c>
      <c r="U8" s="90">
        <f>SUBTOTAL(9,U22:U28)</f>
        <v>0</v>
      </c>
      <c r="V8" s="90">
        <f>SUBTOTAL(9,V22:V28)</f>
        <v>103.8</v>
      </c>
      <c r="W8" s="91"/>
      <c r="X8" s="93"/>
      <c r="Y8" s="93"/>
      <c r="Z8" s="93"/>
      <c r="AA8" s="93"/>
      <c r="AB8" s="93"/>
      <c r="AC8" s="93"/>
      <c r="AD8" s="93"/>
      <c r="AE8" s="93"/>
      <c r="AF8" s="93"/>
      <c r="AG8" s="93"/>
      <c r="AH8" s="93"/>
      <c r="AI8" s="92"/>
      <c r="AJ8" s="93"/>
    </row>
    <row r="9" spans="1:36" ht="14.25" hidden="1" customHeight="1" x14ac:dyDescent="0.15">
      <c r="A9" s="6"/>
      <c r="B9" s="28"/>
      <c r="C9" s="6"/>
      <c r="D9" s="7"/>
      <c r="E9" s="6"/>
      <c r="F9" s="29"/>
      <c r="G9" s="30"/>
      <c r="H9" s="30"/>
      <c r="I9" s="30"/>
      <c r="J9" s="6"/>
      <c r="K9" s="6"/>
      <c r="L9" s="6"/>
      <c r="M9" s="6"/>
      <c r="N9" s="6"/>
      <c r="O9" s="6"/>
      <c r="P9" s="30"/>
      <c r="R9" s="6"/>
      <c r="S9" s="30"/>
      <c r="T9" s="30"/>
      <c r="U9" s="30"/>
      <c r="V9" s="30"/>
      <c r="W9" s="31"/>
      <c r="X9" s="29"/>
      <c r="Y9" s="29"/>
      <c r="Z9" s="29"/>
      <c r="AA9" s="29"/>
      <c r="AB9" s="29"/>
      <c r="AC9" s="29"/>
      <c r="AD9" s="29"/>
      <c r="AE9" s="29"/>
      <c r="AF9" s="29"/>
      <c r="AG9" s="29"/>
      <c r="AH9" s="29"/>
      <c r="AI9" s="30"/>
      <c r="AJ9" s="29"/>
    </row>
    <row r="10" spans="1:36" ht="15" hidden="1" customHeight="1" thickBot="1" x14ac:dyDescent="0.2">
      <c r="A10" s="32">
        <v>1</v>
      </c>
      <c r="B10" s="33">
        <f>A10+1</f>
        <v>2</v>
      </c>
      <c r="C10" s="33">
        <v>4</v>
      </c>
      <c r="D10" s="33">
        <v>5</v>
      </c>
      <c r="E10" s="33">
        <v>16</v>
      </c>
      <c r="F10" s="33">
        <v>55</v>
      </c>
      <c r="G10" s="33">
        <v>6</v>
      </c>
      <c r="H10" s="33">
        <v>7</v>
      </c>
      <c r="I10" s="33">
        <v>8</v>
      </c>
      <c r="J10" s="33">
        <v>11</v>
      </c>
      <c r="K10" s="33"/>
      <c r="L10" s="33">
        <v>12</v>
      </c>
      <c r="M10" s="33">
        <v>13</v>
      </c>
      <c r="N10" s="33">
        <v>14</v>
      </c>
      <c r="O10" s="33"/>
      <c r="P10" s="33">
        <v>15</v>
      </c>
      <c r="R10" s="81" t="s">
        <v>203</v>
      </c>
      <c r="S10" s="33">
        <v>19</v>
      </c>
      <c r="T10" s="308">
        <v>20</v>
      </c>
      <c r="U10" s="309"/>
      <c r="V10" s="310"/>
      <c r="W10" s="33">
        <v>21</v>
      </c>
      <c r="X10" s="33">
        <v>29</v>
      </c>
      <c r="Y10" s="33">
        <v>30</v>
      </c>
      <c r="Z10" s="33">
        <v>31</v>
      </c>
      <c r="AA10" s="33">
        <v>32</v>
      </c>
      <c r="AB10" s="33">
        <v>33</v>
      </c>
      <c r="AC10" s="33"/>
      <c r="AD10" s="33"/>
      <c r="AE10" s="33">
        <v>29</v>
      </c>
      <c r="AF10" s="33">
        <v>30</v>
      </c>
      <c r="AG10" s="33">
        <v>31</v>
      </c>
      <c r="AH10" s="33">
        <v>32</v>
      </c>
      <c r="AI10" s="33">
        <v>25</v>
      </c>
      <c r="AJ10" s="33">
        <v>56</v>
      </c>
    </row>
    <row r="11" spans="1:36" ht="14.25" hidden="1" customHeight="1" x14ac:dyDescent="0.15">
      <c r="A11" s="34"/>
      <c r="B11" s="34"/>
      <c r="C11" s="34"/>
      <c r="D11" s="34"/>
      <c r="E11" s="34"/>
      <c r="F11" s="34"/>
      <c r="G11" s="34"/>
      <c r="H11" s="34"/>
      <c r="I11" s="34"/>
      <c r="J11" s="34"/>
      <c r="K11" s="34"/>
      <c r="L11" s="34"/>
      <c r="M11" s="34"/>
      <c r="N11" s="34"/>
      <c r="O11" s="34"/>
      <c r="P11" s="34"/>
      <c r="R11" s="34"/>
      <c r="S11" s="34"/>
      <c r="T11" s="34"/>
      <c r="U11" s="34"/>
      <c r="V11" s="34"/>
      <c r="W11" s="34"/>
      <c r="X11" s="35"/>
      <c r="Y11" s="35"/>
      <c r="Z11" s="35"/>
      <c r="AA11" s="35"/>
      <c r="AB11" s="35"/>
      <c r="AC11" s="35"/>
      <c r="AD11" s="35"/>
      <c r="AE11" s="35"/>
      <c r="AF11" s="35"/>
      <c r="AG11" s="35"/>
      <c r="AH11" s="35"/>
      <c r="AI11" s="336"/>
      <c r="AJ11" s="34"/>
    </row>
    <row r="12" spans="1:36" ht="102" customHeight="1" x14ac:dyDescent="0.15">
      <c r="A12" s="34"/>
      <c r="B12" s="34"/>
      <c r="C12" s="34"/>
      <c r="D12" s="34"/>
      <c r="E12" s="34"/>
      <c r="F12" s="34"/>
      <c r="G12" s="34"/>
      <c r="H12" s="34"/>
      <c r="I12" s="34"/>
      <c r="J12" s="34"/>
      <c r="K12" s="34"/>
      <c r="L12" s="34"/>
      <c r="M12" s="34"/>
      <c r="N12" s="34"/>
      <c r="O12" s="34"/>
      <c r="P12" s="34"/>
      <c r="R12" s="34"/>
      <c r="S12" s="34"/>
      <c r="T12" s="34"/>
      <c r="U12" s="34"/>
      <c r="V12" s="34"/>
      <c r="W12" s="34"/>
      <c r="X12" s="34"/>
      <c r="Y12" s="34"/>
      <c r="Z12" s="34"/>
      <c r="AA12" s="34"/>
      <c r="AB12" s="34"/>
      <c r="AC12" s="34"/>
      <c r="AD12" s="34"/>
      <c r="AE12" s="34"/>
      <c r="AF12" s="34"/>
      <c r="AG12" s="34"/>
      <c r="AH12" s="34"/>
      <c r="AI12" s="35"/>
      <c r="AJ12" s="34"/>
    </row>
    <row r="13" spans="1:36" ht="14.25" customHeight="1" x14ac:dyDescent="0.15">
      <c r="A13" s="531" t="s">
        <v>4</v>
      </c>
      <c r="B13" s="534" t="s">
        <v>5</v>
      </c>
      <c r="C13" s="317"/>
      <c r="D13" s="528" t="s">
        <v>6</v>
      </c>
      <c r="E13" s="528" t="s">
        <v>7</v>
      </c>
      <c r="F13" s="528" t="s">
        <v>12</v>
      </c>
      <c r="G13" s="534" t="s">
        <v>11</v>
      </c>
      <c r="H13" s="537"/>
      <c r="I13" s="538"/>
      <c r="J13" s="534" t="s">
        <v>43</v>
      </c>
      <c r="K13" s="537"/>
      <c r="L13" s="537"/>
      <c r="M13" s="537"/>
      <c r="N13" s="537"/>
      <c r="O13" s="538"/>
      <c r="P13" s="528" t="s">
        <v>101</v>
      </c>
      <c r="Q13" s="349"/>
      <c r="R13" s="528" t="s">
        <v>88</v>
      </c>
      <c r="S13" s="528" t="s">
        <v>8</v>
      </c>
      <c r="T13" s="534" t="s">
        <v>9</v>
      </c>
      <c r="U13" s="537"/>
      <c r="V13" s="538"/>
      <c r="W13" s="528" t="s">
        <v>47</v>
      </c>
      <c r="X13" s="544" t="s">
        <v>287</v>
      </c>
      <c r="Y13" s="545"/>
      <c r="Z13" s="545"/>
      <c r="AA13" s="545"/>
      <c r="AB13" s="545"/>
      <c r="AC13" s="548" t="s">
        <v>279</v>
      </c>
      <c r="AD13" s="549"/>
      <c r="AE13" s="549"/>
      <c r="AF13" s="549"/>
      <c r="AG13" s="549"/>
      <c r="AH13" s="550"/>
      <c r="AI13" s="528" t="s">
        <v>282</v>
      </c>
      <c r="AJ13" s="528" t="s">
        <v>276</v>
      </c>
    </row>
    <row r="14" spans="1:36" ht="14.25" customHeight="1" x14ac:dyDescent="0.15">
      <c r="A14" s="532"/>
      <c r="B14" s="535"/>
      <c r="C14" s="318"/>
      <c r="D14" s="529"/>
      <c r="E14" s="529"/>
      <c r="F14" s="529"/>
      <c r="G14" s="536"/>
      <c r="H14" s="539"/>
      <c r="I14" s="540"/>
      <c r="J14" s="536"/>
      <c r="K14" s="539"/>
      <c r="L14" s="539"/>
      <c r="M14" s="539"/>
      <c r="N14" s="539"/>
      <c r="O14" s="540"/>
      <c r="P14" s="529"/>
      <c r="Q14" s="350"/>
      <c r="R14" s="529"/>
      <c r="S14" s="529"/>
      <c r="T14" s="535"/>
      <c r="U14" s="554"/>
      <c r="V14" s="555"/>
      <c r="W14" s="529"/>
      <c r="X14" s="546"/>
      <c r="Y14" s="547"/>
      <c r="Z14" s="547"/>
      <c r="AA14" s="547"/>
      <c r="AB14" s="547"/>
      <c r="AC14" s="551"/>
      <c r="AD14" s="552"/>
      <c r="AE14" s="552"/>
      <c r="AF14" s="552"/>
      <c r="AG14" s="552"/>
      <c r="AH14" s="553"/>
      <c r="AI14" s="529"/>
      <c r="AJ14" s="529"/>
    </row>
    <row r="15" spans="1:36" ht="14.25" customHeight="1" x14ac:dyDescent="0.15">
      <c r="A15" s="532"/>
      <c r="B15" s="535"/>
      <c r="C15" s="318"/>
      <c r="D15" s="529"/>
      <c r="E15" s="529"/>
      <c r="F15" s="529"/>
      <c r="G15" s="534" t="s">
        <v>280</v>
      </c>
      <c r="H15" s="537"/>
      <c r="I15" s="538"/>
      <c r="J15" s="556" t="s">
        <v>25</v>
      </c>
      <c r="K15" s="340"/>
      <c r="L15" s="559" t="s">
        <v>26</v>
      </c>
      <c r="M15" s="559" t="s">
        <v>27</v>
      </c>
      <c r="N15" s="559" t="s">
        <v>104</v>
      </c>
      <c r="O15" s="560" t="s">
        <v>271</v>
      </c>
      <c r="P15" s="529"/>
      <c r="Q15" s="350"/>
      <c r="R15" s="529"/>
      <c r="S15" s="529"/>
      <c r="T15" s="535"/>
      <c r="U15" s="554"/>
      <c r="V15" s="555"/>
      <c r="W15" s="529"/>
      <c r="X15" s="544" t="s">
        <v>18</v>
      </c>
      <c r="Y15" s="571"/>
      <c r="Z15" s="544" t="s">
        <v>19</v>
      </c>
      <c r="AA15" s="545"/>
      <c r="AB15" s="571"/>
      <c r="AC15" s="565" t="s">
        <v>277</v>
      </c>
      <c r="AD15" s="565" t="s">
        <v>278</v>
      </c>
      <c r="AE15" s="544" t="s">
        <v>18</v>
      </c>
      <c r="AF15" s="571"/>
      <c r="AG15" s="544" t="s">
        <v>19</v>
      </c>
      <c r="AH15" s="545"/>
      <c r="AI15" s="529"/>
      <c r="AJ15" s="529"/>
    </row>
    <row r="16" spans="1:36" ht="14.25" customHeight="1" x14ac:dyDescent="0.15">
      <c r="A16" s="532"/>
      <c r="B16" s="535"/>
      <c r="C16" s="319"/>
      <c r="D16" s="529"/>
      <c r="E16" s="529"/>
      <c r="F16" s="529"/>
      <c r="G16" s="535"/>
      <c r="H16" s="554"/>
      <c r="I16" s="555"/>
      <c r="J16" s="557"/>
      <c r="K16" s="341"/>
      <c r="L16" s="542"/>
      <c r="M16" s="542"/>
      <c r="N16" s="542"/>
      <c r="O16" s="561"/>
      <c r="P16" s="529"/>
      <c r="Q16" s="350"/>
      <c r="R16" s="529"/>
      <c r="S16" s="529"/>
      <c r="T16" s="528" t="s">
        <v>15</v>
      </c>
      <c r="U16" s="528" t="s">
        <v>16</v>
      </c>
      <c r="V16" s="529" t="s">
        <v>281</v>
      </c>
      <c r="W16" s="529"/>
      <c r="X16" s="563"/>
      <c r="Y16" s="572"/>
      <c r="Z16" s="563"/>
      <c r="AA16" s="564"/>
      <c r="AB16" s="572"/>
      <c r="AC16" s="566"/>
      <c r="AD16" s="566"/>
      <c r="AE16" s="563"/>
      <c r="AF16" s="572"/>
      <c r="AG16" s="563"/>
      <c r="AH16" s="564"/>
      <c r="AI16" s="529"/>
      <c r="AJ16" s="529"/>
    </row>
    <row r="17" spans="1:36" ht="14.25" customHeight="1" x14ac:dyDescent="0.15">
      <c r="A17" s="532"/>
      <c r="B17" s="535"/>
      <c r="C17" s="320" t="s">
        <v>24</v>
      </c>
      <c r="D17" s="529"/>
      <c r="E17" s="529"/>
      <c r="F17" s="529"/>
      <c r="G17" s="328"/>
      <c r="H17" s="329"/>
      <c r="I17" s="321"/>
      <c r="J17" s="557"/>
      <c r="K17" s="341"/>
      <c r="L17" s="542"/>
      <c r="M17" s="542"/>
      <c r="N17" s="542"/>
      <c r="O17" s="561"/>
      <c r="P17" s="529"/>
      <c r="Q17" s="350" t="s">
        <v>274</v>
      </c>
      <c r="R17" s="529"/>
      <c r="S17" s="529"/>
      <c r="T17" s="529"/>
      <c r="U17" s="529"/>
      <c r="V17" s="529"/>
      <c r="W17" s="529"/>
      <c r="X17" s="563"/>
      <c r="Y17" s="572"/>
      <c r="Z17" s="563"/>
      <c r="AA17" s="564"/>
      <c r="AB17" s="572"/>
      <c r="AC17" s="566"/>
      <c r="AD17" s="566"/>
      <c r="AE17" s="563"/>
      <c r="AF17" s="572"/>
      <c r="AG17" s="563"/>
      <c r="AH17" s="564"/>
      <c r="AI17" s="529"/>
      <c r="AJ17" s="529"/>
    </row>
    <row r="18" spans="1:36" ht="14.25" customHeight="1" x14ac:dyDescent="0.15">
      <c r="A18" s="532"/>
      <c r="B18" s="535"/>
      <c r="C18" s="313"/>
      <c r="D18" s="529"/>
      <c r="E18" s="529"/>
      <c r="F18" s="529"/>
      <c r="G18" s="330"/>
      <c r="H18" s="331"/>
      <c r="I18" s="321"/>
      <c r="J18" s="557"/>
      <c r="K18" s="541" t="s">
        <v>286</v>
      </c>
      <c r="L18" s="542"/>
      <c r="M18" s="542"/>
      <c r="N18" s="542"/>
      <c r="O18" s="561"/>
      <c r="P18" s="529"/>
      <c r="Q18" s="350"/>
      <c r="R18" s="529"/>
      <c r="S18" s="529"/>
      <c r="T18" s="529"/>
      <c r="U18" s="529"/>
      <c r="V18" s="529"/>
      <c r="W18" s="529"/>
      <c r="X18" s="546"/>
      <c r="Y18" s="573"/>
      <c r="Z18" s="546"/>
      <c r="AA18" s="547"/>
      <c r="AB18" s="573"/>
      <c r="AC18" s="566"/>
      <c r="AD18" s="566"/>
      <c r="AE18" s="546"/>
      <c r="AF18" s="573"/>
      <c r="AG18" s="546"/>
      <c r="AH18" s="547"/>
      <c r="AI18" s="529"/>
      <c r="AJ18" s="529"/>
    </row>
    <row r="19" spans="1:36" ht="15" customHeight="1" x14ac:dyDescent="0.15">
      <c r="A19" s="532"/>
      <c r="B19" s="535"/>
      <c r="C19" s="313"/>
      <c r="D19" s="529"/>
      <c r="E19" s="529"/>
      <c r="F19" s="529"/>
      <c r="G19" s="315" t="s">
        <v>14</v>
      </c>
      <c r="H19" s="316" t="s">
        <v>20</v>
      </c>
      <c r="I19" s="321" t="s">
        <v>10</v>
      </c>
      <c r="J19" s="557"/>
      <c r="K19" s="542"/>
      <c r="L19" s="542"/>
      <c r="M19" s="542"/>
      <c r="N19" s="542"/>
      <c r="O19" s="561"/>
      <c r="P19" s="529"/>
      <c r="Q19" s="350" t="s">
        <v>275</v>
      </c>
      <c r="R19" s="529"/>
      <c r="S19" s="529"/>
      <c r="T19" s="529"/>
      <c r="U19" s="529"/>
      <c r="V19" s="529"/>
      <c r="W19" s="529"/>
      <c r="X19" s="565" t="s">
        <v>21</v>
      </c>
      <c r="Y19" s="568" t="s">
        <v>22</v>
      </c>
      <c r="Z19" s="568" t="s">
        <v>21</v>
      </c>
      <c r="AA19" s="568" t="s">
        <v>22</v>
      </c>
      <c r="AB19" s="565" t="s">
        <v>273</v>
      </c>
      <c r="AC19" s="566"/>
      <c r="AD19" s="566"/>
      <c r="AE19" s="565" t="s">
        <v>21</v>
      </c>
      <c r="AF19" s="568" t="s">
        <v>22</v>
      </c>
      <c r="AG19" s="568" t="s">
        <v>21</v>
      </c>
      <c r="AH19" s="574" t="s">
        <v>22</v>
      </c>
      <c r="AI19" s="529"/>
      <c r="AJ19" s="529"/>
    </row>
    <row r="20" spans="1:36" ht="14.25" customHeight="1" x14ac:dyDescent="0.15">
      <c r="A20" s="532"/>
      <c r="B20" s="535"/>
      <c r="C20" s="313"/>
      <c r="D20" s="529"/>
      <c r="E20" s="529"/>
      <c r="F20" s="529"/>
      <c r="G20" s="315"/>
      <c r="H20" s="316"/>
      <c r="I20" s="321"/>
      <c r="J20" s="557"/>
      <c r="K20" s="542"/>
      <c r="L20" s="542"/>
      <c r="M20" s="542"/>
      <c r="N20" s="542"/>
      <c r="O20" s="561"/>
      <c r="P20" s="529"/>
      <c r="Q20" s="350"/>
      <c r="R20" s="529"/>
      <c r="S20" s="529"/>
      <c r="T20" s="529"/>
      <c r="U20" s="529"/>
      <c r="V20" s="529"/>
      <c r="W20" s="529"/>
      <c r="X20" s="566"/>
      <c r="Y20" s="569"/>
      <c r="Z20" s="569"/>
      <c r="AA20" s="569"/>
      <c r="AB20" s="566"/>
      <c r="AC20" s="566"/>
      <c r="AD20" s="566"/>
      <c r="AE20" s="566"/>
      <c r="AF20" s="569"/>
      <c r="AG20" s="569"/>
      <c r="AH20" s="575"/>
      <c r="AI20" s="529"/>
      <c r="AJ20" s="529"/>
    </row>
    <row r="21" spans="1:36" ht="14.25" customHeight="1" x14ac:dyDescent="0.15">
      <c r="A21" s="533"/>
      <c r="B21" s="536"/>
      <c r="C21" s="314"/>
      <c r="D21" s="530"/>
      <c r="E21" s="530"/>
      <c r="F21" s="530"/>
      <c r="G21" s="315"/>
      <c r="H21" s="316"/>
      <c r="I21" s="321"/>
      <c r="J21" s="558"/>
      <c r="K21" s="543"/>
      <c r="L21" s="543"/>
      <c r="M21" s="543"/>
      <c r="N21" s="543"/>
      <c r="O21" s="562"/>
      <c r="P21" s="530"/>
      <c r="Q21" s="351"/>
      <c r="R21" s="530"/>
      <c r="S21" s="530"/>
      <c r="T21" s="530"/>
      <c r="U21" s="530"/>
      <c r="V21" s="530"/>
      <c r="W21" s="530"/>
      <c r="X21" s="567"/>
      <c r="Y21" s="570"/>
      <c r="Z21" s="570"/>
      <c r="AA21" s="570"/>
      <c r="AB21" s="567"/>
      <c r="AC21" s="567"/>
      <c r="AD21" s="567"/>
      <c r="AE21" s="567"/>
      <c r="AF21" s="570"/>
      <c r="AG21" s="570"/>
      <c r="AH21" s="576"/>
      <c r="AI21" s="530"/>
      <c r="AJ21" s="530"/>
    </row>
    <row r="22" spans="1:36" x14ac:dyDescent="0.15">
      <c r="A22" s="53"/>
      <c r="B22" s="45"/>
      <c r="C22" s="45"/>
      <c r="D22" s="48"/>
      <c r="E22" s="80"/>
      <c r="F22" s="326"/>
      <c r="G22" s="42"/>
      <c r="H22" s="43"/>
      <c r="I22" s="77"/>
      <c r="J22" s="285"/>
      <c r="K22" s="342"/>
      <c r="L22" s="36"/>
      <c r="M22" s="36"/>
      <c r="N22" s="282"/>
      <c r="O22" s="37"/>
      <c r="P22" s="41"/>
      <c r="Q22" s="352"/>
      <c r="R22" s="80"/>
      <c r="S22" s="39"/>
      <c r="T22" s="38"/>
      <c r="U22" s="44"/>
      <c r="V22" s="38"/>
      <c r="W22" s="52"/>
      <c r="X22" s="357"/>
      <c r="Y22" s="358"/>
      <c r="Z22" s="357"/>
      <c r="AA22" s="359"/>
      <c r="AB22" s="357"/>
      <c r="AC22" s="357"/>
      <c r="AD22" s="357"/>
      <c r="AE22" s="357"/>
      <c r="AF22" s="358"/>
      <c r="AG22" s="357"/>
      <c r="AH22" s="360"/>
      <c r="AI22" s="41"/>
      <c r="AJ22" s="49"/>
    </row>
    <row r="23" spans="1:36" s="235" customFormat="1" ht="30" customHeight="1" x14ac:dyDescent="0.15">
      <c r="A23" s="159">
        <v>1</v>
      </c>
      <c r="B23" s="149" t="s">
        <v>261</v>
      </c>
      <c r="C23" s="146" t="s">
        <v>259</v>
      </c>
      <c r="D23" s="151" t="s">
        <v>92</v>
      </c>
      <c r="E23" s="322" t="s">
        <v>108</v>
      </c>
      <c r="F23" s="149" t="s">
        <v>95</v>
      </c>
      <c r="G23" s="154">
        <v>0</v>
      </c>
      <c r="H23" s="137">
        <v>23900</v>
      </c>
      <c r="I23" s="138">
        <f t="shared" ref="I23:I40" si="0">+G23+H23</f>
        <v>23900</v>
      </c>
      <c r="J23" s="286">
        <v>23900</v>
      </c>
      <c r="K23" s="343"/>
      <c r="L23" s="139"/>
      <c r="M23" s="139"/>
      <c r="N23" s="156"/>
      <c r="O23" s="140"/>
      <c r="P23" s="294" t="s">
        <v>263</v>
      </c>
      <c r="Q23" s="353"/>
      <c r="R23" s="141">
        <v>2</v>
      </c>
      <c r="S23" s="142">
        <v>68</v>
      </c>
      <c r="T23" s="143">
        <v>22.9</v>
      </c>
      <c r="U23" s="144">
        <v>0</v>
      </c>
      <c r="V23" s="143">
        <f t="shared" ref="V23:V40" si="1">+T23+U23</f>
        <v>22.9</v>
      </c>
      <c r="W23" s="145" t="s">
        <v>93</v>
      </c>
      <c r="X23" s="361">
        <v>0</v>
      </c>
      <c r="Y23" s="362">
        <v>0</v>
      </c>
      <c r="Z23" s="361">
        <v>19</v>
      </c>
      <c r="AA23" s="362">
        <f t="shared" ref="AA23:AA28" si="2">Z23/V23</f>
        <v>0.82969432314410485</v>
      </c>
      <c r="AB23" s="361">
        <v>19</v>
      </c>
      <c r="AC23" s="361"/>
      <c r="AD23" s="361"/>
      <c r="AE23" s="361">
        <v>0</v>
      </c>
      <c r="AF23" s="362">
        <v>0</v>
      </c>
      <c r="AG23" s="361">
        <v>19</v>
      </c>
      <c r="AH23" s="363">
        <f t="shared" ref="AH23:AH28" si="3">AG23/AA23</f>
        <v>22.9</v>
      </c>
      <c r="AI23" s="332" t="s">
        <v>94</v>
      </c>
      <c r="AJ23" s="146"/>
    </row>
    <row r="24" spans="1:36" s="235" customFormat="1" ht="30" customHeight="1" x14ac:dyDescent="0.15">
      <c r="A24" s="159">
        <v>2</v>
      </c>
      <c r="B24" s="149" t="s">
        <v>262</v>
      </c>
      <c r="C24" s="146" t="s">
        <v>260</v>
      </c>
      <c r="D24" s="151" t="s">
        <v>92</v>
      </c>
      <c r="E24" s="323"/>
      <c r="F24" s="149" t="s">
        <v>95</v>
      </c>
      <c r="G24" s="154">
        <v>0</v>
      </c>
      <c r="H24" s="137">
        <v>35850</v>
      </c>
      <c r="I24" s="138">
        <f t="shared" si="0"/>
        <v>35850</v>
      </c>
      <c r="J24" s="286">
        <v>35850</v>
      </c>
      <c r="K24" s="343"/>
      <c r="L24" s="139"/>
      <c r="M24" s="139"/>
      <c r="N24" s="156"/>
      <c r="O24" s="140"/>
      <c r="P24" s="294" t="s">
        <v>264</v>
      </c>
      <c r="Q24" s="354"/>
      <c r="R24" s="141">
        <v>2</v>
      </c>
      <c r="S24" s="142">
        <v>68</v>
      </c>
      <c r="T24" s="143">
        <v>22.9</v>
      </c>
      <c r="U24" s="144">
        <v>0</v>
      </c>
      <c r="V24" s="143">
        <f t="shared" si="1"/>
        <v>22.9</v>
      </c>
      <c r="W24" s="145" t="s">
        <v>93</v>
      </c>
      <c r="X24" s="361">
        <v>0</v>
      </c>
      <c r="Y24" s="362">
        <v>0</v>
      </c>
      <c r="Z24" s="361">
        <v>19</v>
      </c>
      <c r="AA24" s="362">
        <f t="shared" si="2"/>
        <v>0.82969432314410485</v>
      </c>
      <c r="AB24" s="361">
        <v>19</v>
      </c>
      <c r="AC24" s="361"/>
      <c r="AD24" s="361"/>
      <c r="AE24" s="361">
        <v>0</v>
      </c>
      <c r="AF24" s="362">
        <v>0</v>
      </c>
      <c r="AG24" s="361">
        <v>19</v>
      </c>
      <c r="AH24" s="363">
        <f t="shared" si="3"/>
        <v>22.9</v>
      </c>
      <c r="AI24" s="332" t="s">
        <v>94</v>
      </c>
      <c r="AJ24" s="146"/>
    </row>
    <row r="25" spans="1:36" s="235" customFormat="1" ht="30" customHeight="1" x14ac:dyDescent="0.15">
      <c r="A25" s="159">
        <v>3</v>
      </c>
      <c r="B25" s="150" t="s">
        <v>268</v>
      </c>
      <c r="C25" s="152" t="s">
        <v>267</v>
      </c>
      <c r="D25" s="151" t="s">
        <v>92</v>
      </c>
      <c r="E25" s="322" t="s">
        <v>108</v>
      </c>
      <c r="F25" s="149" t="s">
        <v>95</v>
      </c>
      <c r="G25" s="154">
        <v>0</v>
      </c>
      <c r="H25" s="137">
        <v>23500</v>
      </c>
      <c r="I25" s="138">
        <f t="shared" si="0"/>
        <v>23500</v>
      </c>
      <c r="J25" s="287">
        <v>23500</v>
      </c>
      <c r="K25" s="344"/>
      <c r="L25" s="139"/>
      <c r="M25" s="139"/>
      <c r="N25" s="156"/>
      <c r="O25" s="140"/>
      <c r="P25" s="294" t="s">
        <v>269</v>
      </c>
      <c r="Q25" s="353"/>
      <c r="R25" s="141">
        <v>2</v>
      </c>
      <c r="S25" s="142">
        <v>59</v>
      </c>
      <c r="T25" s="143">
        <v>23.5</v>
      </c>
      <c r="U25" s="144">
        <v>0</v>
      </c>
      <c r="V25" s="143">
        <f t="shared" si="1"/>
        <v>23.5</v>
      </c>
      <c r="W25" s="145" t="s">
        <v>93</v>
      </c>
      <c r="X25" s="361">
        <v>0</v>
      </c>
      <c r="Y25" s="362">
        <f>X25/V25</f>
        <v>0</v>
      </c>
      <c r="Z25" s="361">
        <v>19</v>
      </c>
      <c r="AA25" s="362">
        <f t="shared" si="2"/>
        <v>0.80851063829787229</v>
      </c>
      <c r="AB25" s="361">
        <v>19</v>
      </c>
      <c r="AC25" s="361"/>
      <c r="AD25" s="361"/>
      <c r="AE25" s="361">
        <v>0</v>
      </c>
      <c r="AF25" s="362">
        <f>AE25/AA25</f>
        <v>0</v>
      </c>
      <c r="AG25" s="361">
        <v>19</v>
      </c>
      <c r="AH25" s="363">
        <f t="shared" si="3"/>
        <v>23.5</v>
      </c>
      <c r="AI25" s="332" t="s">
        <v>94</v>
      </c>
      <c r="AJ25" s="146"/>
    </row>
    <row r="26" spans="1:36" s="235" customFormat="1" ht="30" customHeight="1" x14ac:dyDescent="0.15">
      <c r="A26" s="159">
        <v>4</v>
      </c>
      <c r="B26" s="150" t="s">
        <v>265</v>
      </c>
      <c r="C26" s="152" t="s">
        <v>266</v>
      </c>
      <c r="D26" s="151" t="s">
        <v>92</v>
      </c>
      <c r="E26" s="323"/>
      <c r="F26" s="149" t="s">
        <v>95</v>
      </c>
      <c r="G26" s="154">
        <v>0</v>
      </c>
      <c r="H26" s="137">
        <v>35250</v>
      </c>
      <c r="I26" s="138">
        <f t="shared" si="0"/>
        <v>35250</v>
      </c>
      <c r="J26" s="287">
        <v>35250</v>
      </c>
      <c r="K26" s="344"/>
      <c r="L26" s="139"/>
      <c r="M26" s="139"/>
      <c r="N26" s="156"/>
      <c r="O26" s="140"/>
      <c r="P26" s="294" t="s">
        <v>270</v>
      </c>
      <c r="Q26" s="354"/>
      <c r="R26" s="141">
        <v>2</v>
      </c>
      <c r="S26" s="142">
        <v>59</v>
      </c>
      <c r="T26" s="143">
        <v>23.5</v>
      </c>
      <c r="U26" s="144">
        <v>0</v>
      </c>
      <c r="V26" s="143">
        <f t="shared" si="1"/>
        <v>23.5</v>
      </c>
      <c r="W26" s="145" t="s">
        <v>93</v>
      </c>
      <c r="X26" s="361">
        <v>0</v>
      </c>
      <c r="Y26" s="362">
        <f>X26/V26</f>
        <v>0</v>
      </c>
      <c r="Z26" s="361">
        <v>19</v>
      </c>
      <c r="AA26" s="362">
        <f t="shared" si="2"/>
        <v>0.80851063829787229</v>
      </c>
      <c r="AB26" s="361">
        <v>19</v>
      </c>
      <c r="AC26" s="361"/>
      <c r="AD26" s="361"/>
      <c r="AE26" s="361">
        <v>0</v>
      </c>
      <c r="AF26" s="362">
        <f>AE26/AA26</f>
        <v>0</v>
      </c>
      <c r="AG26" s="361">
        <v>19</v>
      </c>
      <c r="AH26" s="363">
        <f t="shared" si="3"/>
        <v>23.5</v>
      </c>
      <c r="AI26" s="332" t="s">
        <v>94</v>
      </c>
      <c r="AJ26" s="146"/>
    </row>
    <row r="27" spans="1:36" ht="30" customHeight="1" x14ac:dyDescent="0.15">
      <c r="A27" s="159">
        <v>5</v>
      </c>
      <c r="B27" s="150" t="s">
        <v>209</v>
      </c>
      <c r="C27" s="152" t="s">
        <v>210</v>
      </c>
      <c r="D27" s="151" t="s">
        <v>92</v>
      </c>
      <c r="E27" s="323" t="s">
        <v>109</v>
      </c>
      <c r="F27" s="149" t="s">
        <v>110</v>
      </c>
      <c r="G27" s="154">
        <v>0</v>
      </c>
      <c r="H27" s="137">
        <v>27500</v>
      </c>
      <c r="I27" s="138">
        <f t="shared" si="0"/>
        <v>27500</v>
      </c>
      <c r="J27" s="287">
        <f>I27/2</f>
        <v>13750</v>
      </c>
      <c r="K27" s="344"/>
      <c r="L27" s="139"/>
      <c r="M27" s="139"/>
      <c r="N27" s="156"/>
      <c r="O27" s="140"/>
      <c r="P27" s="294" t="s">
        <v>213</v>
      </c>
      <c r="Q27" s="354"/>
      <c r="R27" s="141">
        <v>2</v>
      </c>
      <c r="S27" s="142">
        <v>13</v>
      </c>
      <c r="T27" s="143">
        <v>5.5</v>
      </c>
      <c r="U27" s="144">
        <v>0</v>
      </c>
      <c r="V27" s="143">
        <f t="shared" si="1"/>
        <v>5.5</v>
      </c>
      <c r="W27" s="145" t="s">
        <v>93</v>
      </c>
      <c r="X27" s="361">
        <v>0</v>
      </c>
      <c r="Y27" s="362">
        <f>X27/V27</f>
        <v>0</v>
      </c>
      <c r="Z27" s="361">
        <v>5</v>
      </c>
      <c r="AA27" s="362">
        <f t="shared" si="2"/>
        <v>0.90909090909090906</v>
      </c>
      <c r="AB27" s="361">
        <v>5</v>
      </c>
      <c r="AC27" s="361"/>
      <c r="AD27" s="361"/>
      <c r="AE27" s="361">
        <v>0</v>
      </c>
      <c r="AF27" s="362">
        <f>AE27/AA27</f>
        <v>0</v>
      </c>
      <c r="AG27" s="361">
        <v>5</v>
      </c>
      <c r="AH27" s="363">
        <f t="shared" si="3"/>
        <v>5.5</v>
      </c>
      <c r="AI27" s="332" t="s">
        <v>94</v>
      </c>
      <c r="AJ27" s="146"/>
    </row>
    <row r="28" spans="1:36" s="235" customFormat="1" ht="30" customHeight="1" x14ac:dyDescent="0.15">
      <c r="A28" s="159">
        <v>6</v>
      </c>
      <c r="B28" s="150" t="s">
        <v>211</v>
      </c>
      <c r="C28" s="152" t="s">
        <v>212</v>
      </c>
      <c r="D28" s="151" t="s">
        <v>92</v>
      </c>
      <c r="E28" s="323" t="s">
        <v>109</v>
      </c>
      <c r="F28" s="149" t="s">
        <v>110</v>
      </c>
      <c r="G28" s="154">
        <v>0</v>
      </c>
      <c r="H28" s="137">
        <v>27500</v>
      </c>
      <c r="I28" s="138">
        <f t="shared" si="0"/>
        <v>27500</v>
      </c>
      <c r="J28" s="287"/>
      <c r="K28" s="344"/>
      <c r="L28" s="139">
        <v>13750</v>
      </c>
      <c r="M28" s="139"/>
      <c r="N28" s="156"/>
      <c r="O28" s="140"/>
      <c r="P28" s="294" t="s">
        <v>213</v>
      </c>
      <c r="Q28" s="354"/>
      <c r="R28" s="141">
        <v>2</v>
      </c>
      <c r="S28" s="142">
        <v>12</v>
      </c>
      <c r="T28" s="143">
        <v>5.5</v>
      </c>
      <c r="U28" s="144">
        <v>0</v>
      </c>
      <c r="V28" s="143">
        <f t="shared" si="1"/>
        <v>5.5</v>
      </c>
      <c r="W28" s="145" t="s">
        <v>93</v>
      </c>
      <c r="X28" s="361">
        <v>0</v>
      </c>
      <c r="Y28" s="362">
        <f>X28/V28</f>
        <v>0</v>
      </c>
      <c r="Z28" s="361">
        <v>5</v>
      </c>
      <c r="AA28" s="362">
        <f t="shared" si="2"/>
        <v>0.90909090909090906</v>
      </c>
      <c r="AB28" s="361">
        <v>5</v>
      </c>
      <c r="AC28" s="361"/>
      <c r="AD28" s="361"/>
      <c r="AE28" s="361">
        <v>0</v>
      </c>
      <c r="AF28" s="362">
        <f>AE28/AA28</f>
        <v>0</v>
      </c>
      <c r="AG28" s="361">
        <v>5</v>
      </c>
      <c r="AH28" s="363">
        <f t="shared" si="3"/>
        <v>5.5</v>
      </c>
      <c r="AI28" s="332" t="s">
        <v>94</v>
      </c>
      <c r="AJ28" s="146"/>
    </row>
    <row r="29" spans="1:36" ht="30" customHeight="1" x14ac:dyDescent="0.15">
      <c r="A29" s="159">
        <v>7</v>
      </c>
      <c r="B29" s="149" t="s">
        <v>217</v>
      </c>
      <c r="C29" s="146" t="s">
        <v>214</v>
      </c>
      <c r="D29" s="151" t="s">
        <v>96</v>
      </c>
      <c r="E29" s="323" t="s">
        <v>96</v>
      </c>
      <c r="F29" s="146" t="s">
        <v>99</v>
      </c>
      <c r="G29" s="154">
        <v>0</v>
      </c>
      <c r="H29" s="137">
        <v>75000</v>
      </c>
      <c r="I29" s="138">
        <f t="shared" si="0"/>
        <v>75000</v>
      </c>
      <c r="J29" s="286">
        <v>75000</v>
      </c>
      <c r="K29" s="343"/>
      <c r="L29" s="139"/>
      <c r="M29" s="139"/>
      <c r="N29" s="156"/>
      <c r="O29" s="140"/>
      <c r="P29" s="295" t="s">
        <v>204</v>
      </c>
      <c r="Q29" s="354"/>
      <c r="R29" s="141">
        <v>2</v>
      </c>
      <c r="S29" s="142">
        <v>100</v>
      </c>
      <c r="T29" s="143">
        <v>50</v>
      </c>
      <c r="U29" s="144">
        <v>0</v>
      </c>
      <c r="V29" s="143">
        <f t="shared" si="1"/>
        <v>50</v>
      </c>
      <c r="W29" s="153" t="s">
        <v>97</v>
      </c>
      <c r="X29" s="361">
        <v>0</v>
      </c>
      <c r="Y29" s="362">
        <v>0</v>
      </c>
      <c r="Z29" s="361">
        <v>15</v>
      </c>
      <c r="AA29" s="362">
        <v>0.3</v>
      </c>
      <c r="AB29" s="361">
        <v>15</v>
      </c>
      <c r="AC29" s="361"/>
      <c r="AD29" s="361"/>
      <c r="AE29" s="361">
        <v>0</v>
      </c>
      <c r="AF29" s="362">
        <v>0</v>
      </c>
      <c r="AG29" s="361">
        <v>15</v>
      </c>
      <c r="AH29" s="363">
        <v>0.3</v>
      </c>
      <c r="AI29" s="332" t="s">
        <v>98</v>
      </c>
      <c r="AJ29" s="146" t="s">
        <v>100</v>
      </c>
    </row>
    <row r="30" spans="1:36" s="235" customFormat="1" ht="30" customHeight="1" x14ac:dyDescent="0.15">
      <c r="A30" s="159">
        <v>8</v>
      </c>
      <c r="B30" s="149" t="s">
        <v>216</v>
      </c>
      <c r="C30" s="146" t="s">
        <v>215</v>
      </c>
      <c r="D30" s="151" t="s">
        <v>96</v>
      </c>
      <c r="E30" s="323" t="s">
        <v>96</v>
      </c>
      <c r="F30" s="146" t="s">
        <v>99</v>
      </c>
      <c r="G30" s="154">
        <v>0</v>
      </c>
      <c r="H30" s="137">
        <v>75000</v>
      </c>
      <c r="I30" s="138">
        <f t="shared" si="0"/>
        <v>75000</v>
      </c>
      <c r="J30" s="286"/>
      <c r="K30" s="343"/>
      <c r="L30" s="139"/>
      <c r="M30" s="139">
        <v>75000</v>
      </c>
      <c r="N30" s="156"/>
      <c r="O30" s="140"/>
      <c r="P30" s="295" t="s">
        <v>204</v>
      </c>
      <c r="Q30" s="354"/>
      <c r="R30" s="141">
        <v>2</v>
      </c>
      <c r="S30" s="142">
        <v>100</v>
      </c>
      <c r="T30" s="143">
        <v>50</v>
      </c>
      <c r="U30" s="144">
        <v>0</v>
      </c>
      <c r="V30" s="143">
        <f t="shared" si="1"/>
        <v>50</v>
      </c>
      <c r="W30" s="153" t="s">
        <v>97</v>
      </c>
      <c r="X30" s="361">
        <v>0</v>
      </c>
      <c r="Y30" s="362">
        <v>0</v>
      </c>
      <c r="Z30" s="361">
        <v>15</v>
      </c>
      <c r="AA30" s="362">
        <v>0.3</v>
      </c>
      <c r="AB30" s="361">
        <v>15</v>
      </c>
      <c r="AC30" s="361"/>
      <c r="AD30" s="361"/>
      <c r="AE30" s="361">
        <v>0</v>
      </c>
      <c r="AF30" s="362">
        <v>0</v>
      </c>
      <c r="AG30" s="361">
        <v>15</v>
      </c>
      <c r="AH30" s="363">
        <v>0.3</v>
      </c>
      <c r="AI30" s="332" t="s">
        <v>98</v>
      </c>
      <c r="AJ30" s="146" t="s">
        <v>100</v>
      </c>
    </row>
    <row r="31" spans="1:36" s="235" customFormat="1" ht="30" customHeight="1" x14ac:dyDescent="0.15">
      <c r="A31" s="159">
        <v>9</v>
      </c>
      <c r="B31" s="149" t="s">
        <v>207</v>
      </c>
      <c r="C31" s="146" t="s">
        <v>205</v>
      </c>
      <c r="D31" s="151" t="s">
        <v>96</v>
      </c>
      <c r="E31" s="323" t="s">
        <v>96</v>
      </c>
      <c r="F31" s="146" t="s">
        <v>111</v>
      </c>
      <c r="G31" s="154">
        <v>0</v>
      </c>
      <c r="H31" s="137">
        <f>SUM(J31:N31)</f>
        <v>75000</v>
      </c>
      <c r="I31" s="138">
        <f t="shared" si="0"/>
        <v>75000</v>
      </c>
      <c r="J31" s="286"/>
      <c r="K31" s="343"/>
      <c r="L31" s="139">
        <v>75000</v>
      </c>
      <c r="M31" s="139"/>
      <c r="N31" s="156"/>
      <c r="O31" s="140"/>
      <c r="P31" s="295" t="s">
        <v>204</v>
      </c>
      <c r="Q31" s="354"/>
      <c r="R31" s="141">
        <v>2</v>
      </c>
      <c r="S31" s="142">
        <v>100</v>
      </c>
      <c r="T31" s="143">
        <v>50</v>
      </c>
      <c r="U31" s="144">
        <v>0</v>
      </c>
      <c r="V31" s="143">
        <f t="shared" si="1"/>
        <v>50</v>
      </c>
      <c r="W31" s="153" t="s">
        <v>97</v>
      </c>
      <c r="X31" s="361">
        <v>0</v>
      </c>
      <c r="Y31" s="362">
        <v>0</v>
      </c>
      <c r="Z31" s="361">
        <v>15</v>
      </c>
      <c r="AA31" s="362">
        <v>0.3</v>
      </c>
      <c r="AB31" s="361">
        <v>15</v>
      </c>
      <c r="AC31" s="361"/>
      <c r="AD31" s="361"/>
      <c r="AE31" s="361">
        <v>0</v>
      </c>
      <c r="AF31" s="362">
        <v>0</v>
      </c>
      <c r="AG31" s="361">
        <v>15</v>
      </c>
      <c r="AH31" s="363">
        <v>0.3</v>
      </c>
      <c r="AI31" s="332" t="s">
        <v>98</v>
      </c>
      <c r="AJ31" s="146" t="s">
        <v>100</v>
      </c>
    </row>
    <row r="32" spans="1:36" s="235" customFormat="1" ht="30" customHeight="1" x14ac:dyDescent="0.15">
      <c r="A32" s="159">
        <v>10</v>
      </c>
      <c r="B32" s="149" t="s">
        <v>208</v>
      </c>
      <c r="C32" s="146" t="s">
        <v>206</v>
      </c>
      <c r="D32" s="151" t="s">
        <v>96</v>
      </c>
      <c r="E32" s="323" t="s">
        <v>96</v>
      </c>
      <c r="F32" s="146" t="s">
        <v>111</v>
      </c>
      <c r="G32" s="154">
        <v>0</v>
      </c>
      <c r="H32" s="137">
        <f>SUM(J32:N32)</f>
        <v>75000</v>
      </c>
      <c r="I32" s="138">
        <f t="shared" si="0"/>
        <v>75000</v>
      </c>
      <c r="J32" s="286"/>
      <c r="K32" s="343"/>
      <c r="L32" s="139"/>
      <c r="M32" s="139"/>
      <c r="N32" s="156">
        <v>75000</v>
      </c>
      <c r="O32" s="140"/>
      <c r="P32" s="295" t="s">
        <v>204</v>
      </c>
      <c r="Q32" s="354"/>
      <c r="R32" s="141">
        <v>2</v>
      </c>
      <c r="S32" s="142">
        <v>100</v>
      </c>
      <c r="T32" s="143">
        <v>50</v>
      </c>
      <c r="U32" s="144">
        <v>0</v>
      </c>
      <c r="V32" s="143">
        <f t="shared" si="1"/>
        <v>50</v>
      </c>
      <c r="W32" s="153" t="s">
        <v>97</v>
      </c>
      <c r="X32" s="361">
        <v>0</v>
      </c>
      <c r="Y32" s="362">
        <v>0</v>
      </c>
      <c r="Z32" s="361">
        <v>15</v>
      </c>
      <c r="AA32" s="362">
        <v>0.3</v>
      </c>
      <c r="AB32" s="361">
        <v>15</v>
      </c>
      <c r="AC32" s="361"/>
      <c r="AD32" s="361"/>
      <c r="AE32" s="361">
        <v>0</v>
      </c>
      <c r="AF32" s="362">
        <v>0</v>
      </c>
      <c r="AG32" s="361">
        <v>15</v>
      </c>
      <c r="AH32" s="363">
        <v>0.3</v>
      </c>
      <c r="AI32" s="332" t="s">
        <v>98</v>
      </c>
      <c r="AJ32" s="146" t="s">
        <v>100</v>
      </c>
    </row>
    <row r="33" spans="1:36" ht="30" customHeight="1" x14ac:dyDescent="0.15">
      <c r="A33" s="159">
        <v>11</v>
      </c>
      <c r="B33" s="149" t="s">
        <v>218</v>
      </c>
      <c r="C33" s="146" t="s">
        <v>219</v>
      </c>
      <c r="D33" s="151" t="s">
        <v>112</v>
      </c>
      <c r="E33" s="323" t="s">
        <v>112</v>
      </c>
      <c r="F33" s="149" t="s">
        <v>95</v>
      </c>
      <c r="G33" s="154">
        <v>0</v>
      </c>
      <c r="H33" s="137">
        <v>102000</v>
      </c>
      <c r="I33" s="138">
        <f t="shared" si="0"/>
        <v>102000</v>
      </c>
      <c r="J33" s="286">
        <v>102000</v>
      </c>
      <c r="K33" s="343"/>
      <c r="L33" s="139"/>
      <c r="M33" s="139"/>
      <c r="N33" s="156"/>
      <c r="O33" s="140"/>
      <c r="P33" s="294" t="s">
        <v>222</v>
      </c>
      <c r="Q33" s="354"/>
      <c r="R33" s="141">
        <v>2</v>
      </c>
      <c r="S33" s="142">
        <v>200</v>
      </c>
      <c r="T33" s="143">
        <v>150</v>
      </c>
      <c r="U33" s="144">
        <v>0</v>
      </c>
      <c r="V33" s="143">
        <f t="shared" si="1"/>
        <v>150</v>
      </c>
      <c r="W33" s="145" t="s">
        <v>113</v>
      </c>
      <c r="X33" s="361">
        <v>50</v>
      </c>
      <c r="Y33" s="362">
        <v>1</v>
      </c>
      <c r="Z33" s="361">
        <v>50</v>
      </c>
      <c r="AA33" s="362">
        <v>1</v>
      </c>
      <c r="AB33" s="361">
        <v>50</v>
      </c>
      <c r="AC33" s="361"/>
      <c r="AD33" s="361"/>
      <c r="AE33" s="361">
        <v>50</v>
      </c>
      <c r="AF33" s="362">
        <v>1</v>
      </c>
      <c r="AG33" s="361">
        <v>50</v>
      </c>
      <c r="AH33" s="363">
        <v>1</v>
      </c>
      <c r="AI33" s="332" t="s">
        <v>114</v>
      </c>
      <c r="AJ33" s="146" t="s">
        <v>115</v>
      </c>
    </row>
    <row r="34" spans="1:36" ht="30" customHeight="1" thickBot="1" x14ac:dyDescent="0.2">
      <c r="A34" s="293">
        <v>12</v>
      </c>
      <c r="B34" s="281" t="s">
        <v>220</v>
      </c>
      <c r="C34" s="260" t="s">
        <v>221</v>
      </c>
      <c r="D34" s="250" t="s">
        <v>112</v>
      </c>
      <c r="E34" s="324" t="s">
        <v>112</v>
      </c>
      <c r="F34" s="281" t="s">
        <v>95</v>
      </c>
      <c r="G34" s="298">
        <v>0</v>
      </c>
      <c r="H34" s="251">
        <v>75000</v>
      </c>
      <c r="I34" s="252">
        <f t="shared" si="0"/>
        <v>75000</v>
      </c>
      <c r="J34" s="288"/>
      <c r="K34" s="345"/>
      <c r="L34" s="253">
        <v>75000</v>
      </c>
      <c r="M34" s="253"/>
      <c r="N34" s="271"/>
      <c r="O34" s="254"/>
      <c r="P34" s="296" t="s">
        <v>223</v>
      </c>
      <c r="Q34" s="355"/>
      <c r="R34" s="255">
        <v>2</v>
      </c>
      <c r="S34" s="256">
        <v>200</v>
      </c>
      <c r="T34" s="257">
        <v>150</v>
      </c>
      <c r="U34" s="258">
        <v>0</v>
      </c>
      <c r="V34" s="257">
        <f t="shared" si="1"/>
        <v>150</v>
      </c>
      <c r="W34" s="259" t="s">
        <v>113</v>
      </c>
      <c r="X34" s="364">
        <v>50</v>
      </c>
      <c r="Y34" s="365">
        <v>1</v>
      </c>
      <c r="Z34" s="364">
        <v>50</v>
      </c>
      <c r="AA34" s="365">
        <v>1</v>
      </c>
      <c r="AB34" s="364">
        <v>50</v>
      </c>
      <c r="AC34" s="364"/>
      <c r="AD34" s="364"/>
      <c r="AE34" s="364">
        <v>50</v>
      </c>
      <c r="AF34" s="365">
        <v>1</v>
      </c>
      <c r="AG34" s="364">
        <v>50</v>
      </c>
      <c r="AH34" s="366">
        <v>1</v>
      </c>
      <c r="AI34" s="333" t="s">
        <v>114</v>
      </c>
      <c r="AJ34" s="260" t="s">
        <v>115</v>
      </c>
    </row>
    <row r="35" spans="1:36" s="57" customFormat="1" ht="30" customHeight="1" thickTop="1" x14ac:dyDescent="0.15">
      <c r="A35" s="292">
        <v>13</v>
      </c>
      <c r="B35" s="237" t="s">
        <v>225</v>
      </c>
      <c r="C35" s="238" t="s">
        <v>224</v>
      </c>
      <c r="D35" s="238" t="s">
        <v>116</v>
      </c>
      <c r="E35" s="325" t="s">
        <v>200</v>
      </c>
      <c r="F35" s="237" t="s">
        <v>124</v>
      </c>
      <c r="G35" s="299">
        <v>0</v>
      </c>
      <c r="H35" s="240">
        <v>7500</v>
      </c>
      <c r="I35" s="241">
        <f t="shared" si="0"/>
        <v>7500</v>
      </c>
      <c r="J35" s="243">
        <v>7500</v>
      </c>
      <c r="K35" s="346"/>
      <c r="L35" s="242"/>
      <c r="M35" s="242"/>
      <c r="N35" s="264"/>
      <c r="O35" s="244"/>
      <c r="P35" s="297" t="s">
        <v>226</v>
      </c>
      <c r="Q35" s="356"/>
      <c r="R35" s="245">
        <v>2</v>
      </c>
      <c r="S35" s="246">
        <v>10</v>
      </c>
      <c r="T35" s="247">
        <v>5</v>
      </c>
      <c r="U35" s="248">
        <v>0</v>
      </c>
      <c r="V35" s="247">
        <f t="shared" si="1"/>
        <v>5</v>
      </c>
      <c r="W35" s="249" t="s">
        <v>123</v>
      </c>
      <c r="X35" s="367">
        <v>0</v>
      </c>
      <c r="Y35" s="368">
        <v>0</v>
      </c>
      <c r="Z35" s="367">
        <v>5</v>
      </c>
      <c r="AA35" s="368">
        <v>0</v>
      </c>
      <c r="AB35" s="367">
        <v>5</v>
      </c>
      <c r="AC35" s="367"/>
      <c r="AD35" s="367"/>
      <c r="AE35" s="367">
        <v>0</v>
      </c>
      <c r="AF35" s="368">
        <v>0</v>
      </c>
      <c r="AG35" s="367">
        <v>5</v>
      </c>
      <c r="AH35" s="369">
        <v>0</v>
      </c>
      <c r="AI35" s="334" t="s">
        <v>114</v>
      </c>
      <c r="AJ35" s="238"/>
    </row>
    <row r="36" spans="1:36" s="57" customFormat="1" ht="30" customHeight="1" x14ac:dyDescent="0.15">
      <c r="A36" s="261">
        <v>14</v>
      </c>
      <c r="B36" s="149" t="s">
        <v>230</v>
      </c>
      <c r="C36" s="146" t="s">
        <v>227</v>
      </c>
      <c r="D36" s="146" t="s">
        <v>117</v>
      </c>
      <c r="E36" s="323" t="s">
        <v>177</v>
      </c>
      <c r="F36" s="149" t="s">
        <v>121</v>
      </c>
      <c r="G36" s="154">
        <v>0</v>
      </c>
      <c r="H36" s="137">
        <v>20000</v>
      </c>
      <c r="I36" s="138">
        <f t="shared" si="0"/>
        <v>20000</v>
      </c>
      <c r="J36" s="286">
        <v>20000</v>
      </c>
      <c r="K36" s="343"/>
      <c r="L36" s="139"/>
      <c r="M36" s="139"/>
      <c r="N36" s="156"/>
      <c r="O36" s="140"/>
      <c r="P36" s="294" t="s">
        <v>233</v>
      </c>
      <c r="Q36" s="354"/>
      <c r="R36" s="141">
        <v>2</v>
      </c>
      <c r="S36" s="142"/>
      <c r="T36" s="143">
        <v>20</v>
      </c>
      <c r="U36" s="144">
        <v>0</v>
      </c>
      <c r="V36" s="143">
        <f t="shared" si="1"/>
        <v>20</v>
      </c>
      <c r="W36" s="145" t="s">
        <v>120</v>
      </c>
      <c r="X36" s="361">
        <v>0</v>
      </c>
      <c r="Y36" s="362">
        <v>0.35</v>
      </c>
      <c r="Z36" s="361">
        <v>20</v>
      </c>
      <c r="AA36" s="362">
        <v>0.79</v>
      </c>
      <c r="AB36" s="361">
        <v>20</v>
      </c>
      <c r="AC36" s="361"/>
      <c r="AD36" s="361"/>
      <c r="AE36" s="361">
        <v>0</v>
      </c>
      <c r="AF36" s="362">
        <v>0.35</v>
      </c>
      <c r="AG36" s="361">
        <v>20</v>
      </c>
      <c r="AH36" s="363">
        <v>0.79</v>
      </c>
      <c r="AI36" s="332" t="s">
        <v>94</v>
      </c>
      <c r="AJ36" s="146"/>
    </row>
    <row r="37" spans="1:36" s="57" customFormat="1" ht="30" customHeight="1" x14ac:dyDescent="0.15">
      <c r="A37" s="261">
        <v>15</v>
      </c>
      <c r="B37" s="149" t="s">
        <v>231</v>
      </c>
      <c r="C37" s="146" t="s">
        <v>228</v>
      </c>
      <c r="D37" s="146" t="s">
        <v>117</v>
      </c>
      <c r="E37" s="323" t="s">
        <v>177</v>
      </c>
      <c r="F37" s="149" t="s">
        <v>121</v>
      </c>
      <c r="G37" s="154">
        <v>0</v>
      </c>
      <c r="H37" s="137">
        <v>30000</v>
      </c>
      <c r="I37" s="138">
        <f t="shared" si="0"/>
        <v>30000</v>
      </c>
      <c r="J37" s="286"/>
      <c r="K37" s="343"/>
      <c r="L37" s="139">
        <v>30000</v>
      </c>
      <c r="M37" s="139"/>
      <c r="N37" s="156"/>
      <c r="O37" s="140"/>
      <c r="P37" s="294" t="s">
        <v>235</v>
      </c>
      <c r="Q37" s="354"/>
      <c r="R37" s="141">
        <v>2</v>
      </c>
      <c r="S37" s="142"/>
      <c r="T37" s="143">
        <v>20</v>
      </c>
      <c r="U37" s="144">
        <v>0</v>
      </c>
      <c r="V37" s="143">
        <f t="shared" si="1"/>
        <v>20</v>
      </c>
      <c r="W37" s="145" t="s">
        <v>120</v>
      </c>
      <c r="X37" s="361">
        <v>0</v>
      </c>
      <c r="Y37" s="362">
        <v>0.35</v>
      </c>
      <c r="Z37" s="361">
        <v>20</v>
      </c>
      <c r="AA37" s="362">
        <v>0.79</v>
      </c>
      <c r="AB37" s="361">
        <v>20</v>
      </c>
      <c r="AC37" s="361"/>
      <c r="AD37" s="361"/>
      <c r="AE37" s="361">
        <v>0</v>
      </c>
      <c r="AF37" s="362">
        <v>0.35</v>
      </c>
      <c r="AG37" s="361">
        <v>20</v>
      </c>
      <c r="AH37" s="363">
        <v>0.79</v>
      </c>
      <c r="AI37" s="332" t="s">
        <v>94</v>
      </c>
      <c r="AJ37" s="146"/>
    </row>
    <row r="38" spans="1:36" s="57" customFormat="1" ht="30" customHeight="1" x14ac:dyDescent="0.15">
      <c r="A38" s="261">
        <v>16</v>
      </c>
      <c r="B38" s="149" t="s">
        <v>232</v>
      </c>
      <c r="C38" s="146" t="s">
        <v>229</v>
      </c>
      <c r="D38" s="146" t="s">
        <v>117</v>
      </c>
      <c r="E38" s="323" t="s">
        <v>177</v>
      </c>
      <c r="F38" s="149" t="s">
        <v>121</v>
      </c>
      <c r="G38" s="154">
        <v>0</v>
      </c>
      <c r="H38" s="137">
        <v>40000</v>
      </c>
      <c r="I38" s="138">
        <f t="shared" si="0"/>
        <v>40000</v>
      </c>
      <c r="J38" s="286"/>
      <c r="K38" s="343"/>
      <c r="L38" s="139"/>
      <c r="M38" s="139">
        <v>40000</v>
      </c>
      <c r="N38" s="156"/>
      <c r="O38" s="140"/>
      <c r="P38" s="294" t="s">
        <v>234</v>
      </c>
      <c r="Q38" s="354"/>
      <c r="R38" s="141">
        <v>2</v>
      </c>
      <c r="S38" s="142"/>
      <c r="T38" s="143">
        <v>20</v>
      </c>
      <c r="U38" s="144">
        <v>0</v>
      </c>
      <c r="V38" s="143">
        <f t="shared" si="1"/>
        <v>20</v>
      </c>
      <c r="W38" s="145" t="s">
        <v>120</v>
      </c>
      <c r="X38" s="361">
        <v>0</v>
      </c>
      <c r="Y38" s="362">
        <v>0.35</v>
      </c>
      <c r="Z38" s="361">
        <v>20</v>
      </c>
      <c r="AA38" s="362">
        <v>0.79</v>
      </c>
      <c r="AB38" s="361">
        <v>20</v>
      </c>
      <c r="AC38" s="361"/>
      <c r="AD38" s="361"/>
      <c r="AE38" s="361">
        <v>0</v>
      </c>
      <c r="AF38" s="362">
        <v>0.35</v>
      </c>
      <c r="AG38" s="361">
        <v>20</v>
      </c>
      <c r="AH38" s="363">
        <v>0.79</v>
      </c>
      <c r="AI38" s="332" t="s">
        <v>94</v>
      </c>
      <c r="AJ38" s="146"/>
    </row>
    <row r="39" spans="1:36" s="57" customFormat="1" ht="30" customHeight="1" x14ac:dyDescent="0.15">
      <c r="A39" s="261">
        <v>17</v>
      </c>
      <c r="B39" s="149" t="s">
        <v>236</v>
      </c>
      <c r="C39" s="146" t="s">
        <v>238</v>
      </c>
      <c r="D39" s="146" t="s">
        <v>199</v>
      </c>
      <c r="E39" s="323" t="s">
        <v>177</v>
      </c>
      <c r="F39" s="149" t="s">
        <v>121</v>
      </c>
      <c r="G39" s="154">
        <v>0</v>
      </c>
      <c r="H39" s="137">
        <v>29700</v>
      </c>
      <c r="I39" s="138">
        <f t="shared" si="0"/>
        <v>29700</v>
      </c>
      <c r="J39" s="286">
        <v>29700</v>
      </c>
      <c r="K39" s="343"/>
      <c r="L39" s="139"/>
      <c r="M39" s="139"/>
      <c r="N39" s="156"/>
      <c r="O39" s="140"/>
      <c r="P39" s="294" t="s">
        <v>240</v>
      </c>
      <c r="Q39" s="354"/>
      <c r="R39" s="141">
        <v>2</v>
      </c>
      <c r="S39" s="142"/>
      <c r="T39" s="143">
        <v>19.8</v>
      </c>
      <c r="U39" s="144">
        <v>0</v>
      </c>
      <c r="V39" s="143">
        <f t="shared" si="1"/>
        <v>19.8</v>
      </c>
      <c r="W39" s="145" t="s">
        <v>120</v>
      </c>
      <c r="X39" s="361">
        <v>0</v>
      </c>
      <c r="Y39" s="362">
        <v>0.5</v>
      </c>
      <c r="Z39" s="361">
        <v>19.8</v>
      </c>
      <c r="AA39" s="362">
        <v>0.8</v>
      </c>
      <c r="AB39" s="361">
        <v>32</v>
      </c>
      <c r="AC39" s="361"/>
      <c r="AD39" s="361"/>
      <c r="AE39" s="361">
        <v>0</v>
      </c>
      <c r="AF39" s="362">
        <v>0.5</v>
      </c>
      <c r="AG39" s="361">
        <v>19.8</v>
      </c>
      <c r="AH39" s="363">
        <v>0.8</v>
      </c>
      <c r="AI39" s="332" t="s">
        <v>94</v>
      </c>
      <c r="AJ39" s="146"/>
    </row>
    <row r="40" spans="1:36" s="57" customFormat="1" ht="30" customHeight="1" x14ac:dyDescent="0.15">
      <c r="A40" s="261">
        <v>18</v>
      </c>
      <c r="B40" s="149" t="s">
        <v>237</v>
      </c>
      <c r="C40" s="146" t="s">
        <v>239</v>
      </c>
      <c r="D40" s="146" t="s">
        <v>199</v>
      </c>
      <c r="E40" s="323" t="s">
        <v>177</v>
      </c>
      <c r="F40" s="149" t="s">
        <v>121</v>
      </c>
      <c r="G40" s="154">
        <v>0</v>
      </c>
      <c r="H40" s="137">
        <v>30000</v>
      </c>
      <c r="I40" s="138">
        <f t="shared" si="0"/>
        <v>30000</v>
      </c>
      <c r="J40" s="286"/>
      <c r="K40" s="343"/>
      <c r="L40" s="139">
        <v>30000</v>
      </c>
      <c r="M40" s="139"/>
      <c r="N40" s="156"/>
      <c r="O40" s="140"/>
      <c r="P40" s="294" t="s">
        <v>241</v>
      </c>
      <c r="Q40" s="354"/>
      <c r="R40" s="141">
        <v>2</v>
      </c>
      <c r="S40" s="142"/>
      <c r="T40" s="143">
        <v>10</v>
      </c>
      <c r="U40" s="144">
        <v>0</v>
      </c>
      <c r="V40" s="143">
        <f t="shared" si="1"/>
        <v>10</v>
      </c>
      <c r="W40" s="145" t="s">
        <v>120</v>
      </c>
      <c r="X40" s="361">
        <v>0</v>
      </c>
      <c r="Y40" s="362">
        <v>0.5</v>
      </c>
      <c r="Z40" s="361">
        <v>10</v>
      </c>
      <c r="AA40" s="362">
        <v>0.8</v>
      </c>
      <c r="AB40" s="361">
        <v>32</v>
      </c>
      <c r="AC40" s="361"/>
      <c r="AD40" s="361"/>
      <c r="AE40" s="361">
        <v>0</v>
      </c>
      <c r="AF40" s="362">
        <v>0.5</v>
      </c>
      <c r="AG40" s="361">
        <v>10</v>
      </c>
      <c r="AH40" s="363">
        <v>0.8</v>
      </c>
      <c r="AI40" s="332" t="s">
        <v>94</v>
      </c>
      <c r="AJ40" s="146"/>
    </row>
    <row r="41" spans="1:36" s="57" customFormat="1" ht="30" customHeight="1" x14ac:dyDescent="0.15">
      <c r="A41" s="261">
        <v>19</v>
      </c>
      <c r="B41" s="149" t="s">
        <v>127</v>
      </c>
      <c r="C41" s="146" t="s">
        <v>128</v>
      </c>
      <c r="D41" s="155" t="s">
        <v>129</v>
      </c>
      <c r="E41" s="323" t="s">
        <v>130</v>
      </c>
      <c r="F41" s="149" t="s">
        <v>130</v>
      </c>
      <c r="G41" s="154">
        <v>1800</v>
      </c>
      <c r="H41" s="137">
        <v>400</v>
      </c>
      <c r="I41" s="138">
        <f>+G41+H41</f>
        <v>2200</v>
      </c>
      <c r="J41" s="286">
        <v>2200</v>
      </c>
      <c r="K41" s="343"/>
      <c r="L41" s="139"/>
      <c r="M41" s="139"/>
      <c r="N41" s="156"/>
      <c r="O41" s="140"/>
      <c r="P41" s="236" t="s">
        <v>242</v>
      </c>
      <c r="Q41" s="354"/>
      <c r="R41" s="141">
        <v>2</v>
      </c>
      <c r="S41" s="142">
        <v>5</v>
      </c>
      <c r="T41" s="143">
        <v>1.8</v>
      </c>
      <c r="U41" s="144">
        <v>0</v>
      </c>
      <c r="V41" s="143">
        <f t="shared" ref="V41:V54" si="4">+T41+U41</f>
        <v>1.8</v>
      </c>
      <c r="W41" s="153" t="s">
        <v>126</v>
      </c>
      <c r="X41" s="361">
        <v>0</v>
      </c>
      <c r="Y41" s="362">
        <v>0</v>
      </c>
      <c r="Z41" s="361">
        <v>0.9</v>
      </c>
      <c r="AA41" s="362">
        <v>0.5</v>
      </c>
      <c r="AB41" s="361">
        <v>0.9</v>
      </c>
      <c r="AC41" s="361"/>
      <c r="AD41" s="361"/>
      <c r="AE41" s="361">
        <v>0</v>
      </c>
      <c r="AF41" s="362">
        <v>0</v>
      </c>
      <c r="AG41" s="361">
        <v>0.9</v>
      </c>
      <c r="AH41" s="363">
        <v>0.5</v>
      </c>
      <c r="AI41" s="332" t="s">
        <v>94</v>
      </c>
      <c r="AJ41" s="146"/>
    </row>
    <row r="42" spans="1:36" s="99" customFormat="1" ht="30" customHeight="1" x14ac:dyDescent="0.15">
      <c r="A42" s="261">
        <v>20</v>
      </c>
      <c r="B42" s="149" t="s">
        <v>201</v>
      </c>
      <c r="C42" s="152" t="s">
        <v>202</v>
      </c>
      <c r="D42" s="146" t="s">
        <v>131</v>
      </c>
      <c r="E42" s="323" t="s">
        <v>119</v>
      </c>
      <c r="F42" s="149" t="s">
        <v>119</v>
      </c>
      <c r="G42" s="154">
        <v>0</v>
      </c>
      <c r="H42" s="137">
        <v>22500</v>
      </c>
      <c r="I42" s="138">
        <f t="shared" ref="I42:I51" si="5">+G42+H42</f>
        <v>22500</v>
      </c>
      <c r="J42" s="286">
        <v>22500</v>
      </c>
      <c r="K42" s="343"/>
      <c r="L42" s="139"/>
      <c r="M42" s="139"/>
      <c r="N42" s="156"/>
      <c r="O42" s="140"/>
      <c r="P42" s="294" t="s">
        <v>249</v>
      </c>
      <c r="Q42" s="354"/>
      <c r="R42" s="141">
        <v>2</v>
      </c>
      <c r="S42" s="142">
        <v>10</v>
      </c>
      <c r="T42" s="143">
        <v>10</v>
      </c>
      <c r="U42" s="144">
        <v>0</v>
      </c>
      <c r="V42" s="143">
        <f t="shared" si="4"/>
        <v>10</v>
      </c>
      <c r="W42" s="145" t="s">
        <v>113</v>
      </c>
      <c r="X42" s="361">
        <v>3</v>
      </c>
      <c r="Y42" s="362">
        <v>0.33300000000000002</v>
      </c>
      <c r="Z42" s="361">
        <v>5</v>
      </c>
      <c r="AA42" s="362">
        <v>0.5</v>
      </c>
      <c r="AB42" s="361">
        <v>5</v>
      </c>
      <c r="AC42" s="361"/>
      <c r="AD42" s="361"/>
      <c r="AE42" s="361">
        <v>3</v>
      </c>
      <c r="AF42" s="362">
        <v>0.33300000000000002</v>
      </c>
      <c r="AG42" s="361">
        <v>5</v>
      </c>
      <c r="AH42" s="363">
        <v>0.5</v>
      </c>
      <c r="AI42" s="332" t="s">
        <v>94</v>
      </c>
      <c r="AJ42" s="146" t="s">
        <v>122</v>
      </c>
    </row>
    <row r="43" spans="1:36" s="99" customFormat="1" ht="30" customHeight="1" x14ac:dyDescent="0.15">
      <c r="A43" s="261">
        <v>21</v>
      </c>
      <c r="B43" s="149" t="s">
        <v>243</v>
      </c>
      <c r="C43" s="152" t="s">
        <v>244</v>
      </c>
      <c r="D43" s="146" t="s">
        <v>131</v>
      </c>
      <c r="E43" s="323" t="s">
        <v>119</v>
      </c>
      <c r="F43" s="149" t="s">
        <v>119</v>
      </c>
      <c r="G43" s="154">
        <v>0</v>
      </c>
      <c r="H43" s="137">
        <v>10000</v>
      </c>
      <c r="I43" s="138">
        <f t="shared" si="5"/>
        <v>10000</v>
      </c>
      <c r="J43" s="286"/>
      <c r="K43" s="343"/>
      <c r="L43" s="139">
        <v>10000</v>
      </c>
      <c r="M43" s="139"/>
      <c r="N43" s="156"/>
      <c r="O43" s="140"/>
      <c r="P43" s="294" t="s">
        <v>250</v>
      </c>
      <c r="Q43" s="354"/>
      <c r="R43" s="141">
        <v>2</v>
      </c>
      <c r="S43" s="142">
        <v>10</v>
      </c>
      <c r="T43" s="143">
        <v>10</v>
      </c>
      <c r="U43" s="144">
        <v>0</v>
      </c>
      <c r="V43" s="143">
        <f t="shared" si="4"/>
        <v>10</v>
      </c>
      <c r="W43" s="145" t="s">
        <v>113</v>
      </c>
      <c r="X43" s="361">
        <v>3</v>
      </c>
      <c r="Y43" s="362">
        <v>0.33300000000000002</v>
      </c>
      <c r="Z43" s="361">
        <v>5</v>
      </c>
      <c r="AA43" s="362">
        <v>0.5</v>
      </c>
      <c r="AB43" s="361">
        <v>5</v>
      </c>
      <c r="AC43" s="361"/>
      <c r="AD43" s="361"/>
      <c r="AE43" s="361">
        <v>3</v>
      </c>
      <c r="AF43" s="362">
        <v>0.33300000000000002</v>
      </c>
      <c r="AG43" s="361">
        <v>5</v>
      </c>
      <c r="AH43" s="363">
        <v>0.5</v>
      </c>
      <c r="AI43" s="332" t="s">
        <v>94</v>
      </c>
      <c r="AJ43" s="146" t="s">
        <v>122</v>
      </c>
    </row>
    <row r="44" spans="1:36" s="99" customFormat="1" ht="30" customHeight="1" x14ac:dyDescent="0.15">
      <c r="A44" s="261">
        <v>22</v>
      </c>
      <c r="B44" s="149" t="s">
        <v>245</v>
      </c>
      <c r="C44" s="152" t="s">
        <v>246</v>
      </c>
      <c r="D44" s="146" t="s">
        <v>131</v>
      </c>
      <c r="E44" s="323" t="s">
        <v>119</v>
      </c>
      <c r="F44" s="149" t="s">
        <v>119</v>
      </c>
      <c r="G44" s="154">
        <v>0</v>
      </c>
      <c r="H44" s="137">
        <v>10000</v>
      </c>
      <c r="I44" s="138">
        <f t="shared" si="5"/>
        <v>10000</v>
      </c>
      <c r="J44" s="286"/>
      <c r="K44" s="343"/>
      <c r="L44" s="139"/>
      <c r="M44" s="139">
        <v>10000</v>
      </c>
      <c r="N44" s="156"/>
      <c r="O44" s="140"/>
      <c r="P44" s="294" t="s">
        <v>250</v>
      </c>
      <c r="Q44" s="354"/>
      <c r="R44" s="141">
        <v>2</v>
      </c>
      <c r="S44" s="142">
        <v>10</v>
      </c>
      <c r="T44" s="143">
        <v>10</v>
      </c>
      <c r="U44" s="144">
        <v>0</v>
      </c>
      <c r="V44" s="143">
        <f t="shared" si="4"/>
        <v>10</v>
      </c>
      <c r="W44" s="145" t="s">
        <v>113</v>
      </c>
      <c r="X44" s="361">
        <v>3</v>
      </c>
      <c r="Y44" s="362">
        <v>0.33300000000000002</v>
      </c>
      <c r="Z44" s="361">
        <v>5</v>
      </c>
      <c r="AA44" s="362">
        <v>0.5</v>
      </c>
      <c r="AB44" s="361">
        <v>5</v>
      </c>
      <c r="AC44" s="361"/>
      <c r="AD44" s="361"/>
      <c r="AE44" s="361">
        <v>3</v>
      </c>
      <c r="AF44" s="362">
        <v>0.33300000000000002</v>
      </c>
      <c r="AG44" s="361">
        <v>5</v>
      </c>
      <c r="AH44" s="363">
        <v>0.5</v>
      </c>
      <c r="AI44" s="332" t="s">
        <v>94</v>
      </c>
      <c r="AJ44" s="146" t="s">
        <v>122</v>
      </c>
    </row>
    <row r="45" spans="1:36" s="99" customFormat="1" ht="30" customHeight="1" thickBot="1" x14ac:dyDescent="0.2">
      <c r="A45" s="291">
        <v>23</v>
      </c>
      <c r="B45" s="281" t="s">
        <v>247</v>
      </c>
      <c r="C45" s="270" t="s">
        <v>248</v>
      </c>
      <c r="D45" s="260" t="s">
        <v>131</v>
      </c>
      <c r="E45" s="324" t="s">
        <v>119</v>
      </c>
      <c r="F45" s="281" t="s">
        <v>119</v>
      </c>
      <c r="G45" s="298">
        <v>0</v>
      </c>
      <c r="H45" s="251">
        <v>22500</v>
      </c>
      <c r="I45" s="252">
        <f t="shared" si="5"/>
        <v>22500</v>
      </c>
      <c r="J45" s="288"/>
      <c r="K45" s="345"/>
      <c r="L45" s="253"/>
      <c r="M45" s="253"/>
      <c r="N45" s="271">
        <v>22500</v>
      </c>
      <c r="O45" s="254"/>
      <c r="P45" s="296" t="s">
        <v>249</v>
      </c>
      <c r="Q45" s="355"/>
      <c r="R45" s="255">
        <v>2</v>
      </c>
      <c r="S45" s="256">
        <v>10</v>
      </c>
      <c r="T45" s="257">
        <v>10</v>
      </c>
      <c r="U45" s="258">
        <v>0</v>
      </c>
      <c r="V45" s="257">
        <f t="shared" si="4"/>
        <v>10</v>
      </c>
      <c r="W45" s="259" t="s">
        <v>113</v>
      </c>
      <c r="X45" s="364">
        <v>3</v>
      </c>
      <c r="Y45" s="365">
        <v>0.33300000000000002</v>
      </c>
      <c r="Z45" s="364">
        <v>5</v>
      </c>
      <c r="AA45" s="365">
        <v>0.5</v>
      </c>
      <c r="AB45" s="364">
        <v>5</v>
      </c>
      <c r="AC45" s="364"/>
      <c r="AD45" s="364"/>
      <c r="AE45" s="364">
        <v>3</v>
      </c>
      <c r="AF45" s="365">
        <v>0.33300000000000002</v>
      </c>
      <c r="AG45" s="364">
        <v>5</v>
      </c>
      <c r="AH45" s="366">
        <v>0.5</v>
      </c>
      <c r="AI45" s="333" t="s">
        <v>94</v>
      </c>
      <c r="AJ45" s="260" t="s">
        <v>122</v>
      </c>
    </row>
    <row r="46" spans="1:36" s="57" customFormat="1" ht="30" customHeight="1" thickTop="1" x14ac:dyDescent="0.15">
      <c r="A46" s="265">
        <v>24</v>
      </c>
      <c r="B46" s="237" t="s">
        <v>135</v>
      </c>
      <c r="C46" s="238" t="s">
        <v>251</v>
      </c>
      <c r="D46" s="239" t="s">
        <v>132</v>
      </c>
      <c r="E46" s="325" t="s">
        <v>133</v>
      </c>
      <c r="F46" s="237" t="s">
        <v>133</v>
      </c>
      <c r="G46" s="299">
        <v>0</v>
      </c>
      <c r="H46" s="240">
        <v>71280</v>
      </c>
      <c r="I46" s="241">
        <f t="shared" si="5"/>
        <v>71280</v>
      </c>
      <c r="J46" s="243">
        <v>71280</v>
      </c>
      <c r="K46" s="346"/>
      <c r="L46" s="242"/>
      <c r="M46" s="242"/>
      <c r="N46" s="264"/>
      <c r="O46" s="244"/>
      <c r="P46" s="302" t="s">
        <v>136</v>
      </c>
      <c r="Q46" s="356"/>
      <c r="R46" s="245">
        <v>2</v>
      </c>
      <c r="S46" s="246">
        <v>63</v>
      </c>
      <c r="T46" s="247">
        <v>43.22</v>
      </c>
      <c r="U46" s="248">
        <v>0</v>
      </c>
      <c r="V46" s="247">
        <f t="shared" si="4"/>
        <v>43.22</v>
      </c>
      <c r="W46" s="249" t="s">
        <v>178</v>
      </c>
      <c r="X46" s="367">
        <v>0</v>
      </c>
      <c r="Y46" s="368">
        <v>0</v>
      </c>
      <c r="Z46" s="367">
        <v>43.22</v>
      </c>
      <c r="AA46" s="368">
        <v>1</v>
      </c>
      <c r="AB46" s="367">
        <v>21.6</v>
      </c>
      <c r="AC46" s="367"/>
      <c r="AD46" s="367"/>
      <c r="AE46" s="367">
        <v>0</v>
      </c>
      <c r="AF46" s="368">
        <v>0</v>
      </c>
      <c r="AG46" s="367">
        <v>43.22</v>
      </c>
      <c r="AH46" s="369">
        <v>1</v>
      </c>
      <c r="AI46" s="334" t="s">
        <v>114</v>
      </c>
      <c r="AJ46" s="238" t="s">
        <v>134</v>
      </c>
    </row>
    <row r="47" spans="1:36" s="57" customFormat="1" ht="30" customHeight="1" x14ac:dyDescent="0.15">
      <c r="A47" s="266">
        <v>25</v>
      </c>
      <c r="B47" s="149" t="s">
        <v>137</v>
      </c>
      <c r="C47" s="146" t="s">
        <v>252</v>
      </c>
      <c r="D47" s="151" t="s">
        <v>132</v>
      </c>
      <c r="E47" s="323" t="s">
        <v>133</v>
      </c>
      <c r="F47" s="149" t="s">
        <v>133</v>
      </c>
      <c r="G47" s="154">
        <v>0</v>
      </c>
      <c r="H47" s="137">
        <v>70950</v>
      </c>
      <c r="I47" s="138">
        <f t="shared" si="5"/>
        <v>70950</v>
      </c>
      <c r="J47" s="286"/>
      <c r="K47" s="343"/>
      <c r="L47" s="139">
        <v>70950</v>
      </c>
      <c r="M47" s="139"/>
      <c r="N47" s="156"/>
      <c r="O47" s="140"/>
      <c r="P47" s="295" t="s">
        <v>138</v>
      </c>
      <c r="Q47" s="354"/>
      <c r="R47" s="141">
        <v>2</v>
      </c>
      <c r="S47" s="142">
        <v>46</v>
      </c>
      <c r="T47" s="143">
        <v>42.95</v>
      </c>
      <c r="U47" s="144">
        <v>0</v>
      </c>
      <c r="V47" s="143">
        <f t="shared" si="4"/>
        <v>42.95</v>
      </c>
      <c r="W47" s="145" t="s">
        <v>178</v>
      </c>
      <c r="X47" s="361">
        <v>0</v>
      </c>
      <c r="Y47" s="362">
        <v>0</v>
      </c>
      <c r="Z47" s="361">
        <v>42.95</v>
      </c>
      <c r="AA47" s="362">
        <v>1</v>
      </c>
      <c r="AB47" s="361">
        <v>21.5</v>
      </c>
      <c r="AC47" s="361"/>
      <c r="AD47" s="361"/>
      <c r="AE47" s="361">
        <v>0</v>
      </c>
      <c r="AF47" s="362">
        <v>0</v>
      </c>
      <c r="AG47" s="361">
        <v>42.95</v>
      </c>
      <c r="AH47" s="363">
        <v>1</v>
      </c>
      <c r="AI47" s="332" t="s">
        <v>114</v>
      </c>
      <c r="AJ47" s="146" t="s">
        <v>134</v>
      </c>
    </row>
    <row r="48" spans="1:36" s="57" customFormat="1" ht="30" customHeight="1" x14ac:dyDescent="0.15">
      <c r="A48" s="265">
        <v>26</v>
      </c>
      <c r="B48" s="149" t="s">
        <v>139</v>
      </c>
      <c r="C48" s="146" t="s">
        <v>253</v>
      </c>
      <c r="D48" s="151" t="s">
        <v>132</v>
      </c>
      <c r="E48" s="323" t="s">
        <v>133</v>
      </c>
      <c r="F48" s="149" t="s">
        <v>133</v>
      </c>
      <c r="G48" s="154">
        <v>0</v>
      </c>
      <c r="H48" s="137">
        <v>76710</v>
      </c>
      <c r="I48" s="138">
        <f t="shared" si="5"/>
        <v>76710</v>
      </c>
      <c r="J48" s="286"/>
      <c r="K48" s="343"/>
      <c r="L48" s="139"/>
      <c r="M48" s="139">
        <v>76710</v>
      </c>
      <c r="N48" s="156"/>
      <c r="O48" s="140"/>
      <c r="P48" s="295" t="s">
        <v>140</v>
      </c>
      <c r="Q48" s="354"/>
      <c r="R48" s="141">
        <v>2</v>
      </c>
      <c r="S48" s="142">
        <v>74</v>
      </c>
      <c r="T48" s="143">
        <v>46.48</v>
      </c>
      <c r="U48" s="144">
        <v>0</v>
      </c>
      <c r="V48" s="143">
        <f t="shared" si="4"/>
        <v>46.48</v>
      </c>
      <c r="W48" s="145" t="s">
        <v>178</v>
      </c>
      <c r="X48" s="361">
        <v>0</v>
      </c>
      <c r="Y48" s="362">
        <v>0</v>
      </c>
      <c r="Z48" s="361">
        <v>46.48</v>
      </c>
      <c r="AA48" s="362">
        <v>1</v>
      </c>
      <c r="AB48" s="361">
        <v>23.2</v>
      </c>
      <c r="AC48" s="361"/>
      <c r="AD48" s="361"/>
      <c r="AE48" s="361">
        <v>0</v>
      </c>
      <c r="AF48" s="362">
        <v>0</v>
      </c>
      <c r="AG48" s="361">
        <v>46.48</v>
      </c>
      <c r="AH48" s="363">
        <v>1</v>
      </c>
      <c r="AI48" s="332" t="s">
        <v>114</v>
      </c>
      <c r="AJ48" s="146" t="s">
        <v>134</v>
      </c>
    </row>
    <row r="49" spans="1:86" s="235" customFormat="1" ht="30" customHeight="1" x14ac:dyDescent="0.15">
      <c r="A49" s="266">
        <v>27</v>
      </c>
      <c r="B49" s="149" t="s">
        <v>254</v>
      </c>
      <c r="C49" s="149" t="s">
        <v>255</v>
      </c>
      <c r="D49" s="151" t="s">
        <v>132</v>
      </c>
      <c r="E49" s="323" t="s">
        <v>142</v>
      </c>
      <c r="F49" s="149" t="s">
        <v>142</v>
      </c>
      <c r="G49" s="154">
        <v>0</v>
      </c>
      <c r="H49" s="137">
        <v>153000</v>
      </c>
      <c r="I49" s="138">
        <f t="shared" si="5"/>
        <v>153000</v>
      </c>
      <c r="J49" s="286">
        <v>76500</v>
      </c>
      <c r="K49" s="343"/>
      <c r="L49" s="139"/>
      <c r="M49" s="139"/>
      <c r="N49" s="156"/>
      <c r="O49" s="140"/>
      <c r="P49" s="295" t="s">
        <v>258</v>
      </c>
      <c r="Q49" s="354"/>
      <c r="R49" s="141">
        <v>2</v>
      </c>
      <c r="S49" s="142">
        <v>156</v>
      </c>
      <c r="T49" s="143">
        <v>51</v>
      </c>
      <c r="U49" s="144">
        <v>0</v>
      </c>
      <c r="V49" s="143">
        <f t="shared" si="4"/>
        <v>51</v>
      </c>
      <c r="W49" s="145" t="s">
        <v>141</v>
      </c>
      <c r="X49" s="361">
        <v>0</v>
      </c>
      <c r="Y49" s="362">
        <v>0</v>
      </c>
      <c r="Z49" s="361">
        <v>51</v>
      </c>
      <c r="AA49" s="362">
        <v>1</v>
      </c>
      <c r="AB49" s="361">
        <v>51</v>
      </c>
      <c r="AC49" s="361"/>
      <c r="AD49" s="361"/>
      <c r="AE49" s="361">
        <v>0</v>
      </c>
      <c r="AF49" s="362">
        <v>0</v>
      </c>
      <c r="AG49" s="361">
        <v>51</v>
      </c>
      <c r="AH49" s="363">
        <v>1</v>
      </c>
      <c r="AI49" s="332" t="s">
        <v>143</v>
      </c>
      <c r="AJ49" s="146" t="s">
        <v>144</v>
      </c>
    </row>
    <row r="50" spans="1:86" s="235" customFormat="1" ht="30" customHeight="1" x14ac:dyDescent="0.15">
      <c r="A50" s="265">
        <v>28</v>
      </c>
      <c r="B50" s="149" t="s">
        <v>256</v>
      </c>
      <c r="C50" s="149" t="s">
        <v>257</v>
      </c>
      <c r="D50" s="151" t="s">
        <v>132</v>
      </c>
      <c r="E50" s="323" t="s">
        <v>142</v>
      </c>
      <c r="F50" s="149" t="s">
        <v>142</v>
      </c>
      <c r="G50" s="154">
        <v>0</v>
      </c>
      <c r="H50" s="137">
        <v>153000</v>
      </c>
      <c r="I50" s="138">
        <f t="shared" si="5"/>
        <v>153000</v>
      </c>
      <c r="J50" s="286"/>
      <c r="K50" s="343"/>
      <c r="L50" s="139">
        <v>76500</v>
      </c>
      <c r="M50" s="139"/>
      <c r="N50" s="156"/>
      <c r="O50" s="140"/>
      <c r="P50" s="295" t="s">
        <v>258</v>
      </c>
      <c r="Q50" s="354"/>
      <c r="R50" s="141">
        <v>2</v>
      </c>
      <c r="S50" s="142">
        <v>156</v>
      </c>
      <c r="T50" s="143">
        <v>51</v>
      </c>
      <c r="U50" s="144">
        <v>0</v>
      </c>
      <c r="V50" s="143">
        <f t="shared" si="4"/>
        <v>51</v>
      </c>
      <c r="W50" s="145" t="s">
        <v>141</v>
      </c>
      <c r="X50" s="361">
        <v>0</v>
      </c>
      <c r="Y50" s="362">
        <v>0</v>
      </c>
      <c r="Z50" s="361">
        <v>51</v>
      </c>
      <c r="AA50" s="362">
        <v>1</v>
      </c>
      <c r="AB50" s="361">
        <v>51</v>
      </c>
      <c r="AC50" s="361"/>
      <c r="AD50" s="361"/>
      <c r="AE50" s="361">
        <v>0</v>
      </c>
      <c r="AF50" s="362">
        <v>0</v>
      </c>
      <c r="AG50" s="361">
        <v>51</v>
      </c>
      <c r="AH50" s="363">
        <v>1</v>
      </c>
      <c r="AI50" s="332" t="s">
        <v>143</v>
      </c>
      <c r="AJ50" s="146" t="s">
        <v>144</v>
      </c>
    </row>
    <row r="51" spans="1:86" s="57" customFormat="1" ht="30" customHeight="1" thickBot="1" x14ac:dyDescent="0.2">
      <c r="A51" s="267">
        <v>29</v>
      </c>
      <c r="B51" s="281" t="s">
        <v>145</v>
      </c>
      <c r="C51" s="260" t="s">
        <v>179</v>
      </c>
      <c r="D51" s="277" t="s">
        <v>132</v>
      </c>
      <c r="E51" s="324" t="s">
        <v>147</v>
      </c>
      <c r="F51" s="281" t="s">
        <v>147</v>
      </c>
      <c r="G51" s="298">
        <v>0</v>
      </c>
      <c r="H51" s="251">
        <v>100000</v>
      </c>
      <c r="I51" s="252">
        <f t="shared" si="5"/>
        <v>100000</v>
      </c>
      <c r="J51" s="288">
        <v>20000</v>
      </c>
      <c r="K51" s="345"/>
      <c r="L51" s="253">
        <v>20000</v>
      </c>
      <c r="M51" s="253">
        <v>20000</v>
      </c>
      <c r="N51" s="271"/>
      <c r="O51" s="254"/>
      <c r="P51" s="301" t="s">
        <v>146</v>
      </c>
      <c r="Q51" s="355"/>
      <c r="R51" s="255">
        <v>1</v>
      </c>
      <c r="S51" s="256">
        <v>12</v>
      </c>
      <c r="T51" s="257">
        <v>0</v>
      </c>
      <c r="U51" s="258">
        <v>50</v>
      </c>
      <c r="V51" s="257">
        <f t="shared" si="4"/>
        <v>50</v>
      </c>
      <c r="W51" s="259" t="s">
        <v>148</v>
      </c>
      <c r="X51" s="364"/>
      <c r="Y51" s="365"/>
      <c r="Z51" s="364"/>
      <c r="AA51" s="365"/>
      <c r="AB51" s="364"/>
      <c r="AC51" s="364"/>
      <c r="AD51" s="364"/>
      <c r="AE51" s="364"/>
      <c r="AF51" s="365"/>
      <c r="AG51" s="364"/>
      <c r="AH51" s="366"/>
      <c r="AI51" s="333" t="s">
        <v>143</v>
      </c>
      <c r="AJ51" s="260" t="s">
        <v>149</v>
      </c>
    </row>
    <row r="52" spans="1:86" s="57" customFormat="1" ht="30" customHeight="1" thickTop="1" x14ac:dyDescent="0.15">
      <c r="A52" s="274">
        <v>30</v>
      </c>
      <c r="B52" s="262" t="s">
        <v>156</v>
      </c>
      <c r="C52" s="263" t="s">
        <v>157</v>
      </c>
      <c r="D52" s="239" t="s">
        <v>151</v>
      </c>
      <c r="E52" s="325" t="s">
        <v>152</v>
      </c>
      <c r="F52" s="237" t="s">
        <v>154</v>
      </c>
      <c r="G52" s="299">
        <v>0</v>
      </c>
      <c r="H52" s="240">
        <v>36000</v>
      </c>
      <c r="I52" s="241">
        <f t="shared" ref="I52:I54" si="6">+G52+H52</f>
        <v>36000</v>
      </c>
      <c r="J52" s="243">
        <v>36000</v>
      </c>
      <c r="K52" s="346"/>
      <c r="L52" s="242"/>
      <c r="M52" s="264"/>
      <c r="N52" s="264"/>
      <c r="O52" s="244"/>
      <c r="P52" s="302" t="s">
        <v>158</v>
      </c>
      <c r="Q52" s="356"/>
      <c r="R52" s="245">
        <v>2</v>
      </c>
      <c r="S52" s="246">
        <v>35</v>
      </c>
      <c r="T52" s="247">
        <v>20</v>
      </c>
      <c r="U52" s="248">
        <v>0</v>
      </c>
      <c r="V52" s="247">
        <f t="shared" si="4"/>
        <v>20</v>
      </c>
      <c r="W52" s="339" t="s">
        <v>153</v>
      </c>
      <c r="X52" s="367">
        <v>0</v>
      </c>
      <c r="Y52" s="368">
        <v>0</v>
      </c>
      <c r="Z52" s="367">
        <v>20</v>
      </c>
      <c r="AA52" s="368">
        <v>1</v>
      </c>
      <c r="AB52" s="367">
        <v>20</v>
      </c>
      <c r="AC52" s="367"/>
      <c r="AD52" s="367"/>
      <c r="AE52" s="367">
        <v>0</v>
      </c>
      <c r="AF52" s="368">
        <v>0</v>
      </c>
      <c r="AG52" s="367">
        <v>20</v>
      </c>
      <c r="AH52" s="369">
        <v>1</v>
      </c>
      <c r="AI52" s="334" t="s">
        <v>114</v>
      </c>
      <c r="AJ52" s="238" t="s">
        <v>155</v>
      </c>
    </row>
    <row r="53" spans="1:86" s="57" customFormat="1" ht="30" customHeight="1" x14ac:dyDescent="0.15">
      <c r="A53" s="275">
        <v>31</v>
      </c>
      <c r="B53" s="150" t="s">
        <v>159</v>
      </c>
      <c r="C53" s="152" t="s">
        <v>160</v>
      </c>
      <c r="D53" s="151" t="s">
        <v>151</v>
      </c>
      <c r="E53" s="323" t="s">
        <v>152</v>
      </c>
      <c r="F53" s="149" t="s">
        <v>154</v>
      </c>
      <c r="G53" s="154">
        <v>0</v>
      </c>
      <c r="H53" s="137">
        <v>27000</v>
      </c>
      <c r="I53" s="138">
        <f t="shared" si="6"/>
        <v>27000</v>
      </c>
      <c r="J53" s="286"/>
      <c r="K53" s="343"/>
      <c r="L53" s="139">
        <v>27000</v>
      </c>
      <c r="M53" s="156"/>
      <c r="N53" s="156"/>
      <c r="O53" s="140"/>
      <c r="P53" s="295" t="s">
        <v>161</v>
      </c>
      <c r="Q53" s="354"/>
      <c r="R53" s="141">
        <v>2</v>
      </c>
      <c r="S53" s="142">
        <v>25</v>
      </c>
      <c r="T53" s="143">
        <v>15</v>
      </c>
      <c r="U53" s="144">
        <v>0</v>
      </c>
      <c r="V53" s="143">
        <f t="shared" si="4"/>
        <v>15</v>
      </c>
      <c r="W53" s="153" t="s">
        <v>153</v>
      </c>
      <c r="X53" s="361">
        <v>0</v>
      </c>
      <c r="Y53" s="362">
        <v>0</v>
      </c>
      <c r="Z53" s="361">
        <v>15</v>
      </c>
      <c r="AA53" s="362">
        <v>1</v>
      </c>
      <c r="AB53" s="361">
        <v>15</v>
      </c>
      <c r="AC53" s="361"/>
      <c r="AD53" s="361"/>
      <c r="AE53" s="361">
        <v>0</v>
      </c>
      <c r="AF53" s="362">
        <v>0</v>
      </c>
      <c r="AG53" s="361">
        <v>15</v>
      </c>
      <c r="AH53" s="363">
        <v>1</v>
      </c>
      <c r="AI53" s="332" t="s">
        <v>114</v>
      </c>
      <c r="AJ53" s="146" t="s">
        <v>155</v>
      </c>
    </row>
    <row r="54" spans="1:86" s="273" customFormat="1" ht="30" customHeight="1" thickBot="1" x14ac:dyDescent="0.2">
      <c r="A54" s="276">
        <v>32</v>
      </c>
      <c r="B54" s="269" t="s">
        <v>162</v>
      </c>
      <c r="C54" s="270" t="s">
        <v>163</v>
      </c>
      <c r="D54" s="250" t="s">
        <v>151</v>
      </c>
      <c r="E54" s="324" t="s">
        <v>152</v>
      </c>
      <c r="F54" s="281" t="s">
        <v>154</v>
      </c>
      <c r="G54" s="298">
        <v>0</v>
      </c>
      <c r="H54" s="251">
        <v>27000</v>
      </c>
      <c r="I54" s="252">
        <f t="shared" si="6"/>
        <v>27000</v>
      </c>
      <c r="J54" s="288"/>
      <c r="K54" s="345"/>
      <c r="L54" s="253"/>
      <c r="M54" s="271">
        <v>27000</v>
      </c>
      <c r="N54" s="271"/>
      <c r="O54" s="254"/>
      <c r="P54" s="301" t="s">
        <v>161</v>
      </c>
      <c r="Q54" s="355"/>
      <c r="R54" s="255">
        <v>2</v>
      </c>
      <c r="S54" s="256">
        <v>30</v>
      </c>
      <c r="T54" s="257">
        <v>15</v>
      </c>
      <c r="U54" s="258">
        <v>0</v>
      </c>
      <c r="V54" s="257">
        <f t="shared" si="4"/>
        <v>15</v>
      </c>
      <c r="W54" s="272" t="s">
        <v>153</v>
      </c>
      <c r="X54" s="364">
        <v>0</v>
      </c>
      <c r="Y54" s="365">
        <v>0</v>
      </c>
      <c r="Z54" s="364">
        <v>15</v>
      </c>
      <c r="AA54" s="365">
        <v>1</v>
      </c>
      <c r="AB54" s="364">
        <v>15</v>
      </c>
      <c r="AC54" s="364"/>
      <c r="AD54" s="364"/>
      <c r="AE54" s="364">
        <v>0</v>
      </c>
      <c r="AF54" s="365">
        <v>0</v>
      </c>
      <c r="AG54" s="364">
        <v>15</v>
      </c>
      <c r="AH54" s="366">
        <v>1</v>
      </c>
      <c r="AI54" s="333" t="s">
        <v>114</v>
      </c>
      <c r="AJ54" s="260" t="s">
        <v>155</v>
      </c>
      <c r="AK54" s="338"/>
      <c r="AL54" s="337"/>
      <c r="AM54" s="337"/>
      <c r="AN54" s="337"/>
      <c r="AO54" s="337"/>
      <c r="AP54" s="337"/>
      <c r="AQ54" s="337"/>
      <c r="AR54" s="337"/>
      <c r="AS54" s="337"/>
      <c r="AT54" s="337"/>
      <c r="AU54" s="337"/>
      <c r="AV54" s="337"/>
      <c r="AW54" s="337"/>
      <c r="AX54" s="337"/>
      <c r="AY54" s="337"/>
      <c r="AZ54" s="337"/>
      <c r="BA54" s="337"/>
      <c r="BB54" s="337"/>
      <c r="BC54" s="337"/>
      <c r="BD54" s="337"/>
      <c r="BE54" s="337"/>
      <c r="BF54" s="337"/>
      <c r="BG54" s="337"/>
      <c r="BH54" s="337"/>
      <c r="BI54" s="337"/>
      <c r="BJ54" s="337"/>
      <c r="BK54" s="337"/>
      <c r="BL54" s="337"/>
      <c r="BM54" s="337"/>
      <c r="BN54" s="337"/>
      <c r="BO54" s="337"/>
      <c r="BP54" s="337"/>
      <c r="BQ54" s="337"/>
      <c r="BR54" s="337"/>
      <c r="BS54" s="337"/>
      <c r="BT54" s="337"/>
      <c r="BU54" s="337"/>
      <c r="BV54" s="337"/>
      <c r="BW54" s="337"/>
      <c r="BX54" s="337"/>
      <c r="BY54" s="337"/>
      <c r="BZ54" s="337"/>
      <c r="CA54" s="337"/>
      <c r="CB54" s="337"/>
      <c r="CC54" s="337"/>
      <c r="CD54" s="337"/>
      <c r="CE54" s="337"/>
      <c r="CF54" s="337"/>
      <c r="CG54" s="337"/>
      <c r="CH54" s="337"/>
    </row>
    <row r="55" spans="1:86" s="57" customFormat="1" ht="30" customHeight="1" thickTop="1" x14ac:dyDescent="0.15">
      <c r="A55" s="278"/>
      <c r="B55" s="262"/>
      <c r="C55" s="263"/>
      <c r="D55" s="239"/>
      <c r="E55" s="325"/>
      <c r="F55" s="237"/>
      <c r="G55" s="299"/>
      <c r="H55" s="240"/>
      <c r="I55" s="241"/>
      <c r="J55" s="289"/>
      <c r="K55" s="347"/>
      <c r="L55" s="242"/>
      <c r="M55" s="242"/>
      <c r="N55" s="264"/>
      <c r="O55" s="244"/>
      <c r="P55" s="268"/>
      <c r="Q55" s="356"/>
      <c r="R55" s="245"/>
      <c r="S55" s="246"/>
      <c r="T55" s="247"/>
      <c r="U55" s="248"/>
      <c r="V55" s="247"/>
      <c r="W55" s="249"/>
      <c r="X55" s="367"/>
      <c r="Y55" s="368"/>
      <c r="Z55" s="367"/>
      <c r="AA55" s="368"/>
      <c r="AB55" s="367"/>
      <c r="AC55" s="367"/>
      <c r="AD55" s="367"/>
      <c r="AE55" s="367"/>
      <c r="AF55" s="368"/>
      <c r="AG55" s="367"/>
      <c r="AH55" s="369"/>
      <c r="AI55" s="334"/>
      <c r="AJ55" s="238"/>
    </row>
    <row r="56" spans="1:86" s="57" customFormat="1" ht="30" customHeight="1" x14ac:dyDescent="0.15">
      <c r="A56" s="278"/>
      <c r="B56" s="262"/>
      <c r="C56" s="263"/>
      <c r="D56" s="239"/>
      <c r="E56" s="325"/>
      <c r="F56" s="237"/>
      <c r="G56" s="299"/>
      <c r="H56" s="240"/>
      <c r="I56" s="241"/>
      <c r="J56" s="289"/>
      <c r="K56" s="347"/>
      <c r="L56" s="242"/>
      <c r="M56" s="242"/>
      <c r="N56" s="264"/>
      <c r="O56" s="244"/>
      <c r="P56" s="268"/>
      <c r="Q56" s="356"/>
      <c r="R56" s="245"/>
      <c r="S56" s="246"/>
      <c r="T56" s="247"/>
      <c r="U56" s="248"/>
      <c r="V56" s="247"/>
      <c r="W56" s="249"/>
      <c r="X56" s="367"/>
      <c r="Y56" s="368"/>
      <c r="Z56" s="367"/>
      <c r="AA56" s="368"/>
      <c r="AB56" s="367"/>
      <c r="AC56" s="367"/>
      <c r="AD56" s="367"/>
      <c r="AE56" s="367"/>
      <c r="AF56" s="368"/>
      <c r="AG56" s="367"/>
      <c r="AH56" s="369"/>
      <c r="AI56" s="334"/>
      <c r="AJ56" s="238"/>
    </row>
    <row r="57" spans="1:86" s="57" customFormat="1" ht="30" customHeight="1" x14ac:dyDescent="0.15">
      <c r="A57" s="278"/>
      <c r="B57" s="262"/>
      <c r="C57" s="263"/>
      <c r="D57" s="239"/>
      <c r="E57" s="325"/>
      <c r="F57" s="237"/>
      <c r="G57" s="299"/>
      <c r="H57" s="240"/>
      <c r="I57" s="241"/>
      <c r="J57" s="289"/>
      <c r="K57" s="347"/>
      <c r="L57" s="242"/>
      <c r="M57" s="242"/>
      <c r="N57" s="264"/>
      <c r="O57" s="244"/>
      <c r="P57" s="268"/>
      <c r="Q57" s="356"/>
      <c r="R57" s="245"/>
      <c r="S57" s="246"/>
      <c r="T57" s="247"/>
      <c r="U57" s="248"/>
      <c r="V57" s="247"/>
      <c r="W57" s="249"/>
      <c r="X57" s="367"/>
      <c r="Y57" s="368"/>
      <c r="Z57" s="367"/>
      <c r="AA57" s="368"/>
      <c r="AB57" s="367"/>
      <c r="AC57" s="367"/>
      <c r="AD57" s="367"/>
      <c r="AE57" s="367"/>
      <c r="AF57" s="368"/>
      <c r="AG57" s="367"/>
      <c r="AH57" s="369"/>
      <c r="AI57" s="334"/>
      <c r="AJ57" s="238"/>
    </row>
    <row r="58" spans="1:86" s="57" customFormat="1" ht="30" customHeight="1" x14ac:dyDescent="0.15">
      <c r="A58" s="278"/>
      <c r="B58" s="262"/>
      <c r="C58" s="263"/>
      <c r="D58" s="239"/>
      <c r="E58" s="325"/>
      <c r="F58" s="237"/>
      <c r="G58" s="299"/>
      <c r="H58" s="240"/>
      <c r="I58" s="241"/>
      <c r="J58" s="289"/>
      <c r="K58" s="347"/>
      <c r="L58" s="242"/>
      <c r="M58" s="242"/>
      <c r="N58" s="264"/>
      <c r="O58" s="244"/>
      <c r="P58" s="268"/>
      <c r="Q58" s="356"/>
      <c r="R58" s="245"/>
      <c r="S58" s="246"/>
      <c r="T58" s="247"/>
      <c r="U58" s="248"/>
      <c r="V58" s="247"/>
      <c r="W58" s="249"/>
      <c r="X58" s="367"/>
      <c r="Y58" s="368"/>
      <c r="Z58" s="367"/>
      <c r="AA58" s="368"/>
      <c r="AB58" s="367"/>
      <c r="AC58" s="367"/>
      <c r="AD58" s="367"/>
      <c r="AE58" s="367"/>
      <c r="AF58" s="368"/>
      <c r="AG58" s="367"/>
      <c r="AH58" s="369"/>
      <c r="AI58" s="334"/>
      <c r="AJ58" s="238"/>
    </row>
    <row r="59" spans="1:86" s="57" customFormat="1" ht="30" customHeight="1" x14ac:dyDescent="0.15">
      <c r="A59" s="278"/>
      <c r="B59" s="262"/>
      <c r="C59" s="263"/>
      <c r="D59" s="239"/>
      <c r="E59" s="325"/>
      <c r="F59" s="237"/>
      <c r="G59" s="299"/>
      <c r="H59" s="240"/>
      <c r="I59" s="241"/>
      <c r="J59" s="289"/>
      <c r="K59" s="347"/>
      <c r="L59" s="242"/>
      <c r="M59" s="242"/>
      <c r="N59" s="264"/>
      <c r="O59" s="244"/>
      <c r="P59" s="268"/>
      <c r="Q59" s="356"/>
      <c r="R59" s="245"/>
      <c r="S59" s="246"/>
      <c r="T59" s="247"/>
      <c r="U59" s="248"/>
      <c r="V59" s="247"/>
      <c r="W59" s="249"/>
      <c r="X59" s="367"/>
      <c r="Y59" s="368"/>
      <c r="Z59" s="367"/>
      <c r="AA59" s="368"/>
      <c r="AB59" s="367"/>
      <c r="AC59" s="367"/>
      <c r="AD59" s="367"/>
      <c r="AE59" s="367"/>
      <c r="AF59" s="368"/>
      <c r="AG59" s="367"/>
      <c r="AH59" s="369"/>
      <c r="AI59" s="334"/>
      <c r="AJ59" s="238"/>
    </row>
    <row r="60" spans="1:86" s="57" customFormat="1" ht="30" customHeight="1" x14ac:dyDescent="0.15">
      <c r="A60" s="278"/>
      <c r="B60" s="262"/>
      <c r="C60" s="263"/>
      <c r="D60" s="239"/>
      <c r="E60" s="325"/>
      <c r="F60" s="237"/>
      <c r="G60" s="299"/>
      <c r="H60" s="240"/>
      <c r="I60" s="241"/>
      <c r="J60" s="289"/>
      <c r="K60" s="347"/>
      <c r="L60" s="242"/>
      <c r="M60" s="242"/>
      <c r="N60" s="264"/>
      <c r="O60" s="244"/>
      <c r="P60" s="268"/>
      <c r="Q60" s="356"/>
      <c r="R60" s="245"/>
      <c r="S60" s="246"/>
      <c r="T60" s="247"/>
      <c r="U60" s="248"/>
      <c r="V60" s="247"/>
      <c r="W60" s="249"/>
      <c r="X60" s="367"/>
      <c r="Y60" s="368"/>
      <c r="Z60" s="367"/>
      <c r="AA60" s="368"/>
      <c r="AB60" s="367"/>
      <c r="AC60" s="367"/>
      <c r="AD60" s="367"/>
      <c r="AE60" s="367"/>
      <c r="AF60" s="368"/>
      <c r="AG60" s="367"/>
      <c r="AH60" s="369"/>
      <c r="AI60" s="334"/>
      <c r="AJ60" s="238"/>
    </row>
    <row r="61" spans="1:86" s="57" customFormat="1" ht="30" customHeight="1" x14ac:dyDescent="0.15">
      <c r="A61" s="278"/>
      <c r="B61" s="262"/>
      <c r="C61" s="263"/>
      <c r="D61" s="239"/>
      <c r="E61" s="325"/>
      <c r="F61" s="237"/>
      <c r="G61" s="299"/>
      <c r="H61" s="240"/>
      <c r="I61" s="241"/>
      <c r="J61" s="289"/>
      <c r="K61" s="347"/>
      <c r="L61" s="242"/>
      <c r="M61" s="242"/>
      <c r="N61" s="264"/>
      <c r="O61" s="244"/>
      <c r="P61" s="268"/>
      <c r="Q61" s="356"/>
      <c r="R61" s="245"/>
      <c r="S61" s="246"/>
      <c r="T61" s="247"/>
      <c r="U61" s="248"/>
      <c r="V61" s="247"/>
      <c r="W61" s="249"/>
      <c r="X61" s="367"/>
      <c r="Y61" s="368"/>
      <c r="Z61" s="367"/>
      <c r="AA61" s="368"/>
      <c r="AB61" s="367"/>
      <c r="AC61" s="367"/>
      <c r="AD61" s="367"/>
      <c r="AE61" s="367"/>
      <c r="AF61" s="368"/>
      <c r="AG61" s="367"/>
      <c r="AH61" s="369"/>
      <c r="AI61" s="334"/>
      <c r="AJ61" s="238"/>
    </row>
    <row r="62" spans="1:86" s="57" customFormat="1" ht="30" customHeight="1" x14ac:dyDescent="0.15">
      <c r="A62" s="278"/>
      <c r="B62" s="262"/>
      <c r="C62" s="263"/>
      <c r="D62" s="239"/>
      <c r="E62" s="325"/>
      <c r="F62" s="237"/>
      <c r="G62" s="299"/>
      <c r="H62" s="240"/>
      <c r="I62" s="241"/>
      <c r="J62" s="289"/>
      <c r="K62" s="347"/>
      <c r="L62" s="242"/>
      <c r="M62" s="242"/>
      <c r="N62" s="264"/>
      <c r="O62" s="244"/>
      <c r="P62" s="268"/>
      <c r="Q62" s="356"/>
      <c r="R62" s="245"/>
      <c r="S62" s="246"/>
      <c r="T62" s="247"/>
      <c r="U62" s="248"/>
      <c r="V62" s="247"/>
      <c r="W62" s="249"/>
      <c r="X62" s="367"/>
      <c r="Y62" s="368"/>
      <c r="Z62" s="367"/>
      <c r="AA62" s="368"/>
      <c r="AB62" s="367"/>
      <c r="AC62" s="367"/>
      <c r="AD62" s="367"/>
      <c r="AE62" s="367"/>
      <c r="AF62" s="368"/>
      <c r="AG62" s="367"/>
      <c r="AH62" s="369"/>
      <c r="AI62" s="334"/>
      <c r="AJ62" s="238"/>
    </row>
    <row r="63" spans="1:86" s="57" customFormat="1" ht="30" customHeight="1" x14ac:dyDescent="0.15">
      <c r="A63" s="278"/>
      <c r="B63" s="262"/>
      <c r="C63" s="263"/>
      <c r="D63" s="239"/>
      <c r="E63" s="325"/>
      <c r="F63" s="237"/>
      <c r="G63" s="299"/>
      <c r="H63" s="240"/>
      <c r="I63" s="241"/>
      <c r="J63" s="289"/>
      <c r="K63" s="347"/>
      <c r="L63" s="242"/>
      <c r="M63" s="242"/>
      <c r="N63" s="264"/>
      <c r="O63" s="244"/>
      <c r="P63" s="268"/>
      <c r="Q63" s="356"/>
      <c r="R63" s="245"/>
      <c r="S63" s="246"/>
      <c r="T63" s="247"/>
      <c r="U63" s="248"/>
      <c r="V63" s="247"/>
      <c r="W63" s="249"/>
      <c r="X63" s="367"/>
      <c r="Y63" s="368"/>
      <c r="Z63" s="367"/>
      <c r="AA63" s="368"/>
      <c r="AB63" s="367"/>
      <c r="AC63" s="367"/>
      <c r="AD63" s="367"/>
      <c r="AE63" s="367"/>
      <c r="AF63" s="368"/>
      <c r="AG63" s="367"/>
      <c r="AH63" s="369"/>
      <c r="AI63" s="334"/>
      <c r="AJ63" s="238"/>
    </row>
    <row r="64" spans="1:86" s="57" customFormat="1" ht="30" customHeight="1" x14ac:dyDescent="0.15">
      <c r="A64" s="278"/>
      <c r="B64" s="262"/>
      <c r="C64" s="263"/>
      <c r="D64" s="239"/>
      <c r="E64" s="325"/>
      <c r="F64" s="237"/>
      <c r="G64" s="299"/>
      <c r="H64" s="240"/>
      <c r="I64" s="241"/>
      <c r="J64" s="289"/>
      <c r="K64" s="347"/>
      <c r="L64" s="242"/>
      <c r="M64" s="242"/>
      <c r="N64" s="264"/>
      <c r="O64" s="244"/>
      <c r="P64" s="268"/>
      <c r="Q64" s="356"/>
      <c r="R64" s="245"/>
      <c r="S64" s="246"/>
      <c r="T64" s="247"/>
      <c r="U64" s="248"/>
      <c r="V64" s="247"/>
      <c r="W64" s="249"/>
      <c r="X64" s="367"/>
      <c r="Y64" s="368"/>
      <c r="Z64" s="367"/>
      <c r="AA64" s="368"/>
      <c r="AB64" s="367"/>
      <c r="AC64" s="367"/>
      <c r="AD64" s="367"/>
      <c r="AE64" s="367"/>
      <c r="AF64" s="368"/>
      <c r="AG64" s="367"/>
      <c r="AH64" s="369"/>
      <c r="AI64" s="334"/>
      <c r="AJ64" s="238"/>
    </row>
    <row r="65" spans="1:36" s="57" customFormat="1" ht="30" customHeight="1" x14ac:dyDescent="0.15">
      <c r="A65" s="278"/>
      <c r="B65" s="262"/>
      <c r="C65" s="263"/>
      <c r="D65" s="239"/>
      <c r="E65" s="325"/>
      <c r="F65" s="237"/>
      <c r="G65" s="299"/>
      <c r="H65" s="240"/>
      <c r="I65" s="241"/>
      <c r="J65" s="289"/>
      <c r="K65" s="347"/>
      <c r="L65" s="242"/>
      <c r="M65" s="242"/>
      <c r="N65" s="264"/>
      <c r="O65" s="244"/>
      <c r="P65" s="268"/>
      <c r="Q65" s="356"/>
      <c r="R65" s="245"/>
      <c r="S65" s="246"/>
      <c r="T65" s="247"/>
      <c r="U65" s="248"/>
      <c r="V65" s="247"/>
      <c r="W65" s="249"/>
      <c r="X65" s="367"/>
      <c r="Y65" s="368"/>
      <c r="Z65" s="367"/>
      <c r="AA65" s="368"/>
      <c r="AB65" s="367"/>
      <c r="AC65" s="367"/>
      <c r="AD65" s="367"/>
      <c r="AE65" s="367"/>
      <c r="AF65" s="368"/>
      <c r="AG65" s="367"/>
      <c r="AH65" s="369"/>
      <c r="AI65" s="334"/>
      <c r="AJ65" s="238"/>
    </row>
    <row r="66" spans="1:36" s="57" customFormat="1" ht="30" customHeight="1" x14ac:dyDescent="0.15">
      <c r="A66" s="278"/>
      <c r="B66" s="262"/>
      <c r="C66" s="263"/>
      <c r="D66" s="239"/>
      <c r="E66" s="325"/>
      <c r="F66" s="237"/>
      <c r="G66" s="299"/>
      <c r="H66" s="240"/>
      <c r="I66" s="241"/>
      <c r="J66" s="289"/>
      <c r="K66" s="347"/>
      <c r="L66" s="242"/>
      <c r="M66" s="242"/>
      <c r="N66" s="264"/>
      <c r="O66" s="244"/>
      <c r="P66" s="268"/>
      <c r="Q66" s="356"/>
      <c r="R66" s="245"/>
      <c r="S66" s="246"/>
      <c r="T66" s="247"/>
      <c r="U66" s="248"/>
      <c r="V66" s="247"/>
      <c r="W66" s="249"/>
      <c r="X66" s="367"/>
      <c r="Y66" s="368"/>
      <c r="Z66" s="367"/>
      <c r="AA66" s="368"/>
      <c r="AB66" s="367"/>
      <c r="AC66" s="367"/>
      <c r="AD66" s="367"/>
      <c r="AE66" s="367"/>
      <c r="AF66" s="368"/>
      <c r="AG66" s="367"/>
      <c r="AH66" s="369"/>
      <c r="AI66" s="334"/>
      <c r="AJ66" s="238"/>
    </row>
    <row r="67" spans="1:36" s="57" customFormat="1" ht="30" customHeight="1" x14ac:dyDescent="0.15">
      <c r="A67" s="278"/>
      <c r="B67" s="262"/>
      <c r="C67" s="263"/>
      <c r="D67" s="239"/>
      <c r="E67" s="325"/>
      <c r="F67" s="237"/>
      <c r="G67" s="299"/>
      <c r="H67" s="240"/>
      <c r="I67" s="241"/>
      <c r="J67" s="289"/>
      <c r="K67" s="347"/>
      <c r="L67" s="242"/>
      <c r="M67" s="242"/>
      <c r="N67" s="264"/>
      <c r="O67" s="244"/>
      <c r="P67" s="268"/>
      <c r="Q67" s="356"/>
      <c r="R67" s="245"/>
      <c r="S67" s="246"/>
      <c r="T67" s="247"/>
      <c r="U67" s="248"/>
      <c r="V67" s="247"/>
      <c r="W67" s="249"/>
      <c r="X67" s="367"/>
      <c r="Y67" s="368"/>
      <c r="Z67" s="367"/>
      <c r="AA67" s="368"/>
      <c r="AB67" s="367"/>
      <c r="AC67" s="367"/>
      <c r="AD67" s="367"/>
      <c r="AE67" s="367"/>
      <c r="AF67" s="368"/>
      <c r="AG67" s="367"/>
      <c r="AH67" s="369"/>
      <c r="AI67" s="334"/>
      <c r="AJ67" s="238"/>
    </row>
    <row r="68" spans="1:36" s="57" customFormat="1" ht="30" customHeight="1" x14ac:dyDescent="0.15">
      <c r="A68" s="278"/>
      <c r="B68" s="262"/>
      <c r="C68" s="263"/>
      <c r="D68" s="239"/>
      <c r="E68" s="325"/>
      <c r="F68" s="237"/>
      <c r="G68" s="299"/>
      <c r="H68" s="240"/>
      <c r="I68" s="241"/>
      <c r="J68" s="289"/>
      <c r="K68" s="347"/>
      <c r="L68" s="242"/>
      <c r="M68" s="242"/>
      <c r="N68" s="264"/>
      <c r="O68" s="244"/>
      <c r="P68" s="268"/>
      <c r="Q68" s="356"/>
      <c r="R68" s="245"/>
      <c r="S68" s="246"/>
      <c r="T68" s="247"/>
      <c r="U68" s="248"/>
      <c r="V68" s="247"/>
      <c r="W68" s="249"/>
      <c r="X68" s="367"/>
      <c r="Y68" s="368"/>
      <c r="Z68" s="367"/>
      <c r="AA68" s="368"/>
      <c r="AB68" s="367"/>
      <c r="AC68" s="367"/>
      <c r="AD68" s="367"/>
      <c r="AE68" s="367"/>
      <c r="AF68" s="368"/>
      <c r="AG68" s="367"/>
      <c r="AH68" s="369"/>
      <c r="AI68" s="334"/>
      <c r="AJ68" s="238"/>
    </row>
    <row r="69" spans="1:36" s="57" customFormat="1" ht="30" customHeight="1" x14ac:dyDescent="0.15">
      <c r="A69" s="278"/>
      <c r="B69" s="262"/>
      <c r="C69" s="263"/>
      <c r="D69" s="239"/>
      <c r="E69" s="325"/>
      <c r="F69" s="237"/>
      <c r="G69" s="299"/>
      <c r="H69" s="240"/>
      <c r="I69" s="241"/>
      <c r="J69" s="289"/>
      <c r="K69" s="347"/>
      <c r="L69" s="242"/>
      <c r="M69" s="242"/>
      <c r="N69" s="264"/>
      <c r="O69" s="244"/>
      <c r="P69" s="268"/>
      <c r="Q69" s="356"/>
      <c r="R69" s="245"/>
      <c r="S69" s="246"/>
      <c r="T69" s="247"/>
      <c r="U69" s="248"/>
      <c r="V69" s="247"/>
      <c r="W69" s="249"/>
      <c r="X69" s="367"/>
      <c r="Y69" s="368"/>
      <c r="Z69" s="367"/>
      <c r="AA69" s="368"/>
      <c r="AB69" s="367"/>
      <c r="AC69" s="367"/>
      <c r="AD69" s="367"/>
      <c r="AE69" s="367"/>
      <c r="AF69" s="368"/>
      <c r="AG69" s="367"/>
      <c r="AH69" s="369"/>
      <c r="AI69" s="334"/>
      <c r="AJ69" s="238"/>
    </row>
    <row r="70" spans="1:36" s="57" customFormat="1" ht="30" customHeight="1" x14ac:dyDescent="0.15">
      <c r="A70" s="278"/>
      <c r="B70" s="262"/>
      <c r="C70" s="263"/>
      <c r="D70" s="239"/>
      <c r="E70" s="325"/>
      <c r="F70" s="237"/>
      <c r="G70" s="299"/>
      <c r="H70" s="240"/>
      <c r="I70" s="241"/>
      <c r="J70" s="289"/>
      <c r="K70" s="347"/>
      <c r="L70" s="242"/>
      <c r="M70" s="242"/>
      <c r="N70" s="264"/>
      <c r="O70" s="244"/>
      <c r="P70" s="268"/>
      <c r="Q70" s="356"/>
      <c r="R70" s="245"/>
      <c r="S70" s="246"/>
      <c r="T70" s="247"/>
      <c r="U70" s="248"/>
      <c r="V70" s="247"/>
      <c r="W70" s="249"/>
      <c r="X70" s="367"/>
      <c r="Y70" s="368"/>
      <c r="Z70" s="367"/>
      <c r="AA70" s="368"/>
      <c r="AB70" s="367"/>
      <c r="AC70" s="367"/>
      <c r="AD70" s="367"/>
      <c r="AE70" s="367"/>
      <c r="AF70" s="368"/>
      <c r="AG70" s="367"/>
      <c r="AH70" s="369"/>
      <c r="AI70" s="334"/>
      <c r="AJ70" s="238"/>
    </row>
    <row r="71" spans="1:36" s="57" customFormat="1" ht="30" customHeight="1" x14ac:dyDescent="0.15">
      <c r="A71" s="278"/>
      <c r="B71" s="262"/>
      <c r="C71" s="263"/>
      <c r="D71" s="239"/>
      <c r="E71" s="325"/>
      <c r="F71" s="237"/>
      <c r="G71" s="299"/>
      <c r="H71" s="240"/>
      <c r="I71" s="241"/>
      <c r="J71" s="289"/>
      <c r="K71" s="347"/>
      <c r="L71" s="242"/>
      <c r="M71" s="242"/>
      <c r="N71" s="264"/>
      <c r="O71" s="244"/>
      <c r="P71" s="268"/>
      <c r="Q71" s="356"/>
      <c r="R71" s="245"/>
      <c r="S71" s="246"/>
      <c r="T71" s="247"/>
      <c r="U71" s="248"/>
      <c r="V71" s="247"/>
      <c r="W71" s="249"/>
      <c r="X71" s="367"/>
      <c r="Y71" s="368"/>
      <c r="Z71" s="367"/>
      <c r="AA71" s="368"/>
      <c r="AB71" s="367"/>
      <c r="AC71" s="367"/>
      <c r="AD71" s="367"/>
      <c r="AE71" s="367"/>
      <c r="AF71" s="368"/>
      <c r="AG71" s="367"/>
      <c r="AH71" s="369"/>
      <c r="AI71" s="334"/>
      <c r="AJ71" s="238"/>
    </row>
    <row r="72" spans="1:36" s="57" customFormat="1" ht="30" customHeight="1" x14ac:dyDescent="0.15">
      <c r="A72" s="278"/>
      <c r="B72" s="262"/>
      <c r="C72" s="263"/>
      <c r="D72" s="239"/>
      <c r="E72" s="325"/>
      <c r="F72" s="237"/>
      <c r="G72" s="299"/>
      <c r="H72" s="240"/>
      <c r="I72" s="241"/>
      <c r="J72" s="289"/>
      <c r="K72" s="347"/>
      <c r="L72" s="242"/>
      <c r="M72" s="242"/>
      <c r="N72" s="264"/>
      <c r="O72" s="244"/>
      <c r="P72" s="268"/>
      <c r="Q72" s="356"/>
      <c r="R72" s="245"/>
      <c r="S72" s="246"/>
      <c r="T72" s="247"/>
      <c r="U72" s="248"/>
      <c r="V72" s="247"/>
      <c r="W72" s="249"/>
      <c r="X72" s="367"/>
      <c r="Y72" s="368"/>
      <c r="Z72" s="367"/>
      <c r="AA72" s="368"/>
      <c r="AB72" s="367"/>
      <c r="AC72" s="367"/>
      <c r="AD72" s="367"/>
      <c r="AE72" s="367"/>
      <c r="AF72" s="368"/>
      <c r="AG72" s="367"/>
      <c r="AH72" s="369"/>
      <c r="AI72" s="334"/>
      <c r="AJ72" s="238"/>
    </row>
    <row r="73" spans="1:36" s="57" customFormat="1" ht="30" customHeight="1" x14ac:dyDescent="0.15">
      <c r="A73" s="278"/>
      <c r="B73" s="262"/>
      <c r="C73" s="263"/>
      <c r="D73" s="239"/>
      <c r="E73" s="325"/>
      <c r="F73" s="237"/>
      <c r="G73" s="299"/>
      <c r="H73" s="240"/>
      <c r="I73" s="241"/>
      <c r="J73" s="289"/>
      <c r="K73" s="347"/>
      <c r="L73" s="242"/>
      <c r="M73" s="242"/>
      <c r="N73" s="264"/>
      <c r="O73" s="244"/>
      <c r="P73" s="268"/>
      <c r="Q73" s="356"/>
      <c r="R73" s="245"/>
      <c r="S73" s="246"/>
      <c r="T73" s="247"/>
      <c r="U73" s="248"/>
      <c r="V73" s="247"/>
      <c r="W73" s="249"/>
      <c r="X73" s="367"/>
      <c r="Y73" s="368"/>
      <c r="Z73" s="367"/>
      <c r="AA73" s="368"/>
      <c r="AB73" s="367"/>
      <c r="AC73" s="367"/>
      <c r="AD73" s="367"/>
      <c r="AE73" s="367"/>
      <c r="AF73" s="368"/>
      <c r="AG73" s="367"/>
      <c r="AH73" s="369"/>
      <c r="AI73" s="334"/>
      <c r="AJ73" s="238"/>
    </row>
    <row r="74" spans="1:36" s="57" customFormat="1" ht="30" customHeight="1" x14ac:dyDescent="0.15">
      <c r="A74" s="278"/>
      <c r="B74" s="262"/>
      <c r="C74" s="263"/>
      <c r="D74" s="239"/>
      <c r="E74" s="325"/>
      <c r="F74" s="237"/>
      <c r="G74" s="299"/>
      <c r="H74" s="240"/>
      <c r="I74" s="241"/>
      <c r="J74" s="289"/>
      <c r="K74" s="347"/>
      <c r="L74" s="242"/>
      <c r="M74" s="242"/>
      <c r="N74" s="264"/>
      <c r="O74" s="244"/>
      <c r="P74" s="268"/>
      <c r="Q74" s="356"/>
      <c r="R74" s="245"/>
      <c r="S74" s="246"/>
      <c r="T74" s="247"/>
      <c r="U74" s="248"/>
      <c r="V74" s="247"/>
      <c r="W74" s="249"/>
      <c r="X74" s="367"/>
      <c r="Y74" s="368"/>
      <c r="Z74" s="367"/>
      <c r="AA74" s="368"/>
      <c r="AB74" s="367"/>
      <c r="AC74" s="367"/>
      <c r="AD74" s="367"/>
      <c r="AE74" s="367"/>
      <c r="AF74" s="368"/>
      <c r="AG74" s="367"/>
      <c r="AH74" s="369"/>
      <c r="AI74" s="334"/>
      <c r="AJ74" s="238"/>
    </row>
    <row r="75" spans="1:36" ht="30" customHeight="1" x14ac:dyDescent="0.15">
      <c r="A75" s="147"/>
      <c r="B75" s="158" t="s">
        <v>10</v>
      </c>
      <c r="C75" s="152"/>
      <c r="D75" s="151"/>
      <c r="E75" s="323"/>
      <c r="F75" s="327"/>
      <c r="G75" s="154"/>
      <c r="H75" s="137"/>
      <c r="I75" s="138"/>
      <c r="J75" s="371">
        <f t="shared" ref="J75:O75" si="7">SUM(J23:J74)</f>
        <v>594930</v>
      </c>
      <c r="K75" s="372">
        <f t="shared" si="7"/>
        <v>0</v>
      </c>
      <c r="L75" s="139">
        <f t="shared" si="7"/>
        <v>428200</v>
      </c>
      <c r="M75" s="139">
        <f t="shared" si="7"/>
        <v>248710</v>
      </c>
      <c r="N75" s="156">
        <f t="shared" si="7"/>
        <v>97500</v>
      </c>
      <c r="O75" s="156">
        <f t="shared" si="7"/>
        <v>0</v>
      </c>
      <c r="P75" s="157"/>
      <c r="Q75" s="354"/>
      <c r="R75" s="141"/>
      <c r="S75" s="142"/>
      <c r="T75" s="143"/>
      <c r="U75" s="144"/>
      <c r="V75" s="143"/>
      <c r="W75" s="145"/>
      <c r="X75" s="361"/>
      <c r="Y75" s="362"/>
      <c r="Z75" s="361"/>
      <c r="AA75" s="362"/>
      <c r="AB75" s="361"/>
      <c r="AC75" s="361"/>
      <c r="AD75" s="361"/>
      <c r="AE75" s="361"/>
      <c r="AF75" s="362"/>
      <c r="AG75" s="361"/>
      <c r="AH75" s="363"/>
      <c r="AI75" s="332"/>
      <c r="AJ75" s="146"/>
    </row>
    <row r="76" spans="1:36" ht="30" customHeight="1" x14ac:dyDescent="0.15">
      <c r="A76" s="103"/>
      <c r="B76" s="46"/>
      <c r="C76" s="40"/>
      <c r="D76" s="48"/>
      <c r="E76" s="80"/>
      <c r="F76" s="326"/>
      <c r="G76" s="300"/>
      <c r="H76" s="43"/>
      <c r="I76" s="77"/>
      <c r="J76" s="290"/>
      <c r="K76" s="348"/>
      <c r="L76" s="55"/>
      <c r="M76" s="55"/>
      <c r="N76" s="283"/>
      <c r="O76" s="56"/>
      <c r="P76" s="148"/>
      <c r="Q76" s="352"/>
      <c r="R76" s="98"/>
      <c r="S76" s="39"/>
      <c r="T76" s="38"/>
      <c r="U76" s="44"/>
      <c r="V76" s="38"/>
      <c r="W76" s="47"/>
      <c r="X76" s="357"/>
      <c r="Y76" s="358"/>
      <c r="Z76" s="357"/>
      <c r="AA76" s="358"/>
      <c r="AB76" s="357"/>
      <c r="AC76" s="357"/>
      <c r="AD76" s="357"/>
      <c r="AE76" s="357"/>
      <c r="AF76" s="358"/>
      <c r="AG76" s="357"/>
      <c r="AH76" s="370"/>
      <c r="AI76" s="335"/>
      <c r="AJ76" s="49"/>
    </row>
    <row r="77" spans="1:36" s="57" customFormat="1" ht="30" customHeight="1" x14ac:dyDescent="0.15">
      <c r="A77" s="103"/>
      <c r="B77" s="46" t="s">
        <v>150</v>
      </c>
      <c r="C77" s="102" t="s">
        <v>283</v>
      </c>
      <c r="D77" s="48"/>
      <c r="E77" s="80"/>
      <c r="F77" s="326"/>
      <c r="G77" s="300"/>
      <c r="H77" s="43"/>
      <c r="I77" s="77"/>
      <c r="J77" s="136">
        <f t="shared" ref="J77:O77" si="8">SUMIFS(J23:J74,$R$23:$R$74,1)</f>
        <v>20000</v>
      </c>
      <c r="K77" s="284">
        <f t="shared" si="8"/>
        <v>0</v>
      </c>
      <c r="L77" s="284">
        <f t="shared" si="8"/>
        <v>20000</v>
      </c>
      <c r="M77" s="284">
        <f t="shared" si="8"/>
        <v>20000</v>
      </c>
      <c r="N77" s="284">
        <f t="shared" si="8"/>
        <v>0</v>
      </c>
      <c r="O77" s="77">
        <f t="shared" si="8"/>
        <v>0</v>
      </c>
      <c r="P77" s="41"/>
      <c r="Q77" s="352"/>
      <c r="R77" s="98"/>
      <c r="S77" s="39"/>
      <c r="T77" s="38"/>
      <c r="U77" s="44"/>
      <c r="V77" s="38"/>
      <c r="W77" s="47"/>
      <c r="X77" s="357"/>
      <c r="Y77" s="358"/>
      <c r="Z77" s="357"/>
      <c r="AA77" s="358"/>
      <c r="AB77" s="357"/>
      <c r="AC77" s="357"/>
      <c r="AD77" s="357"/>
      <c r="AE77" s="357"/>
      <c r="AF77" s="358"/>
      <c r="AG77" s="357"/>
      <c r="AH77" s="370"/>
      <c r="AI77" s="335"/>
      <c r="AJ77" s="49"/>
    </row>
    <row r="78" spans="1:36" s="57" customFormat="1" ht="30" customHeight="1" x14ac:dyDescent="0.15">
      <c r="A78" s="103"/>
      <c r="B78" s="45"/>
      <c r="C78" s="100" t="s">
        <v>284</v>
      </c>
      <c r="D78" s="48"/>
      <c r="E78" s="80"/>
      <c r="F78" s="326"/>
      <c r="G78" s="300"/>
      <c r="H78" s="43"/>
      <c r="I78" s="77"/>
      <c r="J78" s="136">
        <f t="shared" ref="J78:O78" si="9">SUMIFS(J23:J74,$R$23:$R$74,2)</f>
        <v>574930</v>
      </c>
      <c r="K78" s="284">
        <f t="shared" si="9"/>
        <v>0</v>
      </c>
      <c r="L78" s="284">
        <f t="shared" si="9"/>
        <v>408200</v>
      </c>
      <c r="M78" s="284">
        <f t="shared" si="9"/>
        <v>228710</v>
      </c>
      <c r="N78" s="284">
        <f t="shared" si="9"/>
        <v>97500</v>
      </c>
      <c r="O78" s="77">
        <f t="shared" si="9"/>
        <v>0</v>
      </c>
      <c r="P78" s="41"/>
      <c r="Q78" s="352"/>
      <c r="R78" s="98"/>
      <c r="S78" s="39"/>
      <c r="T78" s="38"/>
      <c r="U78" s="44"/>
      <c r="V78" s="38"/>
      <c r="W78" s="47"/>
      <c r="X78" s="357"/>
      <c r="Y78" s="358"/>
      <c r="Z78" s="357"/>
      <c r="AA78" s="358"/>
      <c r="AB78" s="357"/>
      <c r="AC78" s="357"/>
      <c r="AD78" s="357"/>
      <c r="AE78" s="357"/>
      <c r="AF78" s="358"/>
      <c r="AG78" s="357"/>
      <c r="AH78" s="370"/>
      <c r="AI78" s="335"/>
      <c r="AJ78" s="49"/>
    </row>
    <row r="79" spans="1:36" s="57" customFormat="1" ht="30" customHeight="1" x14ac:dyDescent="0.15">
      <c r="A79" s="103"/>
      <c r="B79" s="45"/>
      <c r="C79" s="101" t="s">
        <v>285</v>
      </c>
      <c r="D79" s="48"/>
      <c r="E79" s="80"/>
      <c r="F79" s="326"/>
      <c r="G79" s="300"/>
      <c r="H79" s="43"/>
      <c r="I79" s="77"/>
      <c r="J79" s="136">
        <f t="shared" ref="J79:O79" si="10">SUMIFS(J23:J74,$R$23:$R$74,3)</f>
        <v>0</v>
      </c>
      <c r="K79" s="284">
        <f t="shared" si="10"/>
        <v>0</v>
      </c>
      <c r="L79" s="284">
        <f t="shared" si="10"/>
        <v>0</v>
      </c>
      <c r="M79" s="284">
        <f t="shared" si="10"/>
        <v>0</v>
      </c>
      <c r="N79" s="284">
        <f t="shared" si="10"/>
        <v>0</v>
      </c>
      <c r="O79" s="77">
        <f t="shared" si="10"/>
        <v>0</v>
      </c>
      <c r="P79" s="41"/>
      <c r="Q79" s="352"/>
      <c r="R79" s="98"/>
      <c r="S79" s="39"/>
      <c r="T79" s="38"/>
      <c r="U79" s="44"/>
      <c r="V79" s="38"/>
      <c r="W79" s="47"/>
      <c r="X79" s="357"/>
      <c r="Y79" s="358"/>
      <c r="Z79" s="357"/>
      <c r="AA79" s="358"/>
      <c r="AB79" s="357"/>
      <c r="AC79" s="357"/>
      <c r="AD79" s="357"/>
      <c r="AE79" s="357"/>
      <c r="AF79" s="358"/>
      <c r="AG79" s="357"/>
      <c r="AH79" s="370"/>
      <c r="AI79" s="335"/>
      <c r="AJ79" s="49"/>
    </row>
    <row r="80" spans="1:36" ht="32.25" customHeight="1" x14ac:dyDescent="0.15">
      <c r="J80" s="160" t="str">
        <f t="shared" ref="J80:O80" si="11">IF(J77+J78+J79=J75,"OK","NG")</f>
        <v>OK</v>
      </c>
      <c r="K80" s="160" t="str">
        <f t="shared" ref="K80" si="12">IF(K77+K78+K79=K75,"OK","NG")</f>
        <v>OK</v>
      </c>
      <c r="L80" s="160" t="str">
        <f t="shared" si="11"/>
        <v>OK</v>
      </c>
      <c r="M80" s="160" t="str">
        <f t="shared" si="11"/>
        <v>OK</v>
      </c>
      <c r="N80" s="160" t="str">
        <f t="shared" si="11"/>
        <v>OK</v>
      </c>
      <c r="O80" s="160" t="str">
        <f t="shared" si="11"/>
        <v>OK</v>
      </c>
    </row>
  </sheetData>
  <autoFilter ref="A22:AJ54"/>
  <mergeCells count="41">
    <mergeCell ref="AG15:AH18"/>
    <mergeCell ref="X19:X21"/>
    <mergeCell ref="Y19:Y21"/>
    <mergeCell ref="Z19:Z21"/>
    <mergeCell ref="AA19:AA21"/>
    <mergeCell ref="X15:Y18"/>
    <mergeCell ref="Z15:AB18"/>
    <mergeCell ref="AC15:AC21"/>
    <mergeCell ref="AD15:AD21"/>
    <mergeCell ref="AE15:AF18"/>
    <mergeCell ref="AB19:AB21"/>
    <mergeCell ref="AE19:AE21"/>
    <mergeCell ref="AF19:AF21"/>
    <mergeCell ref="AG19:AG21"/>
    <mergeCell ref="AH19:AH21"/>
    <mergeCell ref="X13:AB14"/>
    <mergeCell ref="AC13:AH14"/>
    <mergeCell ref="AI13:AI21"/>
    <mergeCell ref="AJ13:AJ21"/>
    <mergeCell ref="G15:I16"/>
    <mergeCell ref="J15:J21"/>
    <mergeCell ref="L15:L21"/>
    <mergeCell ref="M15:M21"/>
    <mergeCell ref="N15:N21"/>
    <mergeCell ref="O15:O21"/>
    <mergeCell ref="J13:O14"/>
    <mergeCell ref="P13:P21"/>
    <mergeCell ref="R13:R21"/>
    <mergeCell ref="S13:S21"/>
    <mergeCell ref="T13:V15"/>
    <mergeCell ref="W13:W21"/>
    <mergeCell ref="T16:T21"/>
    <mergeCell ref="U16:U21"/>
    <mergeCell ref="V16:V21"/>
    <mergeCell ref="A13:A21"/>
    <mergeCell ref="B13:B21"/>
    <mergeCell ref="D13:D21"/>
    <mergeCell ref="E13:E21"/>
    <mergeCell ref="F13:F21"/>
    <mergeCell ref="G13:I14"/>
    <mergeCell ref="K18:K21"/>
  </mergeCells>
  <phoneticPr fontId="1"/>
  <printOptions horizontalCentered="1"/>
  <pageMargins left="0.23622047244094491" right="0.23622047244094491" top="0.35433070866141736" bottom="0.35433070866141736" header="0.31496062992125984" footer="0.31496062992125984"/>
  <pageSetup paperSize="8" scale="45" orientation="landscape" cellComments="asDisplayed" horizontalDpi="300" verticalDpi="300" r:id="rId1"/>
  <headerFooter differentFirst="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H36"/>
  <sheetViews>
    <sheetView tabSelected="1" view="pageBreakPreview" zoomScale="75" zoomScaleNormal="75" zoomScaleSheetLayoutView="75" workbookViewId="0">
      <pane xSplit="4" ySplit="10" topLeftCell="E11" activePane="bottomRight" state="frozen"/>
      <selection pane="topRight" activeCell="E1" sqref="E1"/>
      <selection pane="bottomLeft" activeCell="A10" sqref="A10"/>
      <selection pane="bottomRight" activeCell="B2" sqref="B2"/>
    </sheetView>
  </sheetViews>
  <sheetFormatPr defaultColWidth="9" defaultRowHeight="14.25" x14ac:dyDescent="0.15"/>
  <cols>
    <col min="1" max="1" width="1.125" style="373" customWidth="1"/>
    <col min="2" max="2" width="4.125" style="373" customWidth="1"/>
    <col min="3" max="3" width="10.625" style="373" customWidth="1"/>
    <col min="4" max="4" width="22.625" style="373" customWidth="1"/>
    <col min="5" max="5" width="18.625" style="373" customWidth="1"/>
    <col min="6" max="6" width="12.625" style="373" customWidth="1"/>
    <col min="7" max="7" width="20.625" style="373" customWidth="1"/>
    <col min="8" max="8" width="25.125" style="373" customWidth="1"/>
    <col min="9" max="11" width="10.625" style="373" customWidth="1"/>
    <col min="12" max="21" width="8.625" style="373" customWidth="1"/>
    <col min="22" max="22" width="10.125" style="383" customWidth="1"/>
    <col min="23" max="23" width="10.625" style="383" customWidth="1"/>
    <col min="24" max="26" width="10.125" style="383" customWidth="1"/>
    <col min="27" max="27" width="27.25" style="383" bestFit="1" customWidth="1"/>
    <col min="28" max="28" width="10.25" style="373" customWidth="1"/>
    <col min="29" max="30" width="9.125" style="373" customWidth="1"/>
    <col min="31" max="31" width="9" style="373" customWidth="1"/>
    <col min="32" max="32" width="10.625" style="373" customWidth="1"/>
    <col min="33" max="33" width="22.75" style="373" customWidth="1"/>
    <col min="34" max="34" width="19.625" style="373" customWidth="1"/>
    <col min="35" max="16384" width="9" style="373"/>
  </cols>
  <sheetData>
    <row r="1" spans="1:34" ht="21" x14ac:dyDescent="0.15">
      <c r="B1" s="427" t="s">
        <v>329</v>
      </c>
    </row>
    <row r="3" spans="1:34" ht="24" x14ac:dyDescent="0.15">
      <c r="B3" s="374" t="s">
        <v>327</v>
      </c>
      <c r="C3" s="374"/>
      <c r="D3" s="375"/>
      <c r="E3" s="375"/>
      <c r="F3" s="376"/>
      <c r="G3" s="375"/>
      <c r="H3" s="377"/>
      <c r="I3" s="375"/>
      <c r="J3" s="375"/>
      <c r="K3" s="375"/>
      <c r="L3" s="375"/>
      <c r="M3" s="375"/>
      <c r="N3" s="375"/>
      <c r="O3" s="375"/>
      <c r="P3" s="375"/>
      <c r="Q3" s="375"/>
      <c r="R3" s="375"/>
      <c r="S3" s="375"/>
      <c r="T3" s="375"/>
      <c r="U3" s="375"/>
      <c r="V3" s="375"/>
      <c r="W3" s="375"/>
      <c r="X3" s="375"/>
      <c r="Y3" s="375"/>
      <c r="Z3" s="375"/>
      <c r="AA3" s="375"/>
      <c r="AB3" s="378"/>
      <c r="AC3" s="379"/>
      <c r="AD3" s="379"/>
      <c r="AE3" s="379"/>
      <c r="AF3" s="379"/>
      <c r="AG3" s="380"/>
      <c r="AH3" s="381"/>
    </row>
    <row r="4" spans="1:34" ht="33.75" customHeight="1" x14ac:dyDescent="0.2">
      <c r="B4" s="382"/>
      <c r="C4" s="382"/>
      <c r="D4" s="382"/>
      <c r="E4" s="382"/>
      <c r="F4" s="382"/>
      <c r="G4" s="382"/>
      <c r="H4" s="382"/>
      <c r="I4" s="382"/>
      <c r="J4" s="382"/>
      <c r="K4" s="382"/>
      <c r="L4" s="382"/>
      <c r="M4" s="382"/>
      <c r="N4" s="382"/>
      <c r="O4" s="382"/>
      <c r="P4" s="382"/>
      <c r="Q4" s="382"/>
      <c r="R4" s="382"/>
      <c r="S4" s="382"/>
      <c r="T4" s="382"/>
      <c r="U4" s="382"/>
      <c r="V4" s="382"/>
      <c r="W4" s="382"/>
      <c r="X4" s="382"/>
      <c r="Y4" s="382"/>
      <c r="Z4" s="382"/>
      <c r="AA4" s="382"/>
      <c r="AB4" s="382"/>
      <c r="AC4" s="382"/>
      <c r="AD4" s="382"/>
      <c r="AE4" s="382"/>
      <c r="AF4" s="382"/>
      <c r="AG4" s="418"/>
    </row>
    <row r="5" spans="1:34" s="383" customFormat="1" ht="14.25" customHeight="1" x14ac:dyDescent="0.15">
      <c r="B5" s="605" t="s">
        <v>4</v>
      </c>
      <c r="C5" s="599" t="s">
        <v>301</v>
      </c>
      <c r="D5" s="602" t="s">
        <v>302</v>
      </c>
      <c r="E5" s="596"/>
      <c r="F5" s="599" t="s">
        <v>6</v>
      </c>
      <c r="G5" s="599" t="s">
        <v>7</v>
      </c>
      <c r="H5" s="599" t="s">
        <v>296</v>
      </c>
      <c r="I5" s="602" t="s">
        <v>11</v>
      </c>
      <c r="J5" s="578"/>
      <c r="K5" s="578"/>
      <c r="L5" s="577" t="s">
        <v>293</v>
      </c>
      <c r="M5" s="578"/>
      <c r="N5" s="578"/>
      <c r="O5" s="578"/>
      <c r="P5" s="579"/>
      <c r="Q5" s="577" t="s">
        <v>325</v>
      </c>
      <c r="R5" s="578"/>
      <c r="S5" s="578"/>
      <c r="T5" s="578"/>
      <c r="U5" s="579"/>
      <c r="V5" s="592" t="s">
        <v>292</v>
      </c>
      <c r="W5" s="592"/>
      <c r="X5" s="592"/>
      <c r="Y5" s="592"/>
      <c r="Z5" s="592"/>
      <c r="AA5" s="593"/>
      <c r="AB5" s="599" t="s">
        <v>8</v>
      </c>
      <c r="AC5" s="602" t="s">
        <v>9</v>
      </c>
      <c r="AD5" s="578"/>
      <c r="AE5" s="596"/>
      <c r="AF5" s="599" t="s">
        <v>314</v>
      </c>
      <c r="AG5" s="599" t="s">
        <v>47</v>
      </c>
      <c r="AH5" s="615" t="s">
        <v>299</v>
      </c>
    </row>
    <row r="6" spans="1:34" s="383" customFormat="1" ht="14.25" customHeight="1" x14ac:dyDescent="0.15">
      <c r="B6" s="606"/>
      <c r="C6" s="600"/>
      <c r="D6" s="603"/>
      <c r="E6" s="597"/>
      <c r="F6" s="600"/>
      <c r="G6" s="600"/>
      <c r="H6" s="600"/>
      <c r="I6" s="607"/>
      <c r="J6" s="581"/>
      <c r="K6" s="581"/>
      <c r="L6" s="580"/>
      <c r="M6" s="581"/>
      <c r="N6" s="581"/>
      <c r="O6" s="581"/>
      <c r="P6" s="582"/>
      <c r="Q6" s="580"/>
      <c r="R6" s="581"/>
      <c r="S6" s="581"/>
      <c r="T6" s="581"/>
      <c r="U6" s="582"/>
      <c r="V6" s="594"/>
      <c r="W6" s="594"/>
      <c r="X6" s="594"/>
      <c r="Y6" s="594"/>
      <c r="Z6" s="594"/>
      <c r="AA6" s="595"/>
      <c r="AB6" s="600"/>
      <c r="AC6" s="603"/>
      <c r="AD6" s="601"/>
      <c r="AE6" s="597"/>
      <c r="AF6" s="600"/>
      <c r="AG6" s="600"/>
      <c r="AH6" s="615"/>
    </row>
    <row r="7" spans="1:34" s="383" customFormat="1" ht="14.25" customHeight="1" x14ac:dyDescent="0.15">
      <c r="B7" s="606"/>
      <c r="C7" s="600"/>
      <c r="D7" s="603"/>
      <c r="E7" s="597"/>
      <c r="F7" s="600"/>
      <c r="G7" s="600"/>
      <c r="H7" s="600"/>
      <c r="I7" s="602" t="s">
        <v>280</v>
      </c>
      <c r="J7" s="578"/>
      <c r="K7" s="578"/>
      <c r="L7" s="612" t="s">
        <v>326</v>
      </c>
      <c r="M7" s="583" t="s">
        <v>321</v>
      </c>
      <c r="N7" s="586" t="s">
        <v>322</v>
      </c>
      <c r="O7" s="586" t="s">
        <v>323</v>
      </c>
      <c r="P7" s="589" t="s">
        <v>324</v>
      </c>
      <c r="Q7" s="612" t="s">
        <v>326</v>
      </c>
      <c r="R7" s="583" t="s">
        <v>321</v>
      </c>
      <c r="S7" s="586" t="s">
        <v>322</v>
      </c>
      <c r="T7" s="586" t="s">
        <v>323</v>
      </c>
      <c r="U7" s="589" t="s">
        <v>324</v>
      </c>
      <c r="V7" s="596" t="s">
        <v>290</v>
      </c>
      <c r="W7" s="578" t="s">
        <v>289</v>
      </c>
      <c r="X7" s="596"/>
      <c r="Y7" s="599" t="s">
        <v>318</v>
      </c>
      <c r="Z7" s="599" t="s">
        <v>291</v>
      </c>
      <c r="AA7" s="599" t="s">
        <v>320</v>
      </c>
      <c r="AB7" s="600"/>
      <c r="AC7" s="603"/>
      <c r="AD7" s="601"/>
      <c r="AE7" s="597"/>
      <c r="AF7" s="600"/>
      <c r="AG7" s="600"/>
      <c r="AH7" s="615"/>
    </row>
    <row r="8" spans="1:34" s="383" customFormat="1" ht="14.25" customHeight="1" x14ac:dyDescent="0.15">
      <c r="B8" s="606"/>
      <c r="C8" s="600"/>
      <c r="D8" s="603"/>
      <c r="E8" s="598"/>
      <c r="F8" s="600"/>
      <c r="G8" s="600"/>
      <c r="H8" s="600"/>
      <c r="I8" s="603"/>
      <c r="J8" s="601"/>
      <c r="K8" s="601"/>
      <c r="L8" s="613"/>
      <c r="M8" s="584"/>
      <c r="N8" s="587"/>
      <c r="O8" s="587"/>
      <c r="P8" s="590"/>
      <c r="Q8" s="613"/>
      <c r="R8" s="584"/>
      <c r="S8" s="587"/>
      <c r="T8" s="587"/>
      <c r="U8" s="590"/>
      <c r="V8" s="597"/>
      <c r="W8" s="601"/>
      <c r="X8" s="598"/>
      <c r="Y8" s="600"/>
      <c r="Z8" s="600"/>
      <c r="AA8" s="600"/>
      <c r="AB8" s="600"/>
      <c r="AC8" s="599" t="s">
        <v>15</v>
      </c>
      <c r="AD8" s="599" t="s">
        <v>16</v>
      </c>
      <c r="AE8" s="600" t="s">
        <v>281</v>
      </c>
      <c r="AF8" s="600"/>
      <c r="AG8" s="600"/>
      <c r="AH8" s="615"/>
    </row>
    <row r="9" spans="1:34" s="383" customFormat="1" ht="14.25" customHeight="1" x14ac:dyDescent="0.15">
      <c r="B9" s="606"/>
      <c r="C9" s="600"/>
      <c r="D9" s="603"/>
      <c r="E9" s="599" t="s">
        <v>24</v>
      </c>
      <c r="F9" s="600"/>
      <c r="G9" s="600"/>
      <c r="H9" s="600"/>
      <c r="I9" s="610" t="s">
        <v>294</v>
      </c>
      <c r="J9" s="608" t="s">
        <v>295</v>
      </c>
      <c r="K9" s="603" t="s">
        <v>10</v>
      </c>
      <c r="L9" s="613"/>
      <c r="M9" s="584"/>
      <c r="N9" s="587"/>
      <c r="O9" s="587"/>
      <c r="P9" s="590"/>
      <c r="Q9" s="613"/>
      <c r="R9" s="584"/>
      <c r="S9" s="587"/>
      <c r="T9" s="587"/>
      <c r="U9" s="590"/>
      <c r="V9" s="597"/>
      <c r="W9" s="597"/>
      <c r="X9" s="599" t="s">
        <v>300</v>
      </c>
      <c r="Y9" s="600"/>
      <c r="Z9" s="600"/>
      <c r="AA9" s="600"/>
      <c r="AB9" s="600"/>
      <c r="AC9" s="600"/>
      <c r="AD9" s="600"/>
      <c r="AE9" s="600"/>
      <c r="AF9" s="600"/>
      <c r="AG9" s="600"/>
      <c r="AH9" s="615"/>
    </row>
    <row r="10" spans="1:34" s="383" customFormat="1" ht="14.25" customHeight="1" x14ac:dyDescent="0.15">
      <c r="B10" s="606"/>
      <c r="C10" s="604"/>
      <c r="D10" s="607"/>
      <c r="E10" s="604"/>
      <c r="F10" s="600"/>
      <c r="G10" s="600"/>
      <c r="H10" s="600"/>
      <c r="I10" s="611"/>
      <c r="J10" s="609"/>
      <c r="K10" s="607"/>
      <c r="L10" s="614"/>
      <c r="M10" s="585"/>
      <c r="N10" s="588"/>
      <c r="O10" s="588"/>
      <c r="P10" s="591"/>
      <c r="Q10" s="614"/>
      <c r="R10" s="585"/>
      <c r="S10" s="588"/>
      <c r="T10" s="588"/>
      <c r="U10" s="591"/>
      <c r="V10" s="598"/>
      <c r="W10" s="597"/>
      <c r="X10" s="604"/>
      <c r="Y10" s="600"/>
      <c r="Z10" s="600"/>
      <c r="AA10" s="600"/>
      <c r="AB10" s="600"/>
      <c r="AC10" s="600"/>
      <c r="AD10" s="600"/>
      <c r="AE10" s="600"/>
      <c r="AF10" s="604"/>
      <c r="AG10" s="600"/>
      <c r="AH10" s="615"/>
    </row>
    <row r="11" spans="1:34" x14ac:dyDescent="0.15">
      <c r="B11" s="384"/>
      <c r="C11" s="384"/>
      <c r="D11" s="385"/>
      <c r="E11" s="385"/>
      <c r="F11" s="386"/>
      <c r="G11" s="387"/>
      <c r="H11" s="388"/>
      <c r="I11" s="389"/>
      <c r="J11" s="390"/>
      <c r="K11" s="391"/>
      <c r="L11" s="449"/>
      <c r="M11" s="420"/>
      <c r="N11" s="393"/>
      <c r="O11" s="392"/>
      <c r="P11" s="416"/>
      <c r="Q11" s="449"/>
      <c r="R11" s="420"/>
      <c r="S11" s="393"/>
      <c r="T11" s="392"/>
      <c r="U11" s="416"/>
      <c r="V11" s="415"/>
      <c r="W11" s="394"/>
      <c r="X11" s="394"/>
      <c r="Y11" s="394"/>
      <c r="Z11" s="394"/>
      <c r="AA11" s="394"/>
      <c r="AB11" s="395"/>
      <c r="AC11" s="395"/>
      <c r="AD11" s="396"/>
      <c r="AE11" s="397"/>
      <c r="AF11" s="397"/>
      <c r="AG11" s="398"/>
      <c r="AH11" s="399"/>
    </row>
    <row r="12" spans="1:34" s="383" customFormat="1" ht="30" customHeight="1" x14ac:dyDescent="0.15">
      <c r="A12" s="383">
        <v>1</v>
      </c>
      <c r="B12" s="400"/>
      <c r="C12" s="401" t="s">
        <v>303</v>
      </c>
      <c r="D12" s="422" t="s">
        <v>304</v>
      </c>
      <c r="E12" s="422" t="s">
        <v>305</v>
      </c>
      <c r="F12" s="402" t="s">
        <v>310</v>
      </c>
      <c r="G12" s="403" t="s">
        <v>307</v>
      </c>
      <c r="H12" s="404" t="s">
        <v>307</v>
      </c>
      <c r="I12" s="405"/>
      <c r="J12" s="406">
        <v>1500</v>
      </c>
      <c r="K12" s="407">
        <f>SUM(I12:J12)</f>
        <v>1500</v>
      </c>
      <c r="L12" s="450">
        <v>1500</v>
      </c>
      <c r="M12" s="421"/>
      <c r="N12" s="409"/>
      <c r="O12" s="408"/>
      <c r="P12" s="417"/>
      <c r="Q12" s="450">
        <v>1500</v>
      </c>
      <c r="R12" s="421"/>
      <c r="S12" s="409"/>
      <c r="T12" s="408"/>
      <c r="U12" s="417"/>
      <c r="V12" s="423"/>
      <c r="W12" s="423">
        <v>1</v>
      </c>
      <c r="X12" s="424" t="s">
        <v>315</v>
      </c>
      <c r="Y12" s="423"/>
      <c r="Z12" s="423"/>
      <c r="AA12" s="425"/>
      <c r="AB12" s="410">
        <v>2</v>
      </c>
      <c r="AC12" s="412">
        <v>1</v>
      </c>
      <c r="AD12" s="413"/>
      <c r="AE12" s="412">
        <f t="shared" ref="AE12" si="0">+AC12+AD12</f>
        <v>1</v>
      </c>
      <c r="AF12" s="414" t="s">
        <v>311</v>
      </c>
      <c r="AG12" s="426" t="s">
        <v>312</v>
      </c>
      <c r="AH12" s="411"/>
    </row>
    <row r="13" spans="1:34" s="383" customFormat="1" ht="30" customHeight="1" x14ac:dyDescent="0.15">
      <c r="A13" s="383">
        <v>1</v>
      </c>
      <c r="B13" s="400"/>
      <c r="C13" s="401" t="s">
        <v>303</v>
      </c>
      <c r="D13" s="422" t="s">
        <v>304</v>
      </c>
      <c r="E13" s="422" t="s">
        <v>305</v>
      </c>
      <c r="F13" s="402" t="s">
        <v>306</v>
      </c>
      <c r="G13" s="403" t="s">
        <v>306</v>
      </c>
      <c r="H13" s="404" t="s">
        <v>307</v>
      </c>
      <c r="I13" s="405">
        <v>1900</v>
      </c>
      <c r="J13" s="406"/>
      <c r="K13" s="407">
        <f t="shared" ref="K13:K18" si="1">SUM(I13:J13)</f>
        <v>1900</v>
      </c>
      <c r="L13" s="450"/>
      <c r="M13" s="421">
        <v>1900</v>
      </c>
      <c r="N13" s="409"/>
      <c r="O13" s="408"/>
      <c r="P13" s="417"/>
      <c r="Q13" s="450"/>
      <c r="R13" s="421">
        <v>1900</v>
      </c>
      <c r="S13" s="409"/>
      <c r="T13" s="408"/>
      <c r="U13" s="417"/>
      <c r="V13" s="423"/>
      <c r="W13" s="423"/>
      <c r="X13" s="424"/>
      <c r="Y13" s="423"/>
      <c r="Z13" s="423"/>
      <c r="AA13" s="425" t="s">
        <v>319</v>
      </c>
      <c r="AB13" s="410">
        <v>5</v>
      </c>
      <c r="AC13" s="412">
        <v>3</v>
      </c>
      <c r="AD13" s="413"/>
      <c r="AE13" s="412">
        <f t="shared" ref="AE13" si="2">+AC13+AD13</f>
        <v>3</v>
      </c>
      <c r="AF13" s="414" t="s">
        <v>313</v>
      </c>
      <c r="AG13" s="426" t="s">
        <v>309</v>
      </c>
      <c r="AH13" s="411"/>
    </row>
    <row r="14" spans="1:34" s="383" customFormat="1" ht="30" customHeight="1" thickBot="1" x14ac:dyDescent="0.2">
      <c r="A14" s="383">
        <v>1</v>
      </c>
      <c r="B14" s="419"/>
      <c r="C14" s="428" t="s">
        <v>303</v>
      </c>
      <c r="D14" s="429" t="s">
        <v>304</v>
      </c>
      <c r="E14" s="429" t="s">
        <v>305</v>
      </c>
      <c r="F14" s="430" t="s">
        <v>308</v>
      </c>
      <c r="G14" s="431" t="s">
        <v>308</v>
      </c>
      <c r="H14" s="432" t="s">
        <v>317</v>
      </c>
      <c r="I14" s="433"/>
      <c r="J14" s="434">
        <v>600</v>
      </c>
      <c r="K14" s="435">
        <f t="shared" si="1"/>
        <v>600</v>
      </c>
      <c r="L14" s="451"/>
      <c r="M14" s="436"/>
      <c r="N14" s="437">
        <v>600</v>
      </c>
      <c r="O14" s="438"/>
      <c r="P14" s="439"/>
      <c r="Q14" s="451"/>
      <c r="R14" s="436"/>
      <c r="S14" s="437">
        <v>600</v>
      </c>
      <c r="T14" s="438"/>
      <c r="U14" s="439"/>
      <c r="V14" s="440">
        <v>0.6</v>
      </c>
      <c r="W14" s="440"/>
      <c r="X14" s="441"/>
      <c r="Y14" s="440"/>
      <c r="Z14" s="440"/>
      <c r="AA14" s="442"/>
      <c r="AB14" s="443">
        <v>2</v>
      </c>
      <c r="AC14" s="444">
        <v>0.6</v>
      </c>
      <c r="AD14" s="445"/>
      <c r="AE14" s="444">
        <f t="shared" ref="AE14" si="3">+AC14+AD14</f>
        <v>0.6</v>
      </c>
      <c r="AF14" s="446" t="s">
        <v>313</v>
      </c>
      <c r="AG14" s="447" t="s">
        <v>316</v>
      </c>
      <c r="AH14" s="448"/>
    </row>
    <row r="15" spans="1:34" s="383" customFormat="1" ht="30" customHeight="1" thickTop="1" x14ac:dyDescent="0.15">
      <c r="A15" s="383">
        <v>1</v>
      </c>
      <c r="B15" s="452"/>
      <c r="C15" s="452"/>
      <c r="D15" s="453"/>
      <c r="E15" s="453"/>
      <c r="F15" s="454"/>
      <c r="G15" s="455"/>
      <c r="H15" s="456"/>
      <c r="I15" s="457"/>
      <c r="J15" s="458"/>
      <c r="K15" s="459">
        <f t="shared" si="1"/>
        <v>0</v>
      </c>
      <c r="L15" s="460"/>
      <c r="M15" s="461"/>
      <c r="N15" s="462"/>
      <c r="O15" s="463"/>
      <c r="P15" s="464"/>
      <c r="Q15" s="460"/>
      <c r="R15" s="461"/>
      <c r="S15" s="462"/>
      <c r="T15" s="463"/>
      <c r="U15" s="464"/>
      <c r="V15" s="465"/>
      <c r="W15" s="465"/>
      <c r="X15" s="466"/>
      <c r="Y15" s="465"/>
      <c r="Z15" s="465"/>
      <c r="AA15" s="467"/>
      <c r="AB15" s="468"/>
      <c r="AC15" s="469"/>
      <c r="AD15" s="470"/>
      <c r="AE15" s="469"/>
      <c r="AF15" s="471"/>
      <c r="AG15" s="472"/>
      <c r="AH15" s="473"/>
    </row>
    <row r="16" spans="1:34" s="383" customFormat="1" ht="30" customHeight="1" x14ac:dyDescent="0.15">
      <c r="A16" s="383">
        <v>1</v>
      </c>
      <c r="B16" s="474"/>
      <c r="C16" s="475"/>
      <c r="D16" s="476"/>
      <c r="E16" s="476"/>
      <c r="F16" s="477"/>
      <c r="G16" s="478"/>
      <c r="H16" s="479"/>
      <c r="I16" s="480"/>
      <c r="J16" s="481"/>
      <c r="K16" s="482">
        <f t="shared" si="1"/>
        <v>0</v>
      </c>
      <c r="L16" s="483"/>
      <c r="M16" s="484"/>
      <c r="N16" s="485"/>
      <c r="O16" s="486"/>
      <c r="P16" s="487"/>
      <c r="Q16" s="483"/>
      <c r="R16" s="484"/>
      <c r="S16" s="485"/>
      <c r="T16" s="486"/>
      <c r="U16" s="487"/>
      <c r="V16" s="488"/>
      <c r="W16" s="488"/>
      <c r="X16" s="489"/>
      <c r="Y16" s="488"/>
      <c r="Z16" s="488"/>
      <c r="AA16" s="490"/>
      <c r="AB16" s="491"/>
      <c r="AC16" s="492"/>
      <c r="AD16" s="493"/>
      <c r="AE16" s="492"/>
      <c r="AF16" s="494"/>
      <c r="AG16" s="495"/>
      <c r="AH16" s="496"/>
    </row>
    <row r="17" spans="1:34" s="383" customFormat="1" ht="30" customHeight="1" x14ac:dyDescent="0.15">
      <c r="A17" s="383">
        <v>1</v>
      </c>
      <c r="B17" s="474"/>
      <c r="C17" s="475"/>
      <c r="D17" s="476"/>
      <c r="E17" s="476"/>
      <c r="F17" s="477"/>
      <c r="G17" s="478"/>
      <c r="H17" s="479"/>
      <c r="I17" s="480"/>
      <c r="J17" s="481"/>
      <c r="K17" s="482">
        <f t="shared" si="1"/>
        <v>0</v>
      </c>
      <c r="L17" s="483"/>
      <c r="M17" s="484"/>
      <c r="N17" s="485"/>
      <c r="O17" s="486"/>
      <c r="P17" s="487"/>
      <c r="Q17" s="483"/>
      <c r="R17" s="484"/>
      <c r="S17" s="485"/>
      <c r="T17" s="486"/>
      <c r="U17" s="487"/>
      <c r="V17" s="488"/>
      <c r="W17" s="488"/>
      <c r="X17" s="489"/>
      <c r="Y17" s="488"/>
      <c r="Z17" s="488"/>
      <c r="AA17" s="490"/>
      <c r="AB17" s="491"/>
      <c r="AC17" s="492"/>
      <c r="AD17" s="493"/>
      <c r="AE17" s="492"/>
      <c r="AF17" s="494"/>
      <c r="AG17" s="495"/>
      <c r="AH17" s="497"/>
    </row>
    <row r="18" spans="1:34" s="383" customFormat="1" ht="30" customHeight="1" x14ac:dyDescent="0.15">
      <c r="A18" s="383">
        <v>1</v>
      </c>
      <c r="B18" s="474"/>
      <c r="C18" s="475"/>
      <c r="D18" s="476"/>
      <c r="E18" s="476"/>
      <c r="F18" s="477"/>
      <c r="G18" s="478"/>
      <c r="H18" s="479"/>
      <c r="I18" s="480"/>
      <c r="J18" s="481"/>
      <c r="K18" s="482">
        <f t="shared" si="1"/>
        <v>0</v>
      </c>
      <c r="L18" s="483"/>
      <c r="M18" s="484"/>
      <c r="N18" s="485"/>
      <c r="O18" s="486"/>
      <c r="P18" s="487"/>
      <c r="Q18" s="483"/>
      <c r="R18" s="484"/>
      <c r="S18" s="485"/>
      <c r="T18" s="486"/>
      <c r="U18" s="487"/>
      <c r="V18" s="488"/>
      <c r="W18" s="488"/>
      <c r="X18" s="489"/>
      <c r="Y18" s="488"/>
      <c r="Z18" s="488"/>
      <c r="AA18" s="490"/>
      <c r="AB18" s="491"/>
      <c r="AC18" s="492"/>
      <c r="AD18" s="493"/>
      <c r="AE18" s="492"/>
      <c r="AF18" s="494"/>
      <c r="AG18" s="495"/>
      <c r="AH18" s="497"/>
    </row>
    <row r="19" spans="1:34" s="383" customFormat="1" ht="30" customHeight="1" x14ac:dyDescent="0.15">
      <c r="A19" s="383">
        <v>1</v>
      </c>
      <c r="B19" s="498"/>
      <c r="C19" s="498"/>
      <c r="D19" s="499" t="s">
        <v>175</v>
      </c>
      <c r="E19" s="500"/>
      <c r="F19" s="501"/>
      <c r="G19" s="502"/>
      <c r="H19" s="503"/>
      <c r="I19" s="504">
        <f t="shared" ref="I19:Z19" si="4">SUM(I15:I18)</f>
        <v>0</v>
      </c>
      <c r="J19" s="505">
        <f t="shared" si="4"/>
        <v>0</v>
      </c>
      <c r="K19" s="506">
        <f t="shared" si="4"/>
        <v>0</v>
      </c>
      <c r="L19" s="507">
        <f t="shared" si="4"/>
        <v>0</v>
      </c>
      <c r="M19" s="508">
        <f t="shared" si="4"/>
        <v>0</v>
      </c>
      <c r="N19" s="509">
        <f t="shared" si="4"/>
        <v>0</v>
      </c>
      <c r="O19" s="509">
        <f t="shared" si="4"/>
        <v>0</v>
      </c>
      <c r="P19" s="643">
        <f t="shared" si="4"/>
        <v>0</v>
      </c>
      <c r="Q19" s="507">
        <f t="shared" si="4"/>
        <v>0</v>
      </c>
      <c r="R19" s="508">
        <f t="shared" si="4"/>
        <v>0</v>
      </c>
      <c r="S19" s="509">
        <f t="shared" si="4"/>
        <v>0</v>
      </c>
      <c r="T19" s="509">
        <f t="shared" si="4"/>
        <v>0</v>
      </c>
      <c r="U19" s="510">
        <f t="shared" si="4"/>
        <v>0</v>
      </c>
      <c r="V19" s="511">
        <f t="shared" si="4"/>
        <v>0</v>
      </c>
      <c r="W19" s="512">
        <f t="shared" si="4"/>
        <v>0</v>
      </c>
      <c r="X19" s="513">
        <f t="shared" si="4"/>
        <v>0</v>
      </c>
      <c r="Y19" s="526">
        <f t="shared" si="4"/>
        <v>0</v>
      </c>
      <c r="Z19" s="514">
        <f t="shared" si="4"/>
        <v>0</v>
      </c>
      <c r="AA19" s="515"/>
      <c r="AB19" s="516"/>
      <c r="AC19" s="517">
        <f>SUM(AC15:AC18)</f>
        <v>0</v>
      </c>
      <c r="AD19" s="514">
        <f>SUM(AD15:AD18)</f>
        <v>0</v>
      </c>
      <c r="AE19" s="517">
        <f>SUM(AE15:AE18)</f>
        <v>0</v>
      </c>
      <c r="AF19" s="517"/>
      <c r="AG19" s="518"/>
      <c r="AH19" s="519"/>
    </row>
    <row r="20" spans="1:34" s="383" customFormat="1" ht="30" customHeight="1" x14ac:dyDescent="0.15">
      <c r="A20" s="383">
        <v>1</v>
      </c>
      <c r="B20" s="498"/>
      <c r="C20" s="498"/>
      <c r="D20" s="499" t="s">
        <v>328</v>
      </c>
      <c r="E20" s="499"/>
      <c r="F20" s="501"/>
      <c r="G20" s="502"/>
      <c r="H20" s="503"/>
      <c r="I20" s="504">
        <f t="shared" ref="I20:Z20" si="5">COUNT(I15:I18)</f>
        <v>0</v>
      </c>
      <c r="J20" s="505">
        <f t="shared" si="5"/>
        <v>0</v>
      </c>
      <c r="K20" s="506">
        <f t="shared" si="5"/>
        <v>4</v>
      </c>
      <c r="L20" s="520">
        <f t="shared" si="5"/>
        <v>0</v>
      </c>
      <c r="M20" s="521">
        <f t="shared" si="5"/>
        <v>0</v>
      </c>
      <c r="N20" s="522">
        <f t="shared" si="5"/>
        <v>0</v>
      </c>
      <c r="O20" s="521">
        <f t="shared" si="5"/>
        <v>0</v>
      </c>
      <c r="P20" s="523">
        <f t="shared" si="5"/>
        <v>0</v>
      </c>
      <c r="Q20" s="520">
        <f t="shared" si="5"/>
        <v>0</v>
      </c>
      <c r="R20" s="521">
        <f t="shared" si="5"/>
        <v>0</v>
      </c>
      <c r="S20" s="522">
        <f t="shared" si="5"/>
        <v>0</v>
      </c>
      <c r="T20" s="521">
        <f t="shared" si="5"/>
        <v>0</v>
      </c>
      <c r="U20" s="523">
        <f t="shared" si="5"/>
        <v>0</v>
      </c>
      <c r="V20" s="511">
        <f t="shared" si="5"/>
        <v>0</v>
      </c>
      <c r="W20" s="524">
        <f t="shared" si="5"/>
        <v>0</v>
      </c>
      <c r="X20" s="479">
        <f t="shared" si="5"/>
        <v>0</v>
      </c>
      <c r="Y20" s="527">
        <f t="shared" si="5"/>
        <v>0</v>
      </c>
      <c r="Z20" s="494">
        <f t="shared" si="5"/>
        <v>0</v>
      </c>
      <c r="AA20" s="525"/>
      <c r="AB20" s="516"/>
      <c r="AC20" s="517"/>
      <c r="AD20" s="514"/>
      <c r="AE20" s="517"/>
      <c r="AF20" s="517"/>
      <c r="AG20" s="518"/>
      <c r="AH20" s="497"/>
    </row>
    <row r="21" spans="1:34" ht="14.25" customHeight="1" x14ac:dyDescent="0.15"/>
    <row r="35" spans="24:24" x14ac:dyDescent="0.15">
      <c r="X35" s="375" t="s">
        <v>297</v>
      </c>
    </row>
    <row r="36" spans="24:24" x14ac:dyDescent="0.15">
      <c r="X36" s="375" t="s">
        <v>298</v>
      </c>
    </row>
  </sheetData>
  <autoFilter ref="B11:AJ11"/>
  <sortState ref="B22:FB76">
    <sortCondition ref="F22:F76"/>
  </sortState>
  <customSheetViews>
    <customSheetView guid="{BEDE37DE-DEC5-4E80-A1D5-52B653665AC3}" scale="75" showPageBreaks="1" printArea="1" showAutoFilter="1" hiddenRows="1" hiddenColumns="1" view="pageBreakPreview">
      <pane xSplit="4" ySplit="21" topLeftCell="E121" activePane="bottomRight" state="frozen"/>
      <selection pane="bottomRight" activeCell="A12" sqref="A12"/>
      <pageMargins left="0.23622047244094491" right="0.23622047244094491" top="0.35433070866141736" bottom="0.35433070866141736" header="0.31496062992125984" footer="0.31496062992125984"/>
      <printOptions horizontalCentered="1"/>
      <pageSetup paperSize="9" scale="35" fitToHeight="0" orientation="portrait" cellComments="asDisplayed" horizontalDpi="300" verticalDpi="300" r:id="rId1"/>
      <headerFooter differentFirst="1"/>
      <autoFilter ref="A22:BM129"/>
    </customSheetView>
    <customSheetView guid="{FA1CB8D1-4D38-4987-B14B-01C1519DCC50}" scale="75" showPageBreaks="1" printArea="1" showAutoFilter="1" hiddenColumns="1" view="pageBreakPreview" topLeftCell="A12">
      <pane xSplit="19" ySplit="10" topLeftCell="U22" activePane="bottomRight" state="frozen"/>
      <selection pane="bottomRight" activeCell="A104" sqref="A104"/>
      <pageMargins left="0.78740157480314965" right="0.78740157480314965" top="0.78740157480314965" bottom="0.78740157480314965" header="0.39370078740157483" footer="0.39370078740157483"/>
      <printOptions horizontalCentered="1"/>
      <pageSetup paperSize="8" scale="26" fitToHeight="0" orientation="landscape" horizontalDpi="300" verticalDpi="300" r:id="rId2"/>
      <headerFooter differentFirst="1"/>
      <autoFilter ref="A21:FB126"/>
    </customSheetView>
    <customSheetView guid="{411AFC40-2584-4990-957F-8E6671E24C5D}" scale="75" showPageBreaks="1" printArea="1" showAutoFilter="1" hiddenColumns="1" view="pageBreakPreview" topLeftCell="A12">
      <pane xSplit="19" ySplit="10" topLeftCell="U64" activePane="bottomRight" state="frozen"/>
      <selection pane="bottomRight" activeCell="DQ83" sqref="DQ83"/>
      <pageMargins left="0.78740157480314965" right="0.78740157480314965" top="0.78740157480314965" bottom="0.78740157480314965" header="0.39370078740157483" footer="0.39370078740157483"/>
      <printOptions horizontalCentered="1"/>
      <pageSetup paperSize="8" scale="26" fitToHeight="0" orientation="landscape" horizontalDpi="300" verticalDpi="300" r:id="rId3"/>
      <headerFooter differentFirst="1"/>
      <autoFilter ref="A21:FB126"/>
    </customSheetView>
    <customSheetView guid="{C0125626-5C92-4173-B019-57E650EB510B}" scale="85" showPageBreaks="1" printArea="1" showAutoFilter="1" hiddenRows="1" hiddenColumns="1" view="pageBreakPreview">
      <pane xSplit="4" ySplit="21" topLeftCell="E117" activePane="bottomRight" state="frozen"/>
      <selection pane="bottomRight" activeCell="BB130" sqref="BB130"/>
      <pageMargins left="0.23622047244094491" right="0.23622047244094491" top="0.35433070866141736" bottom="0.35433070866141736" header="0.31496062992125984" footer="0.31496062992125984"/>
      <printOptions horizontalCentered="1"/>
      <pageSetup paperSize="9" scale="35" fitToHeight="0" orientation="portrait" cellComments="asDisplayed" horizontalDpi="300" verticalDpi="300" r:id="rId4"/>
      <headerFooter differentFirst="1"/>
      <autoFilter ref="A22:BM129"/>
    </customSheetView>
  </customSheetViews>
  <mergeCells count="41">
    <mergeCell ref="AH5:AH10"/>
    <mergeCell ref="X9:X10"/>
    <mergeCell ref="L5:P6"/>
    <mergeCell ref="D5:D10"/>
    <mergeCell ref="E5:E8"/>
    <mergeCell ref="K9:K10"/>
    <mergeCell ref="J9:J10"/>
    <mergeCell ref="I9:I10"/>
    <mergeCell ref="I5:K6"/>
    <mergeCell ref="I7:K8"/>
    <mergeCell ref="P7:P10"/>
    <mergeCell ref="O7:O10"/>
    <mergeCell ref="N7:N10"/>
    <mergeCell ref="M7:M10"/>
    <mergeCell ref="L7:L10"/>
    <mergeCell ref="B5:B10"/>
    <mergeCell ref="H5:H10"/>
    <mergeCell ref="G5:G10"/>
    <mergeCell ref="F5:F10"/>
    <mergeCell ref="E9:E10"/>
    <mergeCell ref="C5:C10"/>
    <mergeCell ref="AG5:AG10"/>
    <mergeCell ref="AB5:AB10"/>
    <mergeCell ref="AD8:AD10"/>
    <mergeCell ref="AC8:AC10"/>
    <mergeCell ref="AC5:AE7"/>
    <mergeCell ref="AE8:AE10"/>
    <mergeCell ref="AF5:AF10"/>
    <mergeCell ref="V5:AA6"/>
    <mergeCell ref="V7:V10"/>
    <mergeCell ref="X7:X8"/>
    <mergeCell ref="AA7:AA10"/>
    <mergeCell ref="Z7:Z10"/>
    <mergeCell ref="Y7:Y10"/>
    <mergeCell ref="W7:W10"/>
    <mergeCell ref="Q5:U6"/>
    <mergeCell ref="Q7:Q10"/>
    <mergeCell ref="R7:R10"/>
    <mergeCell ref="S7:S10"/>
    <mergeCell ref="T7:T10"/>
    <mergeCell ref="U7:U10"/>
  </mergeCells>
  <phoneticPr fontId="1"/>
  <dataValidations disablePrompts="1" count="2">
    <dataValidation type="list" allowBlank="1" showInputMessage="1" showErrorMessage="1" sqref="X12:X15">
      <formula1>$X$35:$X$36</formula1>
    </dataValidation>
    <dataValidation type="list" allowBlank="1" showInputMessage="1" showErrorMessage="1" sqref="X16:X18">
      <formula1>#REF!</formula1>
    </dataValidation>
  </dataValidations>
  <printOptions horizontalCentered="1"/>
  <pageMargins left="0.39370078740157483" right="0.39370078740157483" top="0.78740157480314965" bottom="0.39370078740157483" header="0.31496062992125984" footer="0.19685039370078741"/>
  <pageSetup paperSize="8" scale="46" fitToHeight="0" orientation="landscape" cellComments="asDisplayed" r:id="rId5"/>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7"/>
  <sheetViews>
    <sheetView view="pageBreakPreview" topLeftCell="A4" zoomScaleNormal="100" zoomScaleSheetLayoutView="100" workbookViewId="0">
      <selection activeCell="D20" sqref="D20"/>
    </sheetView>
  </sheetViews>
  <sheetFormatPr defaultColWidth="8.5" defaultRowHeight="12" x14ac:dyDescent="0.15"/>
  <cols>
    <col min="1" max="1" width="3.375" style="72" customWidth="1"/>
    <col min="2" max="2" width="10.5" style="72" bestFit="1" customWidth="1"/>
    <col min="3" max="3" width="28.875" style="72" customWidth="1"/>
    <col min="4" max="4" width="95.125" style="72" customWidth="1"/>
    <col min="5" max="257" width="8.5" style="72"/>
    <col min="258" max="258" width="8.5" style="72" customWidth="1"/>
    <col min="259" max="259" width="21.625" style="72" bestFit="1" customWidth="1"/>
    <col min="260" max="260" width="95.125" style="72" customWidth="1"/>
    <col min="261" max="513" width="8.5" style="72"/>
    <col min="514" max="514" width="8.5" style="72" customWidth="1"/>
    <col min="515" max="515" width="21.625" style="72" bestFit="1" customWidth="1"/>
    <col min="516" max="516" width="95.125" style="72" customWidth="1"/>
    <col min="517" max="769" width="8.5" style="72"/>
    <col min="770" max="770" width="8.5" style="72" customWidth="1"/>
    <col min="771" max="771" width="21.625" style="72" bestFit="1" customWidth="1"/>
    <col min="772" max="772" width="95.125" style="72" customWidth="1"/>
    <col min="773" max="1025" width="8.5" style="72"/>
    <col min="1026" max="1026" width="8.5" style="72" customWidth="1"/>
    <col min="1027" max="1027" width="21.625" style="72" bestFit="1" customWidth="1"/>
    <col min="1028" max="1028" width="95.125" style="72" customWidth="1"/>
    <col min="1029" max="1281" width="8.5" style="72"/>
    <col min="1282" max="1282" width="8.5" style="72" customWidth="1"/>
    <col min="1283" max="1283" width="21.625" style="72" bestFit="1" customWidth="1"/>
    <col min="1284" max="1284" width="95.125" style="72" customWidth="1"/>
    <col min="1285" max="1537" width="8.5" style="72"/>
    <col min="1538" max="1538" width="8.5" style="72" customWidth="1"/>
    <col min="1539" max="1539" width="21.625" style="72" bestFit="1" customWidth="1"/>
    <col min="1540" max="1540" width="95.125" style="72" customWidth="1"/>
    <col min="1541" max="1793" width="8.5" style="72"/>
    <col min="1794" max="1794" width="8.5" style="72" customWidth="1"/>
    <col min="1795" max="1795" width="21.625" style="72" bestFit="1" customWidth="1"/>
    <col min="1796" max="1796" width="95.125" style="72" customWidth="1"/>
    <col min="1797" max="2049" width="8.5" style="72"/>
    <col min="2050" max="2050" width="8.5" style="72" customWidth="1"/>
    <col min="2051" max="2051" width="21.625" style="72" bestFit="1" customWidth="1"/>
    <col min="2052" max="2052" width="95.125" style="72" customWidth="1"/>
    <col min="2053" max="2305" width="8.5" style="72"/>
    <col min="2306" max="2306" width="8.5" style="72" customWidth="1"/>
    <col min="2307" max="2307" width="21.625" style="72" bestFit="1" customWidth="1"/>
    <col min="2308" max="2308" width="95.125" style="72" customWidth="1"/>
    <col min="2309" max="2561" width="8.5" style="72"/>
    <col min="2562" max="2562" width="8.5" style="72" customWidth="1"/>
    <col min="2563" max="2563" width="21.625" style="72" bestFit="1" customWidth="1"/>
    <col min="2564" max="2564" width="95.125" style="72" customWidth="1"/>
    <col min="2565" max="2817" width="8.5" style="72"/>
    <col min="2818" max="2818" width="8.5" style="72" customWidth="1"/>
    <col min="2819" max="2819" width="21.625" style="72" bestFit="1" customWidth="1"/>
    <col min="2820" max="2820" width="95.125" style="72" customWidth="1"/>
    <col min="2821" max="3073" width="8.5" style="72"/>
    <col min="3074" max="3074" width="8.5" style="72" customWidth="1"/>
    <col min="3075" max="3075" width="21.625" style="72" bestFit="1" customWidth="1"/>
    <col min="3076" max="3076" width="95.125" style="72" customWidth="1"/>
    <col min="3077" max="3329" width="8.5" style="72"/>
    <col min="3330" max="3330" width="8.5" style="72" customWidth="1"/>
    <col min="3331" max="3331" width="21.625" style="72" bestFit="1" customWidth="1"/>
    <col min="3332" max="3332" width="95.125" style="72" customWidth="1"/>
    <col min="3333" max="3585" width="8.5" style="72"/>
    <col min="3586" max="3586" width="8.5" style="72" customWidth="1"/>
    <col min="3587" max="3587" width="21.625" style="72" bestFit="1" customWidth="1"/>
    <col min="3588" max="3588" width="95.125" style="72" customWidth="1"/>
    <col min="3589" max="3841" width="8.5" style="72"/>
    <col min="3842" max="3842" width="8.5" style="72" customWidth="1"/>
    <col min="3843" max="3843" width="21.625" style="72" bestFit="1" customWidth="1"/>
    <col min="3844" max="3844" width="95.125" style="72" customWidth="1"/>
    <col min="3845" max="4097" width="8.5" style="72"/>
    <col min="4098" max="4098" width="8.5" style="72" customWidth="1"/>
    <col min="4099" max="4099" width="21.625" style="72" bestFit="1" customWidth="1"/>
    <col min="4100" max="4100" width="95.125" style="72" customWidth="1"/>
    <col min="4101" max="4353" width="8.5" style="72"/>
    <col min="4354" max="4354" width="8.5" style="72" customWidth="1"/>
    <col min="4355" max="4355" width="21.625" style="72" bestFit="1" customWidth="1"/>
    <col min="4356" max="4356" width="95.125" style="72" customWidth="1"/>
    <col min="4357" max="4609" width="8.5" style="72"/>
    <col min="4610" max="4610" width="8.5" style="72" customWidth="1"/>
    <col min="4611" max="4611" width="21.625" style="72" bestFit="1" customWidth="1"/>
    <col min="4612" max="4612" width="95.125" style="72" customWidth="1"/>
    <col min="4613" max="4865" width="8.5" style="72"/>
    <col min="4866" max="4866" width="8.5" style="72" customWidth="1"/>
    <col min="4867" max="4867" width="21.625" style="72" bestFit="1" customWidth="1"/>
    <col min="4868" max="4868" width="95.125" style="72" customWidth="1"/>
    <col min="4869" max="5121" width="8.5" style="72"/>
    <col min="5122" max="5122" width="8.5" style="72" customWidth="1"/>
    <col min="5123" max="5123" width="21.625" style="72" bestFit="1" customWidth="1"/>
    <col min="5124" max="5124" width="95.125" style="72" customWidth="1"/>
    <col min="5125" max="5377" width="8.5" style="72"/>
    <col min="5378" max="5378" width="8.5" style="72" customWidth="1"/>
    <col min="5379" max="5379" width="21.625" style="72" bestFit="1" customWidth="1"/>
    <col min="5380" max="5380" width="95.125" style="72" customWidth="1"/>
    <col min="5381" max="5633" width="8.5" style="72"/>
    <col min="5634" max="5634" width="8.5" style="72" customWidth="1"/>
    <col min="5635" max="5635" width="21.625" style="72" bestFit="1" customWidth="1"/>
    <col min="5636" max="5636" width="95.125" style="72" customWidth="1"/>
    <col min="5637" max="5889" width="8.5" style="72"/>
    <col min="5890" max="5890" width="8.5" style="72" customWidth="1"/>
    <col min="5891" max="5891" width="21.625" style="72" bestFit="1" customWidth="1"/>
    <col min="5892" max="5892" width="95.125" style="72" customWidth="1"/>
    <col min="5893" max="6145" width="8.5" style="72"/>
    <col min="6146" max="6146" width="8.5" style="72" customWidth="1"/>
    <col min="6147" max="6147" width="21.625" style="72" bestFit="1" customWidth="1"/>
    <col min="6148" max="6148" width="95.125" style="72" customWidth="1"/>
    <col min="6149" max="6401" width="8.5" style="72"/>
    <col min="6402" max="6402" width="8.5" style="72" customWidth="1"/>
    <col min="6403" max="6403" width="21.625" style="72" bestFit="1" customWidth="1"/>
    <col min="6404" max="6404" width="95.125" style="72" customWidth="1"/>
    <col min="6405" max="6657" width="8.5" style="72"/>
    <col min="6658" max="6658" width="8.5" style="72" customWidth="1"/>
    <col min="6659" max="6659" width="21.625" style="72" bestFit="1" customWidth="1"/>
    <col min="6660" max="6660" width="95.125" style="72" customWidth="1"/>
    <col min="6661" max="6913" width="8.5" style="72"/>
    <col min="6914" max="6914" width="8.5" style="72" customWidth="1"/>
    <col min="6915" max="6915" width="21.625" style="72" bestFit="1" customWidth="1"/>
    <col min="6916" max="6916" width="95.125" style="72" customWidth="1"/>
    <col min="6917" max="7169" width="8.5" style="72"/>
    <col min="7170" max="7170" width="8.5" style="72" customWidth="1"/>
    <col min="7171" max="7171" width="21.625" style="72" bestFit="1" customWidth="1"/>
    <col min="7172" max="7172" width="95.125" style="72" customWidth="1"/>
    <col min="7173" max="7425" width="8.5" style="72"/>
    <col min="7426" max="7426" width="8.5" style="72" customWidth="1"/>
    <col min="7427" max="7427" width="21.625" style="72" bestFit="1" customWidth="1"/>
    <col min="7428" max="7428" width="95.125" style="72" customWidth="1"/>
    <col min="7429" max="7681" width="8.5" style="72"/>
    <col min="7682" max="7682" width="8.5" style="72" customWidth="1"/>
    <col min="7683" max="7683" width="21.625" style="72" bestFit="1" customWidth="1"/>
    <col min="7684" max="7684" width="95.125" style="72" customWidth="1"/>
    <col min="7685" max="7937" width="8.5" style="72"/>
    <col min="7938" max="7938" width="8.5" style="72" customWidth="1"/>
    <col min="7939" max="7939" width="21.625" style="72" bestFit="1" customWidth="1"/>
    <col min="7940" max="7940" width="95.125" style="72" customWidth="1"/>
    <col min="7941" max="8193" width="8.5" style="72"/>
    <col min="8194" max="8194" width="8.5" style="72" customWidth="1"/>
    <col min="8195" max="8195" width="21.625" style="72" bestFit="1" customWidth="1"/>
    <col min="8196" max="8196" width="95.125" style="72" customWidth="1"/>
    <col min="8197" max="8449" width="8.5" style="72"/>
    <col min="8450" max="8450" width="8.5" style="72" customWidth="1"/>
    <col min="8451" max="8451" width="21.625" style="72" bestFit="1" customWidth="1"/>
    <col min="8452" max="8452" width="95.125" style="72" customWidth="1"/>
    <col min="8453" max="8705" width="8.5" style="72"/>
    <col min="8706" max="8706" width="8.5" style="72" customWidth="1"/>
    <col min="8707" max="8707" width="21.625" style="72" bestFit="1" customWidth="1"/>
    <col min="8708" max="8708" width="95.125" style="72" customWidth="1"/>
    <col min="8709" max="8961" width="8.5" style="72"/>
    <col min="8962" max="8962" width="8.5" style="72" customWidth="1"/>
    <col min="8963" max="8963" width="21.625" style="72" bestFit="1" customWidth="1"/>
    <col min="8964" max="8964" width="95.125" style="72" customWidth="1"/>
    <col min="8965" max="9217" width="8.5" style="72"/>
    <col min="9218" max="9218" width="8.5" style="72" customWidth="1"/>
    <col min="9219" max="9219" width="21.625" style="72" bestFit="1" customWidth="1"/>
    <col min="9220" max="9220" width="95.125" style="72" customWidth="1"/>
    <col min="9221" max="9473" width="8.5" style="72"/>
    <col min="9474" max="9474" width="8.5" style="72" customWidth="1"/>
    <col min="9475" max="9475" width="21.625" style="72" bestFit="1" customWidth="1"/>
    <col min="9476" max="9476" width="95.125" style="72" customWidth="1"/>
    <col min="9477" max="9729" width="8.5" style="72"/>
    <col min="9730" max="9730" width="8.5" style="72" customWidth="1"/>
    <col min="9731" max="9731" width="21.625" style="72" bestFit="1" customWidth="1"/>
    <col min="9732" max="9732" width="95.125" style="72" customWidth="1"/>
    <col min="9733" max="9985" width="8.5" style="72"/>
    <col min="9986" max="9986" width="8.5" style="72" customWidth="1"/>
    <col min="9987" max="9987" width="21.625" style="72" bestFit="1" customWidth="1"/>
    <col min="9988" max="9988" width="95.125" style="72" customWidth="1"/>
    <col min="9989" max="10241" width="8.5" style="72"/>
    <col min="10242" max="10242" width="8.5" style="72" customWidth="1"/>
    <col min="10243" max="10243" width="21.625" style="72" bestFit="1" customWidth="1"/>
    <col min="10244" max="10244" width="95.125" style="72" customWidth="1"/>
    <col min="10245" max="10497" width="8.5" style="72"/>
    <col min="10498" max="10498" width="8.5" style="72" customWidth="1"/>
    <col min="10499" max="10499" width="21.625" style="72" bestFit="1" customWidth="1"/>
    <col min="10500" max="10500" width="95.125" style="72" customWidth="1"/>
    <col min="10501" max="10753" width="8.5" style="72"/>
    <col min="10754" max="10754" width="8.5" style="72" customWidth="1"/>
    <col min="10755" max="10755" width="21.625" style="72" bestFit="1" customWidth="1"/>
    <col min="10756" max="10756" width="95.125" style="72" customWidth="1"/>
    <col min="10757" max="11009" width="8.5" style="72"/>
    <col min="11010" max="11010" width="8.5" style="72" customWidth="1"/>
    <col min="11011" max="11011" width="21.625" style="72" bestFit="1" customWidth="1"/>
    <col min="11012" max="11012" width="95.125" style="72" customWidth="1"/>
    <col min="11013" max="11265" width="8.5" style="72"/>
    <col min="11266" max="11266" width="8.5" style="72" customWidth="1"/>
    <col min="11267" max="11267" width="21.625" style="72" bestFit="1" customWidth="1"/>
    <col min="11268" max="11268" width="95.125" style="72" customWidth="1"/>
    <col min="11269" max="11521" width="8.5" style="72"/>
    <col min="11522" max="11522" width="8.5" style="72" customWidth="1"/>
    <col min="11523" max="11523" width="21.625" style="72" bestFit="1" customWidth="1"/>
    <col min="11524" max="11524" width="95.125" style="72" customWidth="1"/>
    <col min="11525" max="11777" width="8.5" style="72"/>
    <col min="11778" max="11778" width="8.5" style="72" customWidth="1"/>
    <col min="11779" max="11779" width="21.625" style="72" bestFit="1" customWidth="1"/>
    <col min="11780" max="11780" width="95.125" style="72" customWidth="1"/>
    <col min="11781" max="12033" width="8.5" style="72"/>
    <col min="12034" max="12034" width="8.5" style="72" customWidth="1"/>
    <col min="12035" max="12035" width="21.625" style="72" bestFit="1" customWidth="1"/>
    <col min="12036" max="12036" width="95.125" style="72" customWidth="1"/>
    <col min="12037" max="12289" width="8.5" style="72"/>
    <col min="12290" max="12290" width="8.5" style="72" customWidth="1"/>
    <col min="12291" max="12291" width="21.625" style="72" bestFit="1" customWidth="1"/>
    <col min="12292" max="12292" width="95.125" style="72" customWidth="1"/>
    <col min="12293" max="12545" width="8.5" style="72"/>
    <col min="12546" max="12546" width="8.5" style="72" customWidth="1"/>
    <col min="12547" max="12547" width="21.625" style="72" bestFit="1" customWidth="1"/>
    <col min="12548" max="12548" width="95.125" style="72" customWidth="1"/>
    <col min="12549" max="12801" width="8.5" style="72"/>
    <col min="12802" max="12802" width="8.5" style="72" customWidth="1"/>
    <col min="12803" max="12803" width="21.625" style="72" bestFit="1" customWidth="1"/>
    <col min="12804" max="12804" width="95.125" style="72" customWidth="1"/>
    <col min="12805" max="13057" width="8.5" style="72"/>
    <col min="13058" max="13058" width="8.5" style="72" customWidth="1"/>
    <col min="13059" max="13059" width="21.625" style="72" bestFit="1" customWidth="1"/>
    <col min="13060" max="13060" width="95.125" style="72" customWidth="1"/>
    <col min="13061" max="13313" width="8.5" style="72"/>
    <col min="13314" max="13314" width="8.5" style="72" customWidth="1"/>
    <col min="13315" max="13315" width="21.625" style="72" bestFit="1" customWidth="1"/>
    <col min="13316" max="13316" width="95.125" style="72" customWidth="1"/>
    <col min="13317" max="13569" width="8.5" style="72"/>
    <col min="13570" max="13570" width="8.5" style="72" customWidth="1"/>
    <col min="13571" max="13571" width="21.625" style="72" bestFit="1" customWidth="1"/>
    <col min="13572" max="13572" width="95.125" style="72" customWidth="1"/>
    <col min="13573" max="13825" width="8.5" style="72"/>
    <col min="13826" max="13826" width="8.5" style="72" customWidth="1"/>
    <col min="13827" max="13827" width="21.625" style="72" bestFit="1" customWidth="1"/>
    <col min="13828" max="13828" width="95.125" style="72" customWidth="1"/>
    <col min="13829" max="14081" width="8.5" style="72"/>
    <col min="14082" max="14082" width="8.5" style="72" customWidth="1"/>
    <col min="14083" max="14083" width="21.625" style="72" bestFit="1" customWidth="1"/>
    <col min="14084" max="14084" width="95.125" style="72" customWidth="1"/>
    <col min="14085" max="14337" width="8.5" style="72"/>
    <col min="14338" max="14338" width="8.5" style="72" customWidth="1"/>
    <col min="14339" max="14339" width="21.625" style="72" bestFit="1" customWidth="1"/>
    <col min="14340" max="14340" width="95.125" style="72" customWidth="1"/>
    <col min="14341" max="14593" width="8.5" style="72"/>
    <col min="14594" max="14594" width="8.5" style="72" customWidth="1"/>
    <col min="14595" max="14595" width="21.625" style="72" bestFit="1" customWidth="1"/>
    <col min="14596" max="14596" width="95.125" style="72" customWidth="1"/>
    <col min="14597" max="14849" width="8.5" style="72"/>
    <col min="14850" max="14850" width="8.5" style="72" customWidth="1"/>
    <col min="14851" max="14851" width="21.625" style="72" bestFit="1" customWidth="1"/>
    <col min="14852" max="14852" width="95.125" style="72" customWidth="1"/>
    <col min="14853" max="15105" width="8.5" style="72"/>
    <col min="15106" max="15106" width="8.5" style="72" customWidth="1"/>
    <col min="15107" max="15107" width="21.625" style="72" bestFit="1" customWidth="1"/>
    <col min="15108" max="15108" width="95.125" style="72" customWidth="1"/>
    <col min="15109" max="15361" width="8.5" style="72"/>
    <col min="15362" max="15362" width="8.5" style="72" customWidth="1"/>
    <col min="15363" max="15363" width="21.625" style="72" bestFit="1" customWidth="1"/>
    <col min="15364" max="15364" width="95.125" style="72" customWidth="1"/>
    <col min="15365" max="15617" width="8.5" style="72"/>
    <col min="15618" max="15618" width="8.5" style="72" customWidth="1"/>
    <col min="15619" max="15619" width="21.625" style="72" bestFit="1" customWidth="1"/>
    <col min="15620" max="15620" width="95.125" style="72" customWidth="1"/>
    <col min="15621" max="15873" width="8.5" style="72"/>
    <col min="15874" max="15874" width="8.5" style="72" customWidth="1"/>
    <col min="15875" max="15875" width="21.625" style="72" bestFit="1" customWidth="1"/>
    <col min="15876" max="15876" width="95.125" style="72" customWidth="1"/>
    <col min="15877" max="16129" width="8.5" style="72"/>
    <col min="16130" max="16130" width="8.5" style="72" customWidth="1"/>
    <col min="16131" max="16131" width="21.625" style="72" bestFit="1" customWidth="1"/>
    <col min="16132" max="16132" width="95.125" style="72" customWidth="1"/>
    <col min="16133" max="16384" width="8.5" style="72"/>
  </cols>
  <sheetData>
    <row r="1" spans="1:4" s="59" customFormat="1" ht="24" customHeight="1" x14ac:dyDescent="0.15">
      <c r="A1" s="58" t="s">
        <v>89</v>
      </c>
    </row>
    <row r="2" spans="1:4" s="59" customFormat="1" ht="24" customHeight="1" x14ac:dyDescent="0.15">
      <c r="A2" s="60"/>
      <c r="B2" s="60"/>
    </row>
    <row r="3" spans="1:4" s="59" customFormat="1" ht="33" customHeight="1" thickBot="1" x14ac:dyDescent="0.2">
      <c r="A3" s="96"/>
      <c r="B3" s="97" t="s">
        <v>28</v>
      </c>
      <c r="C3" s="97" t="s">
        <v>29</v>
      </c>
      <c r="D3" s="97" t="s">
        <v>30</v>
      </c>
    </row>
    <row r="4" spans="1:4" s="59" customFormat="1" ht="33" customHeight="1" x14ac:dyDescent="0.15">
      <c r="A4" s="619"/>
      <c r="B4" s="61">
        <v>2</v>
      </c>
      <c r="C4" s="63" t="s">
        <v>31</v>
      </c>
      <c r="D4" s="64" t="s">
        <v>85</v>
      </c>
    </row>
    <row r="5" spans="1:4" s="59" customFormat="1" ht="33" customHeight="1" x14ac:dyDescent="0.15">
      <c r="A5" s="619"/>
      <c r="B5" s="62">
        <v>3</v>
      </c>
      <c r="C5" s="63" t="s">
        <v>32</v>
      </c>
      <c r="D5" s="63" t="s">
        <v>84</v>
      </c>
    </row>
    <row r="6" spans="1:4" s="59" customFormat="1" ht="33" customHeight="1" x14ac:dyDescent="0.15">
      <c r="A6" s="619"/>
      <c r="B6" s="62">
        <v>4</v>
      </c>
      <c r="C6" s="63" t="s">
        <v>33</v>
      </c>
      <c r="D6" s="63" t="s">
        <v>83</v>
      </c>
    </row>
    <row r="7" spans="1:4" s="59" customFormat="1" ht="33" hidden="1" customHeight="1" x14ac:dyDescent="0.15">
      <c r="A7" s="619"/>
      <c r="B7" s="62">
        <v>4</v>
      </c>
      <c r="C7" s="63" t="s">
        <v>34</v>
      </c>
      <c r="D7" s="64" t="s">
        <v>90</v>
      </c>
    </row>
    <row r="8" spans="1:4" s="59" customFormat="1" ht="33" customHeight="1" x14ac:dyDescent="0.15">
      <c r="A8" s="619"/>
      <c r="B8" s="62" t="s">
        <v>40</v>
      </c>
      <c r="C8" s="63" t="s">
        <v>41</v>
      </c>
      <c r="D8" s="63" t="s">
        <v>82</v>
      </c>
    </row>
    <row r="9" spans="1:4" s="59" customFormat="1" ht="33" customHeight="1" x14ac:dyDescent="0.15">
      <c r="A9" s="619"/>
      <c r="B9" s="62" t="s">
        <v>42</v>
      </c>
      <c r="C9" s="68" t="s">
        <v>44</v>
      </c>
      <c r="D9" s="65" t="s">
        <v>81</v>
      </c>
    </row>
    <row r="10" spans="1:4" s="59" customFormat="1" ht="33" customHeight="1" x14ac:dyDescent="0.15">
      <c r="A10" s="619"/>
      <c r="B10" s="62">
        <v>13</v>
      </c>
      <c r="C10" s="63" t="s">
        <v>102</v>
      </c>
      <c r="D10" s="63" t="s">
        <v>103</v>
      </c>
    </row>
    <row r="11" spans="1:4" s="59" customFormat="1" ht="33" customHeight="1" x14ac:dyDescent="0.15">
      <c r="A11" s="619"/>
      <c r="B11" s="62">
        <v>14</v>
      </c>
      <c r="C11" s="68" t="s">
        <v>45</v>
      </c>
      <c r="D11" s="66" t="s">
        <v>80</v>
      </c>
    </row>
    <row r="12" spans="1:4" s="59" customFormat="1" ht="33" customHeight="1" x14ac:dyDescent="0.15">
      <c r="A12" s="619"/>
      <c r="B12" s="82" t="s">
        <v>87</v>
      </c>
      <c r="C12" s="79" t="s">
        <v>86</v>
      </c>
      <c r="D12" s="66" t="s">
        <v>105</v>
      </c>
    </row>
    <row r="13" spans="1:4" s="59" customFormat="1" ht="33.75" customHeight="1" x14ac:dyDescent="0.15">
      <c r="A13" s="619"/>
      <c r="B13" s="62">
        <v>15</v>
      </c>
      <c r="C13" s="63" t="s">
        <v>46</v>
      </c>
      <c r="D13" s="64" t="s">
        <v>79</v>
      </c>
    </row>
    <row r="14" spans="1:4" s="59" customFormat="1" ht="33" customHeight="1" x14ac:dyDescent="0.15">
      <c r="A14" s="619"/>
      <c r="B14" s="62">
        <v>16</v>
      </c>
      <c r="C14" s="63" t="s">
        <v>35</v>
      </c>
      <c r="D14" s="63" t="s">
        <v>78</v>
      </c>
    </row>
    <row r="15" spans="1:4" s="59" customFormat="1" ht="33" customHeight="1" x14ac:dyDescent="0.15">
      <c r="A15" s="619"/>
      <c r="B15" s="62">
        <f t="shared" ref="B15:B24" si="0">+B14+1</f>
        <v>17</v>
      </c>
      <c r="C15" s="63" t="s">
        <v>36</v>
      </c>
      <c r="D15" s="63" t="s">
        <v>77</v>
      </c>
    </row>
    <row r="16" spans="1:4" s="59" customFormat="1" ht="33" customHeight="1" x14ac:dyDescent="0.15">
      <c r="A16" s="619"/>
      <c r="B16" s="62">
        <f t="shared" si="0"/>
        <v>18</v>
      </c>
      <c r="C16" s="64" t="s">
        <v>48</v>
      </c>
      <c r="D16" s="64" t="s">
        <v>76</v>
      </c>
    </row>
    <row r="17" spans="1:4" s="59" customFormat="1" ht="40.5" customHeight="1" x14ac:dyDescent="0.15">
      <c r="A17" s="619"/>
      <c r="B17" s="62">
        <f t="shared" si="0"/>
        <v>19</v>
      </c>
      <c r="C17" s="63" t="s">
        <v>49</v>
      </c>
      <c r="D17" s="64" t="s">
        <v>75</v>
      </c>
    </row>
    <row r="18" spans="1:4" s="59" customFormat="1" ht="33" customHeight="1" x14ac:dyDescent="0.15">
      <c r="A18" s="619"/>
      <c r="B18" s="62">
        <f t="shared" si="0"/>
        <v>20</v>
      </c>
      <c r="C18" s="63" t="s">
        <v>50</v>
      </c>
      <c r="D18" s="64" t="s">
        <v>74</v>
      </c>
    </row>
    <row r="19" spans="1:4" s="59" customFormat="1" ht="33" customHeight="1" x14ac:dyDescent="0.15">
      <c r="A19" s="619"/>
      <c r="B19" s="62">
        <f t="shared" si="0"/>
        <v>21</v>
      </c>
      <c r="C19" s="63" t="s">
        <v>51</v>
      </c>
      <c r="D19" s="63" t="s">
        <v>73</v>
      </c>
    </row>
    <row r="20" spans="1:4" s="59" customFormat="1" ht="93.75" customHeight="1" x14ac:dyDescent="0.15">
      <c r="A20" s="619"/>
      <c r="B20" s="62">
        <f t="shared" si="0"/>
        <v>22</v>
      </c>
      <c r="C20" s="64" t="s">
        <v>52</v>
      </c>
      <c r="D20" s="64" t="s">
        <v>72</v>
      </c>
    </row>
    <row r="21" spans="1:4" s="59" customFormat="1" ht="42.75" customHeight="1" x14ac:dyDescent="0.15">
      <c r="A21" s="619"/>
      <c r="B21" s="62" t="s">
        <v>55</v>
      </c>
      <c r="C21" s="63" t="s">
        <v>53</v>
      </c>
      <c r="D21" s="64" t="s">
        <v>71</v>
      </c>
    </row>
    <row r="22" spans="1:4" s="59" customFormat="1" ht="33" customHeight="1" x14ac:dyDescent="0.15">
      <c r="A22" s="619"/>
      <c r="B22" s="62">
        <v>27</v>
      </c>
      <c r="C22" s="64" t="s">
        <v>54</v>
      </c>
      <c r="D22" s="64" t="s">
        <v>70</v>
      </c>
    </row>
    <row r="23" spans="1:4" s="59" customFormat="1" ht="33" customHeight="1" x14ac:dyDescent="0.15">
      <c r="A23" s="619"/>
      <c r="B23" s="62">
        <f t="shared" si="0"/>
        <v>28</v>
      </c>
      <c r="C23" s="63" t="s">
        <v>56</v>
      </c>
      <c r="D23" s="64" t="s">
        <v>69</v>
      </c>
    </row>
    <row r="24" spans="1:4" s="59" customFormat="1" ht="33" customHeight="1" x14ac:dyDescent="0.15">
      <c r="A24" s="619"/>
      <c r="B24" s="62">
        <f t="shared" si="0"/>
        <v>29</v>
      </c>
      <c r="C24" s="63" t="s">
        <v>63</v>
      </c>
      <c r="D24" s="63" t="s">
        <v>68</v>
      </c>
    </row>
    <row r="25" spans="1:4" s="59" customFormat="1" ht="168.75" x14ac:dyDescent="0.15">
      <c r="A25" s="619"/>
      <c r="B25" s="62" t="s">
        <v>58</v>
      </c>
      <c r="C25" s="63" t="s">
        <v>57</v>
      </c>
      <c r="D25" s="64" t="s">
        <v>91</v>
      </c>
    </row>
    <row r="26" spans="1:4" s="59" customFormat="1" ht="32.25" customHeight="1" x14ac:dyDescent="0.15">
      <c r="A26" s="619"/>
      <c r="B26" s="62" t="s">
        <v>60</v>
      </c>
      <c r="C26" s="64" t="s">
        <v>59</v>
      </c>
      <c r="D26" s="64" t="s">
        <v>64</v>
      </c>
    </row>
    <row r="27" spans="1:4" s="59" customFormat="1" ht="33" customHeight="1" x14ac:dyDescent="0.15">
      <c r="A27" s="619"/>
      <c r="B27" s="62" t="s">
        <v>61</v>
      </c>
      <c r="C27" s="63" t="s">
        <v>62</v>
      </c>
      <c r="D27" s="64" t="s">
        <v>65</v>
      </c>
    </row>
    <row r="28" spans="1:4" s="59" customFormat="1" ht="42.75" customHeight="1" x14ac:dyDescent="0.15">
      <c r="A28" s="619"/>
      <c r="B28" s="62">
        <v>48</v>
      </c>
      <c r="C28" s="63" t="s">
        <v>37</v>
      </c>
      <c r="D28" s="64" t="s">
        <v>67</v>
      </c>
    </row>
    <row r="29" spans="1:4" s="59" customFormat="1" ht="33" customHeight="1" x14ac:dyDescent="0.15">
      <c r="A29" s="619"/>
      <c r="B29" s="62">
        <f>B28+1</f>
        <v>49</v>
      </c>
      <c r="C29" s="63" t="s">
        <v>38</v>
      </c>
      <c r="D29" s="64" t="s">
        <v>66</v>
      </c>
    </row>
    <row r="30" spans="1:4" s="59" customFormat="1" ht="33" customHeight="1" x14ac:dyDescent="0.15">
      <c r="A30" s="619"/>
      <c r="B30" s="62">
        <f>B29+1</f>
        <v>50</v>
      </c>
      <c r="C30" s="70" t="s">
        <v>13</v>
      </c>
      <c r="D30" s="71" t="s">
        <v>39</v>
      </c>
    </row>
    <row r="31" spans="1:4" s="59" customFormat="1" ht="33" customHeight="1" x14ac:dyDescent="0.15">
      <c r="A31" s="619"/>
      <c r="B31" s="62">
        <v>51</v>
      </c>
      <c r="C31" s="64" t="s">
        <v>106</v>
      </c>
      <c r="D31" s="63" t="s">
        <v>107</v>
      </c>
    </row>
    <row r="32" spans="1:4" s="59" customFormat="1" ht="33" customHeight="1" x14ac:dyDescent="0.15">
      <c r="A32" s="619"/>
      <c r="B32" s="62"/>
      <c r="C32" s="63"/>
      <c r="D32" s="63"/>
    </row>
    <row r="33" spans="1:4" s="59" customFormat="1" ht="33" customHeight="1" x14ac:dyDescent="0.15">
      <c r="A33" s="619"/>
      <c r="B33" s="62"/>
      <c r="C33" s="63"/>
      <c r="D33" s="63"/>
    </row>
    <row r="34" spans="1:4" s="59" customFormat="1" ht="33" customHeight="1" x14ac:dyDescent="0.15">
      <c r="A34" s="619"/>
      <c r="B34" s="62"/>
      <c r="C34" s="63"/>
      <c r="D34" s="63"/>
    </row>
    <row r="35" spans="1:4" s="59" customFormat="1" ht="33" customHeight="1" x14ac:dyDescent="0.15">
      <c r="A35" s="619"/>
      <c r="B35" s="62"/>
      <c r="C35" s="63"/>
      <c r="D35" s="64"/>
    </row>
    <row r="36" spans="1:4" s="59" customFormat="1" ht="33" customHeight="1" x14ac:dyDescent="0.15">
      <c r="A36" s="619"/>
      <c r="B36" s="62"/>
      <c r="C36" s="63"/>
      <c r="D36" s="63"/>
    </row>
    <row r="37" spans="1:4" s="59" customFormat="1" ht="33" customHeight="1" x14ac:dyDescent="0.15">
      <c r="A37" s="619"/>
      <c r="B37" s="62"/>
      <c r="C37" s="63"/>
      <c r="D37" s="64"/>
    </row>
    <row r="38" spans="1:4" s="59" customFormat="1" ht="33" customHeight="1" x14ac:dyDescent="0.15">
      <c r="A38" s="619"/>
      <c r="B38" s="62"/>
      <c r="C38" s="63"/>
      <c r="D38" s="64"/>
    </row>
    <row r="39" spans="1:4" s="59" customFormat="1" ht="58.5" customHeight="1" x14ac:dyDescent="0.15">
      <c r="A39" s="619"/>
      <c r="B39" s="62"/>
      <c r="C39" s="63"/>
      <c r="D39" s="64"/>
    </row>
    <row r="40" spans="1:4" s="59" customFormat="1" ht="33" customHeight="1" x14ac:dyDescent="0.15">
      <c r="A40" s="619"/>
      <c r="B40" s="62"/>
      <c r="C40" s="63"/>
      <c r="D40" s="63"/>
    </row>
    <row r="41" spans="1:4" s="59" customFormat="1" ht="33" customHeight="1" x14ac:dyDescent="0.15">
      <c r="A41" s="620"/>
      <c r="B41" s="62"/>
      <c r="C41" s="64"/>
      <c r="D41" s="63"/>
    </row>
    <row r="42" spans="1:4" s="59" customFormat="1" ht="33" customHeight="1" x14ac:dyDescent="0.15">
      <c r="A42" s="621"/>
      <c r="B42" s="62"/>
      <c r="C42" s="67"/>
      <c r="D42" s="66"/>
    </row>
    <row r="43" spans="1:4" s="59" customFormat="1" ht="105" customHeight="1" x14ac:dyDescent="0.15">
      <c r="A43" s="622"/>
      <c r="B43" s="62"/>
      <c r="C43" s="624"/>
      <c r="D43" s="625"/>
    </row>
    <row r="44" spans="1:4" s="59" customFormat="1" ht="116.25" customHeight="1" x14ac:dyDescent="0.15">
      <c r="A44" s="622"/>
      <c r="B44" s="62"/>
      <c r="C44" s="626"/>
      <c r="D44" s="66"/>
    </row>
    <row r="45" spans="1:4" s="59" customFormat="1" ht="80.25" customHeight="1" x14ac:dyDescent="0.15">
      <c r="A45" s="623"/>
      <c r="B45" s="62"/>
      <c r="C45" s="627"/>
      <c r="D45" s="66"/>
    </row>
    <row r="46" spans="1:4" s="59" customFormat="1" ht="110.25" customHeight="1" x14ac:dyDescent="0.15">
      <c r="A46" s="628"/>
      <c r="B46" s="69"/>
      <c r="C46" s="64"/>
      <c r="D46" s="64"/>
    </row>
    <row r="47" spans="1:4" s="59" customFormat="1" ht="108" customHeight="1" x14ac:dyDescent="0.15">
      <c r="A47" s="629"/>
      <c r="B47" s="69"/>
      <c r="C47" s="64"/>
      <c r="D47" s="64"/>
    </row>
    <row r="48" spans="1:4" s="59" customFormat="1" ht="33" customHeight="1" x14ac:dyDescent="0.15">
      <c r="A48" s="629"/>
      <c r="B48" s="69"/>
      <c r="C48" s="63"/>
      <c r="D48" s="63"/>
    </row>
    <row r="49" spans="1:4" s="59" customFormat="1" ht="33" customHeight="1" x14ac:dyDescent="0.15">
      <c r="A49" s="629"/>
      <c r="B49" s="69"/>
      <c r="C49" s="63"/>
      <c r="D49" s="63"/>
    </row>
    <row r="50" spans="1:4" s="59" customFormat="1" ht="33" customHeight="1" x14ac:dyDescent="0.15">
      <c r="A50" s="629"/>
      <c r="B50" s="69"/>
      <c r="C50" s="630"/>
      <c r="D50" s="66"/>
    </row>
    <row r="51" spans="1:4" s="59" customFormat="1" ht="33" customHeight="1" x14ac:dyDescent="0.15">
      <c r="A51" s="629"/>
      <c r="B51" s="69"/>
      <c r="C51" s="631"/>
      <c r="D51" s="66"/>
    </row>
    <row r="52" spans="1:4" s="59" customFormat="1" ht="42" customHeight="1" x14ac:dyDescent="0.15">
      <c r="A52" s="616"/>
      <c r="B52" s="62"/>
      <c r="C52" s="63"/>
      <c r="D52" s="64"/>
    </row>
    <row r="53" spans="1:4" s="59" customFormat="1" ht="69" customHeight="1" x14ac:dyDescent="0.15">
      <c r="A53" s="617"/>
      <c r="B53" s="62"/>
      <c r="C53" s="63"/>
      <c r="D53" s="65"/>
    </row>
    <row r="54" spans="1:4" s="59" customFormat="1" ht="33" customHeight="1" x14ac:dyDescent="0.15">
      <c r="A54" s="617"/>
      <c r="B54" s="62"/>
      <c r="C54" s="63"/>
      <c r="D54" s="64"/>
    </row>
    <row r="55" spans="1:4" s="59" customFormat="1" ht="33" customHeight="1" x14ac:dyDescent="0.15">
      <c r="A55" s="618"/>
      <c r="B55" s="62"/>
      <c r="C55" s="70"/>
      <c r="D55" s="71"/>
    </row>
    <row r="56" spans="1:4" ht="24" customHeight="1" x14ac:dyDescent="0.15">
      <c r="B56" s="73"/>
      <c r="C56" s="74"/>
      <c r="D56" s="74"/>
    </row>
    <row r="57" spans="1:4" ht="24" customHeight="1" x14ac:dyDescent="0.15">
      <c r="B57" s="73"/>
      <c r="C57" s="74"/>
      <c r="D57" s="74"/>
    </row>
  </sheetData>
  <customSheetViews>
    <customSheetView guid="{BEDE37DE-DEC5-4E80-A1D5-52B653665AC3}" showPageBreaks="1" printArea="1" hiddenRows="1" state="hidden" view="pageBreakPreview" topLeftCell="A4">
      <selection activeCell="D20" sqref="D20"/>
      <pageMargins left="0.59055118110236227" right="0.59055118110236227" top="0.59055118110236227" bottom="0.59055118110236227" header="0.39370078740157483" footer="0.39370078740157483"/>
      <printOptions horizontalCentered="1"/>
      <pageSetup paperSize="9" scale="65" fitToHeight="2" orientation="portrait" r:id="rId1"/>
    </customSheetView>
    <customSheetView guid="{FA1CB8D1-4D38-4987-B14B-01C1519DCC50}" showPageBreaks="1" printArea="1" hiddenRows="1" view="pageBreakPreview" topLeftCell="A11">
      <selection activeCell="D20" sqref="D20"/>
      <pageMargins left="0.59055118110236227" right="0.59055118110236227" top="0.59055118110236227" bottom="0.59055118110236227" header="0.39370078740157483" footer="0.39370078740157483"/>
      <printOptions horizontalCentered="1"/>
      <pageSetup paperSize="9" scale="65" fitToHeight="2" orientation="portrait" r:id="rId2"/>
    </customSheetView>
    <customSheetView guid="{411AFC40-2584-4990-957F-8E6671E24C5D}" showPageBreaks="1" printArea="1" hiddenRows="1" view="pageBreakPreview" topLeftCell="A11">
      <selection activeCell="D20" sqref="D20"/>
      <pageMargins left="0.59055118110236227" right="0.59055118110236227" top="0.59055118110236227" bottom="0.59055118110236227" header="0.39370078740157483" footer="0.39370078740157483"/>
      <printOptions horizontalCentered="1"/>
      <pageSetup paperSize="9" scale="65" fitToHeight="2" orientation="portrait" r:id="rId3"/>
    </customSheetView>
    <customSheetView guid="{C0125626-5C92-4173-B019-57E650EB510B}" showPageBreaks="1" printArea="1" hiddenRows="1" state="hidden" view="pageBreakPreview" topLeftCell="A4">
      <selection activeCell="D20" sqref="D20"/>
      <pageMargins left="0.59055118110236227" right="0.59055118110236227" top="0.59055118110236227" bottom="0.59055118110236227" header="0.39370078740157483" footer="0.39370078740157483"/>
      <printOptions horizontalCentered="1"/>
      <pageSetup paperSize="9" scale="65" fitToHeight="2" orientation="portrait" r:id="rId4"/>
    </customSheetView>
  </customSheetViews>
  <mergeCells count="7">
    <mergeCell ref="A52:A55"/>
    <mergeCell ref="A4:A41"/>
    <mergeCell ref="A42:A45"/>
    <mergeCell ref="C43:D43"/>
    <mergeCell ref="C44:C45"/>
    <mergeCell ref="A46:A51"/>
    <mergeCell ref="C50:C51"/>
  </mergeCells>
  <phoneticPr fontId="1"/>
  <printOptions horizontalCentered="1"/>
  <pageMargins left="0.59055118110236227" right="0.59055118110236227" top="0.59055118110236227" bottom="0.59055118110236227" header="0.39370078740157483" footer="0.39370078740157483"/>
  <pageSetup paperSize="9" scale="65" fitToHeight="2"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7"/>
  <sheetViews>
    <sheetView workbookViewId="0">
      <selection activeCell="O6" sqref="O6"/>
    </sheetView>
  </sheetViews>
  <sheetFormatPr defaultRowHeight="13.5" x14ac:dyDescent="0.15"/>
  <cols>
    <col min="1" max="1" width="18.125" customWidth="1"/>
    <col min="2" max="2" width="31.375" bestFit="1" customWidth="1"/>
    <col min="4" max="4" width="9.25" bestFit="1" customWidth="1"/>
  </cols>
  <sheetData>
    <row r="1" spans="1:24" ht="14.25" thickBot="1" x14ac:dyDescent="0.2">
      <c r="B1" t="s">
        <v>165</v>
      </c>
    </row>
    <row r="2" spans="1:24" ht="17.25" customHeight="1" x14ac:dyDescent="0.15">
      <c r="B2" s="635" t="s">
        <v>176</v>
      </c>
      <c r="C2" s="632" t="s">
        <v>10</v>
      </c>
      <c r="D2" s="633"/>
      <c r="E2" s="637"/>
      <c r="F2" s="638" t="s">
        <v>168</v>
      </c>
      <c r="G2" s="639"/>
      <c r="H2" s="640"/>
      <c r="I2" s="641" t="s">
        <v>169</v>
      </c>
      <c r="J2" s="639"/>
      <c r="K2" s="642"/>
      <c r="L2" s="632" t="s">
        <v>170</v>
      </c>
      <c r="M2" s="633"/>
      <c r="N2" s="633"/>
      <c r="O2" s="632" t="s">
        <v>171</v>
      </c>
      <c r="P2" s="633"/>
      <c r="Q2" s="634"/>
      <c r="R2" s="632" t="s">
        <v>272</v>
      </c>
      <c r="S2" s="633"/>
      <c r="T2" s="634"/>
    </row>
    <row r="3" spans="1:24" ht="26.25" customHeight="1" thickBot="1" x14ac:dyDescent="0.2">
      <c r="B3" s="636"/>
      <c r="C3" s="119" t="s">
        <v>172</v>
      </c>
      <c r="D3" s="120" t="s">
        <v>17</v>
      </c>
      <c r="E3" s="121" t="s">
        <v>174</v>
      </c>
      <c r="F3" s="122" t="s">
        <v>172</v>
      </c>
      <c r="G3" s="120" t="s">
        <v>17</v>
      </c>
      <c r="H3" s="123" t="s">
        <v>174</v>
      </c>
      <c r="I3" s="119" t="s">
        <v>172</v>
      </c>
      <c r="J3" s="120" t="s">
        <v>17</v>
      </c>
      <c r="K3" s="121" t="s">
        <v>174</v>
      </c>
      <c r="L3" s="122" t="s">
        <v>172</v>
      </c>
      <c r="M3" s="120" t="s">
        <v>17</v>
      </c>
      <c r="N3" s="123" t="s">
        <v>174</v>
      </c>
      <c r="O3" s="119" t="s">
        <v>172</v>
      </c>
      <c r="P3" s="120" t="s">
        <v>17</v>
      </c>
      <c r="Q3" s="124" t="s">
        <v>174</v>
      </c>
      <c r="R3" s="119" t="s">
        <v>172</v>
      </c>
      <c r="S3" s="120" t="s">
        <v>17</v>
      </c>
      <c r="T3" s="124" t="s">
        <v>174</v>
      </c>
    </row>
    <row r="4" spans="1:24" ht="26.25" customHeight="1" x14ac:dyDescent="0.15">
      <c r="B4" s="115" t="s">
        <v>166</v>
      </c>
      <c r="C4" s="116" t="e">
        <f>R4+F4+I4+L4+O4</f>
        <v>#REF!</v>
      </c>
      <c r="D4" s="303" t="e">
        <f t="shared" ref="D4:E6" si="0">S4+G4+J4+M4+P4</f>
        <v>#REF!</v>
      </c>
      <c r="E4" s="304" t="e">
        <f t="shared" si="0"/>
        <v>#REF!</v>
      </c>
      <c r="F4" s="118" t="e">
        <f>COUNTIFS(いきいき地区別調書!#REF!,1,いきいき地区別調書!$L$14:$L$20,"&gt;0")</f>
        <v>#REF!</v>
      </c>
      <c r="G4" s="117" t="e">
        <f>SUMIF(いきいき地区別調書!#REF!,1,いきいき地区別調書!$L$14:$L$20)</f>
        <v>#REF!</v>
      </c>
      <c r="H4" s="133" t="e">
        <f>SUMIFS(いきいき地区別調書!$AE$14:$AE$20,いきいき地区別調書!#REF!,1,いきいき地区別調書!$L$14:$L$20,"&gt;0")</f>
        <v>#REF!</v>
      </c>
      <c r="I4" s="116" t="e">
        <f>COUNTIFS(いきいき地区別調書!#REF!,1,いきいき地区別調書!$M$14:$M$20,"&gt;0")</f>
        <v>#REF!</v>
      </c>
      <c r="J4" s="117" t="e">
        <f>SUMIF(いきいき地区別調書!#REF!,1,いきいき地区別調書!$M$14:$M$20)</f>
        <v>#REF!</v>
      </c>
      <c r="K4" s="130" t="e">
        <f>SUMIFS(いきいき地区別調書!$AE$14:$AE$20,いきいき地区別調書!#REF!,1,いきいき地区別調書!$M$14:$M$20,"&gt;0")</f>
        <v>#REF!</v>
      </c>
      <c r="L4" s="118" t="e">
        <f>COUNTIFS(いきいき地区別調書!#REF!,1,いきいき地区別調書!$N$14:$N$20,"&gt;0")</f>
        <v>#REF!</v>
      </c>
      <c r="M4" s="117" t="e">
        <f>SUMIF(いきいき地区別調書!#REF!,1,いきいき地区別調書!$N$14:$N$20)</f>
        <v>#REF!</v>
      </c>
      <c r="N4" s="133" t="e">
        <f>SUMIFS(いきいき地区別調書!$AE$14:$AE$20,いきいき地区別調書!#REF!,1,いきいき地区別調書!$N$14:$N$20,"&gt;0")</f>
        <v>#REF!</v>
      </c>
      <c r="O4" s="116" t="e">
        <f>COUNTIFS(いきいき地区別調書!#REF!,1,いきいき地区別調書!$O$14:$O$20,"&gt;0")</f>
        <v>#REF!</v>
      </c>
      <c r="P4" s="117" t="e">
        <f>SUMIF(いきいき地区別調書!#REF!,1,いきいき地区別調書!$O$14:$O$20)</f>
        <v>#REF!</v>
      </c>
      <c r="Q4" s="134" t="e">
        <f>SUMIFS(いきいき地区別調書!$AE$14:$AE$20,いきいき地区別調書!#REF!,1,いきいき地区別調書!$O$14:$O$20,"&gt;0")</f>
        <v>#REF!</v>
      </c>
      <c r="R4" s="116" t="e">
        <f>COUNTIFS(いきいき地区別調書!#REF!,1,いきいき地区別調書!$O$14:$O$20,"&gt;0")</f>
        <v>#REF!</v>
      </c>
      <c r="S4" s="117" t="e">
        <f>SUMIF(いきいき地区別調書!#REF!,1,いきいき地区別調書!$O$14:$O$20)</f>
        <v>#REF!</v>
      </c>
      <c r="T4" s="134" t="e">
        <f>SUMIFS(いきいき地区別調書!$AE$14:$AE$20,いきいき地区別調書!#REF!,1,いきいき地区別調書!$O$14:$O$20,"&gt;0")</f>
        <v>#REF!</v>
      </c>
    </row>
    <row r="5" spans="1:24" ht="26.25" customHeight="1" x14ac:dyDescent="0.15">
      <c r="B5" s="110" t="s">
        <v>167</v>
      </c>
      <c r="C5" s="108" t="e">
        <f t="shared" ref="C5:C6" si="1">R5+F5+I5+L5+O5</f>
        <v>#REF!</v>
      </c>
      <c r="D5" s="104" t="e">
        <f t="shared" si="0"/>
        <v>#REF!</v>
      </c>
      <c r="E5" s="109" t="e">
        <f t="shared" si="0"/>
        <v>#REF!</v>
      </c>
      <c r="F5" s="107" t="e">
        <f>COUNTIFS(いきいき地区別調書!#REF!,2,いきいき地区別調書!$L$14:$L$20,"&gt;0")</f>
        <v>#REF!</v>
      </c>
      <c r="G5" s="105" t="e">
        <f>SUMIF(いきいき地区別調書!#REF!,2,いきいき地区別調書!$L$14:$L$20)</f>
        <v>#REF!</v>
      </c>
      <c r="H5" s="132" t="e">
        <f>SUMIFS(いきいき地区別調書!$AE$14:$AE$20,いきいき地区別調書!#REF!,2,いきいき地区別調書!$L$14:$L$20,"&gt;0")</f>
        <v>#REF!</v>
      </c>
      <c r="I5" s="108" t="e">
        <f>COUNTIFS(いきいき地区別調書!#REF!,2,いきいき地区別調書!$M$14:$M$20,"&gt;0")</f>
        <v>#REF!</v>
      </c>
      <c r="J5" s="105" t="e">
        <f>SUMIF(いきいき地区別調書!#REF!,2,いきいき地区別調書!$M$14:$M$20)</f>
        <v>#REF!</v>
      </c>
      <c r="K5" s="131" t="e">
        <f>SUMIFS(いきいき地区別調書!$AE$14:$AE$20,いきいき地区別調書!#REF!,2,いきいき地区別調書!$M$14:$M$20,"&gt;0")</f>
        <v>#REF!</v>
      </c>
      <c r="L5" s="107" t="e">
        <f>COUNTIFS(いきいき地区別調書!#REF!,2,いきいき地区別調書!$N$14:$N$20,"&gt;0")</f>
        <v>#REF!</v>
      </c>
      <c r="M5" s="105" t="e">
        <f>SUMIF(いきいき地区別調書!#REF!,2,いきいき地区別調書!$N$14:$N$20)</f>
        <v>#REF!</v>
      </c>
      <c r="N5" s="132" t="e">
        <f>SUMIFS(いきいき地区別調書!$AE$14:$AE$20,いきいき地区別調書!#REF!,2,いきいき地区別調書!$N$14:$N$20,"&gt;0")</f>
        <v>#REF!</v>
      </c>
      <c r="O5" s="108" t="e">
        <f>COUNTIFS(いきいき地区別調書!#REF!,2,いきいき地区別調書!$O$14:$O$20,"&gt;0")</f>
        <v>#REF!</v>
      </c>
      <c r="P5" s="105" t="e">
        <f>SUMIF(いきいき地区別調書!#REF!,2,いきいき地区別調書!$O$14:$O$20)</f>
        <v>#REF!</v>
      </c>
      <c r="Q5" s="135" t="e">
        <f>SUMIFS(いきいき地区別調書!$AE$14:$AE$20,いきいき地区別調書!#REF!,2,いきいき地区別調書!$O$14:$O$20,"&gt;0")</f>
        <v>#REF!</v>
      </c>
      <c r="R5" s="108" t="e">
        <f>COUNTIFS(いきいき地区別調書!#REF!,2,いきいき地区別調書!$O$14:$O$20,"&gt;0")</f>
        <v>#REF!</v>
      </c>
      <c r="S5" s="105" t="e">
        <f>SUMIF(いきいき地区別調書!#REF!,2,いきいき地区別調書!$O$14:$O$20)</f>
        <v>#REF!</v>
      </c>
      <c r="T5" s="135" t="e">
        <f>SUMIFS(いきいき地区別調書!$AE$14:$AE$20,いきいき地区別調書!#REF!,2,いきいき地区別調書!$O$14:$O$20,"&gt;0")</f>
        <v>#REF!</v>
      </c>
    </row>
    <row r="6" spans="1:24" ht="26.25" customHeight="1" x14ac:dyDescent="0.15">
      <c r="B6" s="110" t="s">
        <v>173</v>
      </c>
      <c r="C6" s="108" t="e">
        <f t="shared" si="1"/>
        <v>#REF!</v>
      </c>
      <c r="D6" s="104" t="e">
        <f t="shared" si="0"/>
        <v>#REF!</v>
      </c>
      <c r="E6" s="109" t="e">
        <f t="shared" si="0"/>
        <v>#REF!</v>
      </c>
      <c r="F6" s="107" t="e">
        <f>COUNTIFS(いきいき地区別調書!#REF!,3,いきいき地区別調書!$L$14:$L$20,"&gt;0")</f>
        <v>#REF!</v>
      </c>
      <c r="G6" s="105" t="e">
        <f>SUMIF(いきいき地区別調書!#REF!,3,いきいき地区別調書!$L$14:$L$20)</f>
        <v>#REF!</v>
      </c>
      <c r="H6" s="132" t="e">
        <f>SUMIFS(いきいき地区別調書!$AE$14:$AE$20,いきいき地区別調書!#REF!,3,いきいき地区別調書!$L$14:$L$20,"&gt;0")</f>
        <v>#REF!</v>
      </c>
      <c r="I6" s="108" t="e">
        <f>COUNTIFS(いきいき地区別調書!#REF!,3,いきいき地区別調書!$M$14:$M$20,"&gt;0")</f>
        <v>#REF!</v>
      </c>
      <c r="J6" s="105" t="e">
        <f>SUMIF(いきいき地区別調書!#REF!,3,いきいき地区別調書!$M$14:$M$20)</f>
        <v>#REF!</v>
      </c>
      <c r="K6" s="131" t="e">
        <f>SUMIFS(いきいき地区別調書!$AE$14:$AE$20,いきいき地区別調書!#REF!,3,いきいき地区別調書!$M$14:$M$20,"&gt;0")</f>
        <v>#REF!</v>
      </c>
      <c r="L6" s="107" t="e">
        <f>COUNTIFS(いきいき地区別調書!#REF!,3,いきいき地区別調書!$N$14:$N$20,"&gt;0")</f>
        <v>#REF!</v>
      </c>
      <c r="M6" s="105" t="e">
        <f>SUMIF(いきいき地区別調書!#REF!,3,いきいき地区別調書!$N$14:$N$20)</f>
        <v>#REF!</v>
      </c>
      <c r="N6" s="132" t="e">
        <f>SUMIFS(いきいき地区別調書!$AE$14:$AE$20,いきいき地区別調書!#REF!,3,いきいき地区別調書!$N$14:$N$20,"&gt;0")</f>
        <v>#REF!</v>
      </c>
      <c r="O6" s="108" t="e">
        <f>COUNTIFS(いきいき地区別調書!#REF!,3,いきいき地区別調書!$O$14:$O$20,"&gt;0")</f>
        <v>#REF!</v>
      </c>
      <c r="P6" s="105" t="e">
        <f>SUMIF(いきいき地区別調書!#REF!,3,いきいき地区別調書!$O$14:$O$20)</f>
        <v>#REF!</v>
      </c>
      <c r="Q6" s="135" t="e">
        <f>SUMIFS(いきいき地区別調書!$AE$14:$AE$20,いきいき地区別調書!#REF!,3,いきいき地区別調書!$O$14:$O$20,"&gt;0")</f>
        <v>#REF!</v>
      </c>
      <c r="R6" s="108" t="e">
        <f>COUNTIFS(いきいき地区別調書!#REF!,3,いきいき地区別調書!$O$14:$O$20,"&gt;0")</f>
        <v>#REF!</v>
      </c>
      <c r="S6" s="105" t="e">
        <f>SUMIF(いきいき地区別調書!#REF!,3,いきいき地区別調書!$O$14:$O$20)</f>
        <v>#REF!</v>
      </c>
      <c r="T6" s="135" t="e">
        <f>SUMIFS(いきいき地区別調書!$AE$14:$AE$20,いきいき地区別調書!#REF!,3,いきいき地区別調書!$O$14:$O$20,"&gt;0")</f>
        <v>#REF!</v>
      </c>
    </row>
    <row r="7" spans="1:24" ht="26.25" customHeight="1" x14ac:dyDescent="0.15">
      <c r="B7" s="110"/>
      <c r="C7" s="108"/>
      <c r="D7" s="105"/>
      <c r="E7" s="131"/>
      <c r="F7" s="107"/>
      <c r="G7" s="104"/>
      <c r="H7" s="106"/>
      <c r="I7" s="108"/>
      <c r="J7" s="104"/>
      <c r="K7" s="109"/>
      <c r="L7" s="107"/>
      <c r="M7" s="104"/>
      <c r="N7" s="106"/>
      <c r="O7" s="108"/>
      <c r="P7" s="104"/>
      <c r="Q7" s="111"/>
      <c r="R7" s="108"/>
      <c r="S7" s="104"/>
      <c r="T7" s="111"/>
    </row>
    <row r="8" spans="1:24" ht="26.25" customHeight="1" thickBot="1" x14ac:dyDescent="0.2">
      <c r="B8" s="112" t="s">
        <v>10</v>
      </c>
      <c r="C8" s="113" t="e">
        <f t="shared" ref="C8:E8" si="2">SUM(C4:C7)</f>
        <v>#REF!</v>
      </c>
      <c r="D8" s="129" t="e">
        <f t="shared" si="2"/>
        <v>#REF!</v>
      </c>
      <c r="E8" s="125" t="e">
        <f t="shared" si="2"/>
        <v>#REF!</v>
      </c>
      <c r="F8" s="113" t="e">
        <f t="shared" ref="F8:Q8" si="3">SUM(F4:F7)</f>
        <v>#REF!</v>
      </c>
      <c r="G8" s="114" t="e">
        <f t="shared" si="3"/>
        <v>#REF!</v>
      </c>
      <c r="H8" s="125" t="e">
        <f t="shared" si="3"/>
        <v>#REF!</v>
      </c>
      <c r="I8" s="113" t="e">
        <f t="shared" si="3"/>
        <v>#REF!</v>
      </c>
      <c r="J8" s="114" t="e">
        <f t="shared" si="3"/>
        <v>#REF!</v>
      </c>
      <c r="K8" s="126" t="e">
        <f t="shared" si="3"/>
        <v>#REF!</v>
      </c>
      <c r="L8" s="113" t="e">
        <f t="shared" si="3"/>
        <v>#REF!</v>
      </c>
      <c r="M8" s="114" t="e">
        <f t="shared" si="3"/>
        <v>#REF!</v>
      </c>
      <c r="N8" s="127" t="e">
        <f t="shared" si="3"/>
        <v>#REF!</v>
      </c>
      <c r="O8" s="113" t="e">
        <f t="shared" si="3"/>
        <v>#REF!</v>
      </c>
      <c r="P8" s="114" t="e">
        <f t="shared" si="3"/>
        <v>#REF!</v>
      </c>
      <c r="Q8" s="128" t="e">
        <f t="shared" si="3"/>
        <v>#REF!</v>
      </c>
      <c r="R8" s="113" t="e">
        <f t="shared" ref="R8:T8" si="4">SUM(R4:R7)</f>
        <v>#REF!</v>
      </c>
      <c r="S8" s="114" t="e">
        <f t="shared" si="4"/>
        <v>#REF!</v>
      </c>
      <c r="T8" s="128" t="e">
        <f t="shared" si="4"/>
        <v>#REF!</v>
      </c>
    </row>
    <row r="12" spans="1:24" ht="14.25" thickBot="1" x14ac:dyDescent="0.2">
      <c r="A12" t="s">
        <v>180</v>
      </c>
      <c r="C12" s="163"/>
      <c r="D12" s="163"/>
      <c r="E12" s="163"/>
      <c r="F12" s="163"/>
      <c r="G12" s="163"/>
      <c r="H12" s="163"/>
      <c r="I12" s="163"/>
      <c r="J12" s="163"/>
      <c r="K12" s="163"/>
      <c r="L12" s="163"/>
      <c r="M12" s="163"/>
      <c r="N12" s="163"/>
      <c r="O12" s="163"/>
      <c r="P12" s="163"/>
      <c r="Q12" s="163"/>
      <c r="R12" s="163"/>
      <c r="S12" s="163"/>
      <c r="T12" s="163"/>
      <c r="U12" s="163"/>
      <c r="V12" s="163"/>
      <c r="W12" s="163"/>
      <c r="X12" s="163"/>
    </row>
    <row r="13" spans="1:24" ht="17.25" customHeight="1" x14ac:dyDescent="0.15">
      <c r="A13" s="161" t="s">
        <v>181</v>
      </c>
      <c r="B13" s="162" t="s">
        <v>182</v>
      </c>
      <c r="C13" s="164" t="s">
        <v>10</v>
      </c>
      <c r="D13" s="228"/>
      <c r="E13" s="229"/>
      <c r="F13" s="165" t="s">
        <v>168</v>
      </c>
      <c r="G13" s="228"/>
      <c r="H13" s="229"/>
      <c r="I13" s="164" t="s">
        <v>169</v>
      </c>
      <c r="J13" s="228"/>
      <c r="K13" s="229"/>
      <c r="L13" s="164" t="s">
        <v>170</v>
      </c>
      <c r="M13" s="228"/>
      <c r="N13" s="229"/>
      <c r="O13" s="164" t="s">
        <v>171</v>
      </c>
      <c r="P13" s="228"/>
      <c r="Q13" s="229"/>
      <c r="R13" s="164" t="s">
        <v>272</v>
      </c>
      <c r="S13" s="228"/>
      <c r="T13" s="229"/>
      <c r="U13" s="163"/>
      <c r="V13" s="161" t="s">
        <v>183</v>
      </c>
      <c r="W13" s="228"/>
      <c r="X13" s="229"/>
    </row>
    <row r="14" spans="1:24" ht="26.25" customHeight="1" x14ac:dyDescent="0.15">
      <c r="C14" s="166" t="s">
        <v>172</v>
      </c>
      <c r="D14" s="167" t="s">
        <v>17</v>
      </c>
      <c r="E14" s="168" t="s">
        <v>174</v>
      </c>
      <c r="F14" s="169" t="s">
        <v>172</v>
      </c>
      <c r="G14" s="167" t="s">
        <v>17</v>
      </c>
      <c r="H14" s="170" t="s">
        <v>174</v>
      </c>
      <c r="I14" s="166" t="s">
        <v>172</v>
      </c>
      <c r="J14" s="167" t="s">
        <v>17</v>
      </c>
      <c r="K14" s="168" t="s">
        <v>174</v>
      </c>
      <c r="L14" s="169" t="s">
        <v>172</v>
      </c>
      <c r="M14" s="167" t="s">
        <v>17</v>
      </c>
      <c r="N14" s="170" t="s">
        <v>174</v>
      </c>
      <c r="O14" s="166" t="s">
        <v>172</v>
      </c>
      <c r="P14" s="167" t="s">
        <v>17</v>
      </c>
      <c r="Q14" s="171" t="s">
        <v>174</v>
      </c>
      <c r="R14" s="166" t="s">
        <v>172</v>
      </c>
      <c r="S14" s="167" t="s">
        <v>17</v>
      </c>
      <c r="T14" s="171" t="s">
        <v>174</v>
      </c>
      <c r="U14" s="163"/>
      <c r="V14" s="172" t="s">
        <v>172</v>
      </c>
      <c r="W14" s="120" t="s">
        <v>17</v>
      </c>
      <c r="X14" s="124" t="s">
        <v>174</v>
      </c>
    </row>
    <row r="15" spans="1:24" x14ac:dyDescent="0.15">
      <c r="A15" s="110" t="s">
        <v>184</v>
      </c>
      <c r="B15" s="173" t="s">
        <v>185</v>
      </c>
      <c r="C15" s="174"/>
      <c r="D15" s="175"/>
      <c r="E15" s="176"/>
      <c r="F15" s="174"/>
      <c r="G15" s="177"/>
      <c r="H15" s="176"/>
      <c r="I15" s="174"/>
      <c r="J15" s="177"/>
      <c r="K15" s="176"/>
      <c r="L15" s="174"/>
      <c r="M15" s="177"/>
      <c r="N15" s="176"/>
      <c r="O15" s="174"/>
      <c r="P15" s="177"/>
      <c r="Q15" s="178"/>
      <c r="R15" s="174"/>
      <c r="S15" s="177"/>
      <c r="T15" s="178"/>
      <c r="U15" s="163"/>
      <c r="V15" s="179"/>
      <c r="W15" s="177"/>
      <c r="X15" s="178"/>
    </row>
    <row r="16" spans="1:24" x14ac:dyDescent="0.15">
      <c r="A16" s="180" t="s">
        <v>186</v>
      </c>
      <c r="B16" s="181" t="s">
        <v>187</v>
      </c>
      <c r="C16" s="182"/>
      <c r="D16" s="183"/>
      <c r="E16" s="184"/>
      <c r="F16" s="182" t="e">
        <f t="shared" ref="F16:Q16" si="5">SUM(F17:F18)</f>
        <v>#REF!</v>
      </c>
      <c r="G16" s="185" t="e">
        <f t="shared" si="5"/>
        <v>#REF!</v>
      </c>
      <c r="H16" s="184" t="e">
        <f t="shared" si="5"/>
        <v>#REF!</v>
      </c>
      <c r="I16" s="182">
        <f t="shared" si="5"/>
        <v>0</v>
      </c>
      <c r="J16" s="185">
        <f t="shared" si="5"/>
        <v>0</v>
      </c>
      <c r="K16" s="184" t="e">
        <f t="shared" si="5"/>
        <v>#REF!</v>
      </c>
      <c r="L16" s="182">
        <f t="shared" si="5"/>
        <v>0</v>
      </c>
      <c r="M16" s="185">
        <f t="shared" si="5"/>
        <v>0</v>
      </c>
      <c r="N16" s="184" t="e">
        <f t="shared" si="5"/>
        <v>#REF!</v>
      </c>
      <c r="O16" s="182">
        <f t="shared" si="5"/>
        <v>0</v>
      </c>
      <c r="P16" s="185">
        <f t="shared" si="5"/>
        <v>0</v>
      </c>
      <c r="Q16" s="186" t="e">
        <f t="shared" si="5"/>
        <v>#REF!</v>
      </c>
      <c r="R16" s="182">
        <f t="shared" ref="R16:T16" si="6">SUM(R17:R18)</f>
        <v>0</v>
      </c>
      <c r="S16" s="185">
        <f t="shared" si="6"/>
        <v>0</v>
      </c>
      <c r="T16" s="186" t="e">
        <f t="shared" si="6"/>
        <v>#REF!</v>
      </c>
      <c r="U16" s="163"/>
      <c r="V16" s="187" t="e">
        <f t="shared" ref="V16:X16" si="7">SUM(V17:V18)</f>
        <v>#REF!</v>
      </c>
      <c r="W16" s="185" t="e">
        <f t="shared" si="7"/>
        <v>#REF!</v>
      </c>
      <c r="X16" s="186" t="e">
        <f t="shared" si="7"/>
        <v>#REF!</v>
      </c>
    </row>
    <row r="17" spans="1:24" x14ac:dyDescent="0.15">
      <c r="A17" s="188"/>
      <c r="B17" s="189" t="s">
        <v>116</v>
      </c>
      <c r="C17" s="190"/>
      <c r="D17" s="191"/>
      <c r="E17" s="192"/>
      <c r="F17" s="193" t="e">
        <f>COUNTIFS(いきいき地区別調書!$G$14:$G$20,3,いきいき地区別調書!#REF!,"&gt;0",いきいき地区別調書!$F$14:$F$20,$B17)</f>
        <v>#REF!</v>
      </c>
      <c r="G17" s="194" t="e">
        <f>SUMIFS(いきいき地区別調書!#REF!,いきいき地区別調書!$G$14:$G$20,3,いきいき地区別調書!$F$14:$F$20,$B17)</f>
        <v>#REF!</v>
      </c>
      <c r="H17" s="195" t="e">
        <f>SUMIFS(いきいき地区別調書!#REF!,いきいき地区別調書!$G$14:$G$20,3,いきいき地区別調書!#REF!,"&gt;0",いきいき地区別調書!$F$14:$F$20,集計表!$B17)</f>
        <v>#REF!</v>
      </c>
      <c r="I17" s="193">
        <f>COUNTIFS(いきいき地区別調書!$G$14:$G$20,3,いきいき地区別調書!$L$14:$L$20,"&gt;0",いきいき地区別調書!$F$14:$F$20,$B17)</f>
        <v>0</v>
      </c>
      <c r="J17" s="194">
        <f>SUMIFS(いきいき地区別調書!$L$14:$L$20,いきいき地区別調書!$G$14:$G$20,3,いきいき地区別調書!$F$14:$F$20,$B17)</f>
        <v>0</v>
      </c>
      <c r="K17" s="195" t="e">
        <f>SUMIFS(いきいき地区別調書!#REF!,いきいき地区別調書!$G$14:$G$20,3,いきいき地区別調書!$L$14:$L$20,"&gt;0",いきいき地区別調書!$F$14:$F$20,集計表!$B17)</f>
        <v>#REF!</v>
      </c>
      <c r="L17" s="193">
        <f>COUNTIFS(いきいき地区別調書!$G$14:$G$20,3,いきいき地区別調書!$M$14:$M$20,"&gt;0",いきいき地区別調書!$F$14:$F$20,$B17)</f>
        <v>0</v>
      </c>
      <c r="M17" s="194">
        <f>SUMIFS(いきいき地区別調書!$M$14:$M$20,いきいき地区別調書!$G$14:$G$20,3,いきいき地区別調書!$F$14:$F$20,$B17)</f>
        <v>0</v>
      </c>
      <c r="N17" s="195" t="e">
        <f>SUMIFS(いきいき地区別調書!#REF!,いきいき地区別調書!$G$14:$G$20,3,いきいき地区別調書!$M$14:$M$20,"&gt;0",いきいき地区別調書!$F$14:$F$20,集計表!$B17)</f>
        <v>#REF!</v>
      </c>
      <c r="O17" s="193">
        <f>COUNTIFS(いきいき地区別調書!$G$14:$G$20,3,いきいき地区別調書!$N$14:$N$20,"&gt;0",いきいき地区別調書!$F$14:$F$20,$B17)</f>
        <v>0</v>
      </c>
      <c r="P17" s="194">
        <f>SUMIFS(いきいき地区別調書!$N$14:$N$20,いきいき地区別調書!$G$14:$G$20,3,いきいき地区別調書!$F$14:$F$20,$B17)</f>
        <v>0</v>
      </c>
      <c r="Q17" s="196" t="e">
        <f>SUMIFS(いきいき地区別調書!#REF!,いきいき地区別調書!$G$14:$G$20,3,いきいき地区別調書!$N$14:$N$20,"&gt;0",いきいき地区別調書!$F$14:$F$20,集計表!$B17)</f>
        <v>#REF!</v>
      </c>
      <c r="R17" s="193">
        <f>COUNTIFS(いきいき地区別調書!$G$14:$G$20,3,いきいき地区別調書!$N$14:$N$20,"&gt;0",いきいき地区別調書!$F$14:$F$20,$B17)</f>
        <v>0</v>
      </c>
      <c r="S17" s="194">
        <f>SUMIFS(いきいき地区別調書!$N$14:$N$20,いきいき地区別調書!$G$14:$G$20,3,いきいき地区別調書!$F$14:$F$20,$B17)</f>
        <v>0</v>
      </c>
      <c r="T17" s="196" t="e">
        <f>SUMIFS(いきいき地区別調書!#REF!,いきいき地区別調書!$G$14:$G$20,3,いきいき地区別調書!$N$14:$N$20,"&gt;0",いきいき地区別調書!$F$14:$F$20,集計表!$B17)</f>
        <v>#REF!</v>
      </c>
      <c r="U17" s="163"/>
      <c r="V17" s="197" t="e">
        <f>#REF!+F17+I17</f>
        <v>#REF!</v>
      </c>
      <c r="W17" s="194" t="e">
        <f>#REF!+G17+J17</f>
        <v>#REF!</v>
      </c>
      <c r="X17" s="196" t="e">
        <f>#REF!+H17+K17</f>
        <v>#REF!</v>
      </c>
    </row>
    <row r="18" spans="1:24" x14ac:dyDescent="0.15">
      <c r="A18" s="198"/>
      <c r="B18" s="199" t="s">
        <v>118</v>
      </c>
      <c r="C18" s="200"/>
      <c r="D18" s="201"/>
      <c r="E18" s="202"/>
      <c r="F18" s="203" t="e">
        <f>COUNTIFS(いきいき地区別調書!$G$14:$G$20,3,いきいき地区別調書!#REF!,"&gt;0",いきいき地区別調書!$F$14:$F$20,$B18)</f>
        <v>#REF!</v>
      </c>
      <c r="G18" s="204" t="e">
        <f>SUMIFS(いきいき地区別調書!#REF!,いきいき地区別調書!$G$14:$G$20,3,いきいき地区別調書!$F$14:$F$20,$B18)</f>
        <v>#REF!</v>
      </c>
      <c r="H18" s="205" t="e">
        <f>SUMIFS(いきいき地区別調書!#REF!,いきいき地区別調書!$G$14:$G$20,3,いきいき地区別調書!#REF!,"&gt;0",いきいき地区別調書!$F$14:$F$20,集計表!$B18)</f>
        <v>#REF!</v>
      </c>
      <c r="I18" s="203">
        <f>COUNTIFS(いきいき地区別調書!$G$14:$G$20,3,いきいき地区別調書!$L$14:$L$20,"&gt;0",いきいき地区別調書!$F$14:$F$20,$B18)</f>
        <v>0</v>
      </c>
      <c r="J18" s="204">
        <f>SUMIFS(いきいき地区別調書!$L$14:$L$20,いきいき地区別調書!$G$14:$G$20,3,いきいき地区別調書!$F$14:$F$20,$B18)</f>
        <v>0</v>
      </c>
      <c r="K18" s="205" t="e">
        <f>SUMIFS(いきいき地区別調書!#REF!,いきいき地区別調書!$G$14:$G$20,3,いきいき地区別調書!$L$14:$L$20,"&gt;0",いきいき地区別調書!$F$14:$F$20,集計表!$B18)</f>
        <v>#REF!</v>
      </c>
      <c r="L18" s="203">
        <f>COUNTIFS(いきいき地区別調書!$G$14:$G$20,3,いきいき地区別調書!$M$14:$M$20,"&gt;0",いきいき地区別調書!$F$14:$F$20,$B18)</f>
        <v>0</v>
      </c>
      <c r="M18" s="204">
        <f>SUMIFS(いきいき地区別調書!$M$14:$M$20,いきいき地区別調書!$G$14:$G$20,3,いきいき地区別調書!$F$14:$F$20,$B18)</f>
        <v>0</v>
      </c>
      <c r="N18" s="205" t="e">
        <f>SUMIFS(いきいき地区別調書!#REF!,いきいき地区別調書!$G$14:$G$20,3,いきいき地区別調書!$M$14:$M$20,"&gt;0",いきいき地区別調書!$F$14:$F$20,集計表!$B18)</f>
        <v>#REF!</v>
      </c>
      <c r="O18" s="203">
        <f>COUNTIFS(いきいき地区別調書!$G$14:$G$20,3,いきいき地区別調書!$N$14:$N$20,"&gt;0",いきいき地区別調書!$F$14:$F$20,$B18)</f>
        <v>0</v>
      </c>
      <c r="P18" s="204">
        <f>SUMIFS(いきいき地区別調書!$N$14:$N$20,いきいき地区別調書!$G$14:$G$20,3,いきいき地区別調書!$F$14:$F$20,$B18)</f>
        <v>0</v>
      </c>
      <c r="Q18" s="206" t="e">
        <f>SUMIFS(いきいき地区別調書!#REF!,いきいき地区別調書!$G$14:$G$20,3,いきいき地区別調書!$N$14:$N$20,"&gt;0",いきいき地区別調書!$F$14:$F$20,集計表!$B18)</f>
        <v>#REF!</v>
      </c>
      <c r="R18" s="203">
        <f>COUNTIFS(いきいき地区別調書!$G$14:$G$20,3,いきいき地区別調書!$N$14:$N$20,"&gt;0",いきいき地区別調書!$F$14:$F$20,$B18)</f>
        <v>0</v>
      </c>
      <c r="S18" s="204">
        <f>SUMIFS(いきいき地区別調書!$N$14:$N$20,いきいき地区別調書!$G$14:$G$20,3,いきいき地区別調書!$F$14:$F$20,$B18)</f>
        <v>0</v>
      </c>
      <c r="T18" s="206" t="e">
        <f>SUMIFS(いきいき地区別調書!#REF!,いきいき地区別調書!$G$14:$G$20,3,いきいき地区別調書!$N$14:$N$20,"&gt;0",いきいき地区別調書!$F$14:$F$20,集計表!$B18)</f>
        <v>#REF!</v>
      </c>
      <c r="U18" s="163"/>
      <c r="V18" s="207" t="e">
        <f>#REF!+F18+I18</f>
        <v>#REF!</v>
      </c>
      <c r="W18" s="204" t="e">
        <f>#REF!+G18+J18</f>
        <v>#REF!</v>
      </c>
      <c r="X18" s="206" t="e">
        <f>#REF!+H18+K18</f>
        <v>#REF!</v>
      </c>
    </row>
    <row r="19" spans="1:24" x14ac:dyDescent="0.15">
      <c r="A19" s="180" t="s">
        <v>188</v>
      </c>
      <c r="B19" s="181" t="s">
        <v>187</v>
      </c>
      <c r="C19" s="182"/>
      <c r="D19" s="183"/>
      <c r="E19" s="184"/>
      <c r="F19" s="182" t="e">
        <f t="shared" ref="F19:Q19" si="8">SUM(F20:F21)</f>
        <v>#REF!</v>
      </c>
      <c r="G19" s="185" t="e">
        <f t="shared" si="8"/>
        <v>#REF!</v>
      </c>
      <c r="H19" s="184" t="e">
        <f t="shared" si="8"/>
        <v>#REF!</v>
      </c>
      <c r="I19" s="182">
        <f t="shared" si="8"/>
        <v>0</v>
      </c>
      <c r="J19" s="185">
        <f t="shared" si="8"/>
        <v>0</v>
      </c>
      <c r="K19" s="184" t="e">
        <f t="shared" si="8"/>
        <v>#REF!</v>
      </c>
      <c r="L19" s="182">
        <f t="shared" si="8"/>
        <v>0</v>
      </c>
      <c r="M19" s="185">
        <f t="shared" si="8"/>
        <v>0</v>
      </c>
      <c r="N19" s="184" t="e">
        <f t="shared" si="8"/>
        <v>#REF!</v>
      </c>
      <c r="O19" s="182">
        <f t="shared" si="8"/>
        <v>0</v>
      </c>
      <c r="P19" s="185">
        <f t="shared" si="8"/>
        <v>0</v>
      </c>
      <c r="Q19" s="186" t="e">
        <f t="shared" si="8"/>
        <v>#REF!</v>
      </c>
      <c r="R19" s="182">
        <f t="shared" ref="R19:T19" si="9">SUM(R20:R21)</f>
        <v>0</v>
      </c>
      <c r="S19" s="185">
        <f t="shared" si="9"/>
        <v>0</v>
      </c>
      <c r="T19" s="186" t="e">
        <f t="shared" si="9"/>
        <v>#REF!</v>
      </c>
      <c r="U19" s="163"/>
      <c r="V19" s="187" t="e">
        <f t="shared" ref="V19:X19" si="10">SUM(V20:V21)</f>
        <v>#REF!</v>
      </c>
      <c r="W19" s="185" t="e">
        <f t="shared" si="10"/>
        <v>#REF!</v>
      </c>
      <c r="X19" s="186" t="e">
        <f t="shared" si="10"/>
        <v>#REF!</v>
      </c>
    </row>
    <row r="20" spans="1:24" x14ac:dyDescent="0.15">
      <c r="A20" s="188"/>
      <c r="B20" s="189" t="s">
        <v>125</v>
      </c>
      <c r="C20" s="190"/>
      <c r="D20" s="191"/>
      <c r="E20" s="192"/>
      <c r="F20" s="193" t="e">
        <f>COUNTIFS(いきいき地区別調書!$G$14:$G$20,3,いきいき地区別調書!#REF!,"&gt;0",いきいき地区別調書!$F$14:$F$20,$B20)</f>
        <v>#REF!</v>
      </c>
      <c r="G20" s="194" t="e">
        <f>SUMIFS(いきいき地区別調書!#REF!,いきいき地区別調書!$G$14:$G$20,3,いきいき地区別調書!$F$14:$F$20,$B20)</f>
        <v>#REF!</v>
      </c>
      <c r="H20" s="195" t="e">
        <f>SUMIFS(いきいき地区別調書!#REF!,いきいき地区別調書!$G$14:$G$20,3,いきいき地区別調書!#REF!,"&gt;0",いきいき地区別調書!$F$14:$F$20,集計表!$B20)</f>
        <v>#REF!</v>
      </c>
      <c r="I20" s="193">
        <f>COUNTIFS(いきいき地区別調書!$G$14:$G$20,3,いきいき地区別調書!$L$14:$L$20,"&gt;0",いきいき地区別調書!$F$14:$F$20,$B20)</f>
        <v>0</v>
      </c>
      <c r="J20" s="194">
        <f>SUMIFS(いきいき地区別調書!$L$14:$L$20,いきいき地区別調書!$G$14:$G$20,3,いきいき地区別調書!$F$14:$F$20,$B20)</f>
        <v>0</v>
      </c>
      <c r="K20" s="195" t="e">
        <f>SUMIFS(いきいき地区別調書!#REF!,いきいき地区別調書!$G$14:$G$20,3,いきいき地区別調書!$L$14:$L$20,"&gt;0",いきいき地区別調書!$F$14:$F$20,集計表!$B20)</f>
        <v>#REF!</v>
      </c>
      <c r="L20" s="193">
        <f>COUNTIFS(いきいき地区別調書!$G$14:$G$20,3,いきいき地区別調書!$M$14:$M$20,"&gt;0",いきいき地区別調書!$F$14:$F$20,$B20)</f>
        <v>0</v>
      </c>
      <c r="M20" s="194">
        <f>SUMIFS(いきいき地区別調書!$M$14:$M$20,いきいき地区別調書!$G$14:$G$20,3,いきいき地区別調書!$F$14:$F$20,$B20)</f>
        <v>0</v>
      </c>
      <c r="N20" s="195" t="e">
        <f>SUMIFS(いきいき地区別調書!#REF!,いきいき地区別調書!$G$14:$G$20,3,いきいき地区別調書!$M$14:$M$20,"&gt;0",いきいき地区別調書!$F$14:$F$20,集計表!$B20)</f>
        <v>#REF!</v>
      </c>
      <c r="O20" s="193">
        <f>COUNTIFS(いきいき地区別調書!$G$14:$G$20,3,いきいき地区別調書!$N$14:$N$20,"&gt;0",いきいき地区別調書!$F$14:$F$20,$B20)</f>
        <v>0</v>
      </c>
      <c r="P20" s="194">
        <f>SUMIFS(いきいき地区別調書!$N$14:$N$20,いきいき地区別調書!$G$14:$G$20,3,いきいき地区別調書!$F$14:$F$20,$B20)</f>
        <v>0</v>
      </c>
      <c r="Q20" s="196" t="e">
        <f>SUMIFS(いきいき地区別調書!#REF!,いきいき地区別調書!$G$14:$G$20,3,いきいき地区別調書!$N$14:$N$20,"&gt;0",いきいき地区別調書!$F$14:$F$20,集計表!$B20)</f>
        <v>#REF!</v>
      </c>
      <c r="R20" s="193">
        <f>COUNTIFS(いきいき地区別調書!$G$14:$G$20,3,いきいき地区別調書!$N$14:$N$20,"&gt;0",いきいき地区別調書!$F$14:$F$20,$B20)</f>
        <v>0</v>
      </c>
      <c r="S20" s="194">
        <f>SUMIFS(いきいき地区別調書!$N$14:$N$20,いきいき地区別調書!$G$14:$G$20,3,いきいき地区別調書!$F$14:$F$20,$B20)</f>
        <v>0</v>
      </c>
      <c r="T20" s="196" t="e">
        <f>SUMIFS(いきいき地区別調書!#REF!,いきいき地区別調書!$G$14:$G$20,3,いきいき地区別調書!$N$14:$N$20,"&gt;0",いきいき地区別調書!$F$14:$F$20,集計表!$B20)</f>
        <v>#REF!</v>
      </c>
      <c r="U20" s="163"/>
      <c r="V20" s="197" t="e">
        <f>#REF!+F20+I20</f>
        <v>#REF!</v>
      </c>
      <c r="W20" s="194" t="e">
        <f>#REF!+G20+J20</f>
        <v>#REF!</v>
      </c>
      <c r="X20" s="196" t="e">
        <f>#REF!+H20+K20</f>
        <v>#REF!</v>
      </c>
    </row>
    <row r="21" spans="1:24" x14ac:dyDescent="0.15">
      <c r="A21" s="198"/>
      <c r="B21" s="199" t="s">
        <v>129</v>
      </c>
      <c r="C21" s="200"/>
      <c r="D21" s="201"/>
      <c r="E21" s="202"/>
      <c r="F21" s="203" t="e">
        <f>COUNTIFS(いきいき地区別調書!$G$14:$G$20,3,いきいき地区別調書!#REF!,"&gt;0",いきいき地区別調書!$F$14:$F$20,$B21)</f>
        <v>#REF!</v>
      </c>
      <c r="G21" s="204" t="e">
        <f>SUMIFS(いきいき地区別調書!#REF!,いきいき地区別調書!$G$14:$G$20,3,いきいき地区別調書!$F$14:$F$20,$B21)</f>
        <v>#REF!</v>
      </c>
      <c r="H21" s="205" t="e">
        <f>SUMIFS(いきいき地区別調書!#REF!,いきいき地区別調書!$G$14:$G$20,3,いきいき地区別調書!#REF!,"&gt;0",いきいき地区別調書!$F$14:$F$20,集計表!$B21)</f>
        <v>#REF!</v>
      </c>
      <c r="I21" s="203">
        <f>COUNTIFS(いきいき地区別調書!$G$14:$G$20,3,いきいき地区別調書!$L$14:$L$20,"&gt;0",いきいき地区別調書!$F$14:$F$20,$B21)</f>
        <v>0</v>
      </c>
      <c r="J21" s="204">
        <f>SUMIFS(いきいき地区別調書!$L$14:$L$20,いきいき地区別調書!$G$14:$G$20,3,いきいき地区別調書!$F$14:$F$20,$B21)</f>
        <v>0</v>
      </c>
      <c r="K21" s="205" t="e">
        <f>SUMIFS(いきいき地区別調書!#REF!,いきいき地区別調書!$G$14:$G$20,3,いきいき地区別調書!$L$14:$L$20,"&gt;0",いきいき地区別調書!$F$14:$F$20,集計表!$B21)</f>
        <v>#REF!</v>
      </c>
      <c r="L21" s="203">
        <f>COUNTIFS(いきいき地区別調書!$G$14:$G$20,3,いきいき地区別調書!$M$14:$M$20,"&gt;0",いきいき地区別調書!$F$14:$F$20,$B21)</f>
        <v>0</v>
      </c>
      <c r="M21" s="204">
        <f>SUMIFS(いきいき地区別調書!$M$14:$M$20,いきいき地区別調書!$G$14:$G$20,3,いきいき地区別調書!$F$14:$F$20,$B21)</f>
        <v>0</v>
      </c>
      <c r="N21" s="205" t="e">
        <f>SUMIFS(いきいき地区別調書!#REF!,いきいき地区別調書!$G$14:$G$20,3,いきいき地区別調書!$M$14:$M$20,"&gt;0",いきいき地区別調書!$F$14:$F$20,集計表!$B21)</f>
        <v>#REF!</v>
      </c>
      <c r="O21" s="203">
        <f>COUNTIFS(いきいき地区別調書!$G$14:$G$20,3,いきいき地区別調書!$N$14:$N$20,"&gt;0",いきいき地区別調書!$F$14:$F$20,$B21)</f>
        <v>0</v>
      </c>
      <c r="P21" s="204">
        <f>SUMIFS(いきいき地区別調書!$N$14:$N$20,いきいき地区別調書!$G$14:$G$20,3,いきいき地区別調書!$F$14:$F$20,$B21)</f>
        <v>0</v>
      </c>
      <c r="Q21" s="206" t="e">
        <f>SUMIFS(いきいき地区別調書!#REF!,いきいき地区別調書!$G$14:$G$20,3,いきいき地区別調書!$N$14:$N$20,"&gt;0",いきいき地区別調書!$F$14:$F$20,集計表!$B21)</f>
        <v>#REF!</v>
      </c>
      <c r="R21" s="203">
        <f>COUNTIFS(いきいき地区別調書!$G$14:$G$20,3,いきいき地区別調書!$N$14:$N$20,"&gt;0",いきいき地区別調書!$F$14:$F$20,$B21)</f>
        <v>0</v>
      </c>
      <c r="S21" s="204">
        <f>SUMIFS(いきいき地区別調書!$N$14:$N$20,いきいき地区別調書!$G$14:$G$20,3,いきいき地区別調書!$F$14:$F$20,$B21)</f>
        <v>0</v>
      </c>
      <c r="T21" s="206" t="e">
        <f>SUMIFS(いきいき地区別調書!#REF!,いきいき地区別調書!$G$14:$G$20,3,いきいき地区別調書!$N$14:$N$20,"&gt;0",いきいき地区別調書!$F$14:$F$20,集計表!$B21)</f>
        <v>#REF!</v>
      </c>
      <c r="U21" s="163"/>
      <c r="V21" s="207" t="e">
        <f>#REF!+F21+I21</f>
        <v>#REF!</v>
      </c>
      <c r="W21" s="204" t="e">
        <f>#REF!+G21+J21</f>
        <v>#REF!</v>
      </c>
      <c r="X21" s="206" t="e">
        <f>#REF!+H21+K21</f>
        <v>#REF!</v>
      </c>
    </row>
    <row r="22" spans="1:24" x14ac:dyDescent="0.15">
      <c r="A22" s="180" t="s">
        <v>189</v>
      </c>
      <c r="B22" s="181" t="s">
        <v>187</v>
      </c>
      <c r="C22" s="182"/>
      <c r="D22" s="183"/>
      <c r="E22" s="184"/>
      <c r="F22" s="182" t="e">
        <f t="shared" ref="F22:T22" si="11">F23</f>
        <v>#REF!</v>
      </c>
      <c r="G22" s="185" t="e">
        <f t="shared" si="11"/>
        <v>#REF!</v>
      </c>
      <c r="H22" s="184" t="e">
        <f t="shared" si="11"/>
        <v>#REF!</v>
      </c>
      <c r="I22" s="182">
        <f t="shared" si="11"/>
        <v>0</v>
      </c>
      <c r="J22" s="185">
        <f t="shared" si="11"/>
        <v>0</v>
      </c>
      <c r="K22" s="184" t="e">
        <f t="shared" si="11"/>
        <v>#REF!</v>
      </c>
      <c r="L22" s="182">
        <f t="shared" si="11"/>
        <v>0</v>
      </c>
      <c r="M22" s="185">
        <f t="shared" si="11"/>
        <v>0</v>
      </c>
      <c r="N22" s="184" t="e">
        <f t="shared" si="11"/>
        <v>#REF!</v>
      </c>
      <c r="O22" s="182">
        <f t="shared" si="11"/>
        <v>0</v>
      </c>
      <c r="P22" s="185">
        <f t="shared" si="11"/>
        <v>0</v>
      </c>
      <c r="Q22" s="186" t="e">
        <f t="shared" si="11"/>
        <v>#REF!</v>
      </c>
      <c r="R22" s="182">
        <f t="shared" si="11"/>
        <v>0</v>
      </c>
      <c r="S22" s="185">
        <f t="shared" si="11"/>
        <v>0</v>
      </c>
      <c r="T22" s="186" t="e">
        <f t="shared" si="11"/>
        <v>#REF!</v>
      </c>
      <c r="U22" s="163"/>
      <c r="V22" s="187" t="e">
        <f t="shared" ref="V22:X22" si="12">V23</f>
        <v>#REF!</v>
      </c>
      <c r="W22" s="185" t="e">
        <f t="shared" si="12"/>
        <v>#REF!</v>
      </c>
      <c r="X22" s="186" t="e">
        <f t="shared" si="12"/>
        <v>#REF!</v>
      </c>
    </row>
    <row r="23" spans="1:24" x14ac:dyDescent="0.15">
      <c r="A23" s="198"/>
      <c r="B23" s="199" t="s">
        <v>151</v>
      </c>
      <c r="C23" s="200"/>
      <c r="D23" s="201"/>
      <c r="E23" s="202"/>
      <c r="F23" s="203" t="e">
        <f>COUNTIFS(いきいき地区別調書!$G$14:$G$20,3,いきいき地区別調書!#REF!,"&gt;0",いきいき地区別調書!$F$14:$F$20,$B23)</f>
        <v>#REF!</v>
      </c>
      <c r="G23" s="204" t="e">
        <f>SUMIFS(いきいき地区別調書!#REF!,いきいき地区別調書!$G$14:$G$20,3,いきいき地区別調書!$F$14:$F$20,$B23)</f>
        <v>#REF!</v>
      </c>
      <c r="H23" s="205" t="e">
        <f>SUMIFS(いきいき地区別調書!#REF!,いきいき地区別調書!$G$14:$G$20,3,いきいき地区別調書!#REF!,"&gt;0",いきいき地区別調書!$F$14:$F$20,集計表!$B23)</f>
        <v>#REF!</v>
      </c>
      <c r="I23" s="203">
        <f>COUNTIFS(いきいき地区別調書!$G$14:$G$20,3,いきいき地区別調書!$L$14:$L$20,"&gt;0",いきいき地区別調書!$F$14:$F$20,$B23)</f>
        <v>0</v>
      </c>
      <c r="J23" s="204">
        <f>SUMIFS(いきいき地区別調書!$L$14:$L$20,いきいき地区別調書!$G$14:$G$20,3,いきいき地区別調書!$F$14:$F$20,$B23)</f>
        <v>0</v>
      </c>
      <c r="K23" s="205" t="e">
        <f>SUMIFS(いきいき地区別調書!#REF!,いきいき地区別調書!$G$14:$G$20,3,いきいき地区別調書!$L$14:$L$20,"&gt;0",いきいき地区別調書!$F$14:$F$20,集計表!$B23)</f>
        <v>#REF!</v>
      </c>
      <c r="L23" s="203">
        <f>COUNTIFS(いきいき地区別調書!$G$14:$G$20,3,いきいき地区別調書!$M$14:$M$20,"&gt;0",いきいき地区別調書!$F$14:$F$20,$B23)</f>
        <v>0</v>
      </c>
      <c r="M23" s="204">
        <f>SUMIFS(いきいき地区別調書!$M$14:$M$20,いきいき地区別調書!$G$14:$G$20,3,いきいき地区別調書!$F$14:$F$20,$B23)</f>
        <v>0</v>
      </c>
      <c r="N23" s="205" t="e">
        <f>SUMIFS(いきいき地区別調書!#REF!,いきいき地区別調書!$G$14:$G$20,3,いきいき地区別調書!$M$14:$M$20,"&gt;0",いきいき地区別調書!$F$14:$F$20,集計表!$B23)</f>
        <v>#REF!</v>
      </c>
      <c r="O23" s="203">
        <f>COUNTIFS(いきいき地区別調書!$G$14:$G$20,3,いきいき地区別調書!$N$14:$N$20,"&gt;0",いきいき地区別調書!$F$14:$F$20,$B23)</f>
        <v>0</v>
      </c>
      <c r="P23" s="204">
        <f>SUMIFS(いきいき地区別調書!$N$14:$N$20,いきいき地区別調書!$G$14:$G$20,3,いきいき地区別調書!$F$14:$F$20,$B23)</f>
        <v>0</v>
      </c>
      <c r="Q23" s="206" t="e">
        <f>SUMIFS(いきいき地区別調書!#REF!,いきいき地区別調書!$G$14:$G$20,3,いきいき地区別調書!$N$14:$N$20,"&gt;0",いきいき地区別調書!$F$14:$F$20,集計表!$B23)</f>
        <v>#REF!</v>
      </c>
      <c r="R23" s="203">
        <f>COUNTIFS(いきいき地区別調書!$G$14:$G$20,3,いきいき地区別調書!$N$14:$N$20,"&gt;0",いきいき地区別調書!$F$14:$F$20,$B23)</f>
        <v>0</v>
      </c>
      <c r="S23" s="204">
        <f>SUMIFS(いきいき地区別調書!$N$14:$N$20,いきいき地区別調書!$G$14:$G$20,3,いきいき地区別調書!$F$14:$F$20,$B23)</f>
        <v>0</v>
      </c>
      <c r="T23" s="206" t="e">
        <f>SUMIFS(いきいき地区別調書!#REF!,いきいき地区別調書!$G$14:$G$20,3,いきいき地区別調書!$N$14:$N$20,"&gt;0",いきいき地区別調書!$F$14:$F$20,集計表!$B23)</f>
        <v>#REF!</v>
      </c>
      <c r="U23" s="163"/>
      <c r="V23" s="208" t="e">
        <f>#REF!+F23+I23</f>
        <v>#REF!</v>
      </c>
      <c r="W23" s="209" t="e">
        <f>#REF!+G23+J23</f>
        <v>#REF!</v>
      </c>
      <c r="X23" s="210" t="e">
        <f>#REF!+H23+K23</f>
        <v>#REF!</v>
      </c>
    </row>
    <row r="24" spans="1:24" x14ac:dyDescent="0.15">
      <c r="A24" s="180" t="s">
        <v>190</v>
      </c>
      <c r="B24" s="181" t="s">
        <v>187</v>
      </c>
      <c r="C24" s="182"/>
      <c r="D24" s="183"/>
      <c r="E24" s="184"/>
      <c r="F24" s="182" t="e">
        <f t="shared" ref="F24:Q24" si="13">SUM(F25:F26)</f>
        <v>#REF!</v>
      </c>
      <c r="G24" s="185" t="e">
        <f t="shared" si="13"/>
        <v>#REF!</v>
      </c>
      <c r="H24" s="184" t="e">
        <f t="shared" si="13"/>
        <v>#REF!</v>
      </c>
      <c r="I24" s="182">
        <f t="shared" si="13"/>
        <v>0</v>
      </c>
      <c r="J24" s="185">
        <f t="shared" si="13"/>
        <v>0</v>
      </c>
      <c r="K24" s="184" t="e">
        <f t="shared" si="13"/>
        <v>#REF!</v>
      </c>
      <c r="L24" s="182">
        <f t="shared" si="13"/>
        <v>0</v>
      </c>
      <c r="M24" s="185">
        <f t="shared" si="13"/>
        <v>0</v>
      </c>
      <c r="N24" s="184" t="e">
        <f t="shared" si="13"/>
        <v>#REF!</v>
      </c>
      <c r="O24" s="182">
        <f t="shared" si="13"/>
        <v>0</v>
      </c>
      <c r="P24" s="185">
        <f t="shared" si="13"/>
        <v>0</v>
      </c>
      <c r="Q24" s="186" t="e">
        <f t="shared" si="13"/>
        <v>#REF!</v>
      </c>
      <c r="R24" s="182">
        <f t="shared" ref="R24:T24" si="14">SUM(R25:R26)</f>
        <v>0</v>
      </c>
      <c r="S24" s="185">
        <f t="shared" si="14"/>
        <v>0</v>
      </c>
      <c r="T24" s="186" t="e">
        <f t="shared" si="14"/>
        <v>#REF!</v>
      </c>
      <c r="U24" s="163"/>
      <c r="V24" s="187" t="e">
        <f t="shared" ref="V24:X24" si="15">SUM(V25:V26)</f>
        <v>#REF!</v>
      </c>
      <c r="W24" s="185" t="e">
        <f t="shared" si="15"/>
        <v>#REF!</v>
      </c>
      <c r="X24" s="186" t="e">
        <f t="shared" si="15"/>
        <v>#REF!</v>
      </c>
    </row>
    <row r="25" spans="1:24" x14ac:dyDescent="0.15">
      <c r="A25" s="188"/>
      <c r="B25" s="189" t="s">
        <v>191</v>
      </c>
      <c r="C25" s="190"/>
      <c r="D25" s="191"/>
      <c r="E25" s="192"/>
      <c r="F25" s="193" t="e">
        <f>COUNTIFS(いきいき地区別調書!$G$14:$G$20,3,いきいき地区別調書!#REF!,"&gt;0",いきいき地区別調書!$F$14:$F$20,$B25)</f>
        <v>#REF!</v>
      </c>
      <c r="G25" s="194" t="e">
        <f>SUMIFS(いきいき地区別調書!#REF!,いきいき地区別調書!$G$14:$G$20,3,いきいき地区別調書!$F$14:$F$20,$B25)</f>
        <v>#REF!</v>
      </c>
      <c r="H25" s="195" t="e">
        <f>SUMIFS(いきいき地区別調書!#REF!,いきいき地区別調書!$G$14:$G$20,3,いきいき地区別調書!#REF!,"&gt;0",いきいき地区別調書!$F$14:$F$20,集計表!$B25)</f>
        <v>#REF!</v>
      </c>
      <c r="I25" s="193">
        <f>COUNTIFS(いきいき地区別調書!$G$14:$G$20,3,いきいき地区別調書!$L$14:$L$20,"&gt;0",いきいき地区別調書!$F$14:$F$20,$B25)</f>
        <v>0</v>
      </c>
      <c r="J25" s="194">
        <f>SUMIFS(いきいき地区別調書!$L$14:$L$20,いきいき地区別調書!$G$14:$G$20,3,いきいき地区別調書!$F$14:$F$20,$B25)</f>
        <v>0</v>
      </c>
      <c r="K25" s="195" t="e">
        <f>SUMIFS(いきいき地区別調書!#REF!,いきいき地区別調書!$G$14:$G$20,3,いきいき地区別調書!$L$14:$L$20,"&gt;0",いきいき地区別調書!$F$14:$F$20,集計表!$B25)</f>
        <v>#REF!</v>
      </c>
      <c r="L25" s="193">
        <f>COUNTIFS(いきいき地区別調書!$G$14:$G$20,3,いきいき地区別調書!$M$14:$M$20,"&gt;0",いきいき地区別調書!$F$14:$F$20,$B25)</f>
        <v>0</v>
      </c>
      <c r="M25" s="194">
        <f>SUMIFS(いきいき地区別調書!$M$14:$M$20,いきいき地区別調書!$G$14:$G$20,3,いきいき地区別調書!$F$14:$F$20,$B25)</f>
        <v>0</v>
      </c>
      <c r="N25" s="195" t="e">
        <f>SUMIFS(いきいき地区別調書!#REF!,いきいき地区別調書!$G$14:$G$20,3,いきいき地区別調書!$M$14:$M$20,"&gt;0",いきいき地区別調書!$F$14:$F$20,集計表!$B25)</f>
        <v>#REF!</v>
      </c>
      <c r="O25" s="193">
        <f>COUNTIFS(いきいき地区別調書!$G$14:$G$20,3,いきいき地区別調書!$N$14:$N$20,"&gt;0",いきいき地区別調書!$F$14:$F$20,$B25)</f>
        <v>0</v>
      </c>
      <c r="P25" s="194">
        <f>SUMIFS(いきいき地区別調書!$N$14:$N$20,いきいき地区別調書!$G$14:$G$20,3,いきいき地区別調書!$F$14:$F$20,$B25)</f>
        <v>0</v>
      </c>
      <c r="Q25" s="196" t="e">
        <f>SUMIFS(いきいき地区別調書!#REF!,いきいき地区別調書!$G$14:$G$20,3,いきいき地区別調書!$N$14:$N$20,"&gt;0",いきいき地区別調書!$F$14:$F$20,集計表!$B25)</f>
        <v>#REF!</v>
      </c>
      <c r="R25" s="193">
        <f>COUNTIFS(いきいき地区別調書!$G$14:$G$20,3,いきいき地区別調書!$N$14:$N$20,"&gt;0",いきいき地区別調書!$F$14:$F$20,$B25)</f>
        <v>0</v>
      </c>
      <c r="S25" s="194">
        <f>SUMIFS(いきいき地区別調書!$N$14:$N$20,いきいき地区別調書!$G$14:$G$20,3,いきいき地区別調書!$F$14:$F$20,$B25)</f>
        <v>0</v>
      </c>
      <c r="T25" s="196" t="e">
        <f>SUMIFS(いきいき地区別調書!#REF!,いきいき地区別調書!$G$14:$G$20,3,いきいき地区別調書!$N$14:$N$20,"&gt;0",いきいき地区別調書!$F$14:$F$20,集計表!$B25)</f>
        <v>#REF!</v>
      </c>
      <c r="U25" s="163"/>
      <c r="V25" s="197" t="e">
        <f>#REF!+F25+I25</f>
        <v>#REF!</v>
      </c>
      <c r="W25" s="194" t="e">
        <f>#REF!+G25+J25</f>
        <v>#REF!</v>
      </c>
      <c r="X25" s="196" t="e">
        <f>#REF!+H25+K25</f>
        <v>#REF!</v>
      </c>
    </row>
    <row r="26" spans="1:24" x14ac:dyDescent="0.15">
      <c r="A26" s="198"/>
      <c r="B26" s="199" t="s">
        <v>192</v>
      </c>
      <c r="C26" s="200"/>
      <c r="D26" s="201"/>
      <c r="E26" s="202"/>
      <c r="F26" s="203" t="e">
        <f>COUNTIFS(いきいき地区別調書!$G$14:$G$20,3,いきいき地区別調書!#REF!,"&gt;0",いきいき地区別調書!$F$14:$F$20,$B26)</f>
        <v>#REF!</v>
      </c>
      <c r="G26" s="204" t="e">
        <f>SUMIFS(いきいき地区別調書!#REF!,いきいき地区別調書!$G$14:$G$20,3,いきいき地区別調書!$F$14:$F$20,$B26)</f>
        <v>#REF!</v>
      </c>
      <c r="H26" s="205" t="e">
        <f>SUMIFS(いきいき地区別調書!#REF!,いきいき地区別調書!$G$14:$G$20,3,いきいき地区別調書!#REF!,"&gt;0",いきいき地区別調書!$F$14:$F$20,集計表!$B26)</f>
        <v>#REF!</v>
      </c>
      <c r="I26" s="203">
        <f>COUNTIFS(いきいき地区別調書!$G$14:$G$20,3,いきいき地区別調書!$L$14:$L$20,"&gt;0",いきいき地区別調書!$F$14:$F$20,$B26)</f>
        <v>0</v>
      </c>
      <c r="J26" s="204">
        <f>SUMIFS(いきいき地区別調書!$L$14:$L$20,いきいき地区別調書!$G$14:$G$20,3,いきいき地区別調書!$F$14:$F$20,$B26)</f>
        <v>0</v>
      </c>
      <c r="K26" s="205" t="e">
        <f>SUMIFS(いきいき地区別調書!#REF!,いきいき地区別調書!$G$14:$G$20,3,いきいき地区別調書!$L$14:$L$20,"&gt;0",いきいき地区別調書!$F$14:$F$20,集計表!$B26)</f>
        <v>#REF!</v>
      </c>
      <c r="L26" s="203">
        <f>COUNTIFS(いきいき地区別調書!$G$14:$G$20,3,いきいき地区別調書!$M$14:$M$20,"&gt;0",いきいき地区別調書!$F$14:$F$20,$B26)</f>
        <v>0</v>
      </c>
      <c r="M26" s="204">
        <f>SUMIFS(いきいき地区別調書!$M$14:$M$20,いきいき地区別調書!$G$14:$G$20,3,いきいき地区別調書!$F$14:$F$20,$B26)</f>
        <v>0</v>
      </c>
      <c r="N26" s="205" t="e">
        <f>SUMIFS(いきいき地区別調書!#REF!,いきいき地区別調書!$G$14:$G$20,3,いきいき地区別調書!$M$14:$M$20,"&gt;0",いきいき地区別調書!$F$14:$F$20,集計表!$B26)</f>
        <v>#REF!</v>
      </c>
      <c r="O26" s="203">
        <f>COUNTIFS(いきいき地区別調書!$G$14:$G$20,3,いきいき地区別調書!$N$14:$N$20,"&gt;0",いきいき地区別調書!$F$14:$F$20,$B26)</f>
        <v>0</v>
      </c>
      <c r="P26" s="204">
        <f>SUMIFS(いきいき地区別調書!$N$14:$N$20,いきいき地区別調書!$G$14:$G$20,3,いきいき地区別調書!$F$14:$F$20,$B26)</f>
        <v>0</v>
      </c>
      <c r="Q26" s="206" t="e">
        <f>SUMIFS(いきいき地区別調書!#REF!,いきいき地区別調書!$G$14:$G$20,3,いきいき地区別調書!$N$14:$N$20,"&gt;0",いきいき地区別調書!$F$14:$F$20,集計表!$B26)</f>
        <v>#REF!</v>
      </c>
      <c r="R26" s="203">
        <f>COUNTIFS(いきいき地区別調書!$G$14:$G$20,3,いきいき地区別調書!$N$14:$N$20,"&gt;0",いきいき地区別調書!$F$14:$F$20,$B26)</f>
        <v>0</v>
      </c>
      <c r="S26" s="204">
        <f>SUMIFS(いきいき地区別調書!$N$14:$N$20,いきいき地区別調書!$G$14:$G$20,3,いきいき地区別調書!$F$14:$F$20,$B26)</f>
        <v>0</v>
      </c>
      <c r="T26" s="206" t="e">
        <f>SUMIFS(いきいき地区別調書!#REF!,いきいき地区別調書!$G$14:$G$20,3,いきいき地区別調書!$N$14:$N$20,"&gt;0",いきいき地区別調書!$F$14:$F$20,集計表!$B26)</f>
        <v>#REF!</v>
      </c>
      <c r="U26" s="163"/>
      <c r="V26" s="207" t="e">
        <f>#REF!+F26+I26</f>
        <v>#REF!</v>
      </c>
      <c r="W26" s="204" t="e">
        <f>#REF!+G26+J26</f>
        <v>#REF!</v>
      </c>
      <c r="X26" s="206" t="e">
        <f>#REF!+H26+K26</f>
        <v>#REF!</v>
      </c>
    </row>
    <row r="27" spans="1:24" x14ac:dyDescent="0.15">
      <c r="A27" s="180" t="s">
        <v>193</v>
      </c>
      <c r="B27" s="211" t="s">
        <v>187</v>
      </c>
      <c r="C27" s="212"/>
      <c r="D27" s="213"/>
      <c r="E27" s="214"/>
      <c r="F27" s="212" t="e">
        <f t="shared" ref="F27:X27" si="16">F28</f>
        <v>#REF!</v>
      </c>
      <c r="G27" s="215" t="e">
        <f t="shared" si="16"/>
        <v>#REF!</v>
      </c>
      <c r="H27" s="214" t="e">
        <f t="shared" si="16"/>
        <v>#REF!</v>
      </c>
      <c r="I27" s="212">
        <f t="shared" si="16"/>
        <v>0</v>
      </c>
      <c r="J27" s="215">
        <f t="shared" si="16"/>
        <v>0</v>
      </c>
      <c r="K27" s="214" t="e">
        <f t="shared" si="16"/>
        <v>#REF!</v>
      </c>
      <c r="L27" s="212">
        <f t="shared" si="16"/>
        <v>0</v>
      </c>
      <c r="M27" s="215">
        <f t="shared" si="16"/>
        <v>0</v>
      </c>
      <c r="N27" s="214" t="e">
        <f t="shared" si="16"/>
        <v>#REF!</v>
      </c>
      <c r="O27" s="212">
        <f t="shared" si="16"/>
        <v>0</v>
      </c>
      <c r="P27" s="215">
        <f t="shared" si="16"/>
        <v>0</v>
      </c>
      <c r="Q27" s="216" t="e">
        <f t="shared" si="16"/>
        <v>#REF!</v>
      </c>
      <c r="R27" s="212">
        <f t="shared" si="16"/>
        <v>0</v>
      </c>
      <c r="S27" s="215">
        <f t="shared" si="16"/>
        <v>0</v>
      </c>
      <c r="T27" s="216" t="e">
        <f t="shared" si="16"/>
        <v>#REF!</v>
      </c>
      <c r="U27" s="163"/>
      <c r="V27" s="217" t="e">
        <f t="shared" si="16"/>
        <v>#REF!</v>
      </c>
      <c r="W27" s="215" t="e">
        <f t="shared" si="16"/>
        <v>#REF!</v>
      </c>
      <c r="X27" s="216" t="e">
        <f t="shared" si="16"/>
        <v>#REF!</v>
      </c>
    </row>
    <row r="28" spans="1:24" x14ac:dyDescent="0.15">
      <c r="A28" s="188"/>
      <c r="B28" s="189" t="s">
        <v>164</v>
      </c>
      <c r="C28" s="190"/>
      <c r="D28" s="191"/>
      <c r="E28" s="192"/>
      <c r="F28" s="193" t="e">
        <f>COUNTIFS(いきいき地区別調書!$G$14:$G$20,3,いきいき地区別調書!#REF!,"&gt;0",いきいき地区別調書!$F$14:$F$20,$B28)</f>
        <v>#REF!</v>
      </c>
      <c r="G28" s="194" t="e">
        <f>SUMIFS(いきいき地区別調書!#REF!,いきいき地区別調書!$G$14:$G$20,3,いきいき地区別調書!$F$14:$F$20,$B28)</f>
        <v>#REF!</v>
      </c>
      <c r="H28" s="195" t="e">
        <f>SUMIFS(いきいき地区別調書!#REF!,いきいき地区別調書!$G$14:$G$20,3,いきいき地区別調書!#REF!,"&gt;0",いきいき地区別調書!$F$14:$F$20,集計表!$B28)</f>
        <v>#REF!</v>
      </c>
      <c r="I28" s="193">
        <f>COUNTIFS(いきいき地区別調書!$G$14:$G$20,3,いきいき地区別調書!$L$14:$L$20,"&gt;0",いきいき地区別調書!$F$14:$F$20,$B28)</f>
        <v>0</v>
      </c>
      <c r="J28" s="194">
        <f>SUMIFS(いきいき地区別調書!$L$14:$L$20,いきいき地区別調書!$G$14:$G$20,3,いきいき地区別調書!$F$14:$F$20,$B28)</f>
        <v>0</v>
      </c>
      <c r="K28" s="195" t="e">
        <f>SUMIFS(いきいき地区別調書!#REF!,いきいき地区別調書!$G$14:$G$20,3,いきいき地区別調書!$L$14:$L$20,"&gt;0",いきいき地区別調書!$F$14:$F$20,集計表!$B28)</f>
        <v>#REF!</v>
      </c>
      <c r="L28" s="193">
        <f>COUNTIFS(いきいき地区別調書!$G$14:$G$20,3,いきいき地区別調書!$M$14:$M$20,"&gt;0",いきいき地区別調書!$F$14:$F$20,$B28)</f>
        <v>0</v>
      </c>
      <c r="M28" s="194">
        <f>SUMIFS(いきいき地区別調書!$M$14:$M$20,いきいき地区別調書!$G$14:$G$20,3,いきいき地区別調書!$F$14:$F$20,$B28)</f>
        <v>0</v>
      </c>
      <c r="N28" s="195" t="e">
        <f>SUMIFS(いきいき地区別調書!#REF!,いきいき地区別調書!$G$14:$G$20,3,いきいき地区別調書!$M$14:$M$20,"&gt;0",いきいき地区別調書!$F$14:$F$20,集計表!$B28)</f>
        <v>#REF!</v>
      </c>
      <c r="O28" s="193">
        <f>COUNTIFS(いきいき地区別調書!$G$14:$G$20,3,いきいき地区別調書!$N$14:$N$20,"&gt;0",いきいき地区別調書!$F$14:$F$20,$B28)</f>
        <v>0</v>
      </c>
      <c r="P28" s="194">
        <f>SUMIFS(いきいき地区別調書!$N$14:$N$20,いきいき地区別調書!$G$14:$G$20,3,いきいき地区別調書!$F$14:$F$20,$B28)</f>
        <v>0</v>
      </c>
      <c r="Q28" s="196" t="e">
        <f>SUMIFS(いきいき地区別調書!#REF!,いきいき地区別調書!$G$14:$G$20,3,いきいき地区別調書!$N$14:$N$20,"&gt;0",いきいき地区別調書!$F$14:$F$20,集計表!$B28)</f>
        <v>#REF!</v>
      </c>
      <c r="R28" s="193">
        <f>COUNTIFS(いきいき地区別調書!$G$14:$G$20,3,いきいき地区別調書!$N$14:$N$20,"&gt;0",いきいき地区別調書!$F$14:$F$20,$B28)</f>
        <v>0</v>
      </c>
      <c r="S28" s="194">
        <f>SUMIFS(いきいき地区別調書!$N$14:$N$20,いきいき地区別調書!$G$14:$G$20,3,いきいき地区別調書!$F$14:$F$20,$B28)</f>
        <v>0</v>
      </c>
      <c r="T28" s="196" t="e">
        <f>SUMIFS(いきいき地区別調書!#REF!,いきいき地区別調書!$G$14:$G$20,3,いきいき地区別調書!$N$14:$N$20,"&gt;0",いきいき地区別調書!$F$14:$F$20,集計表!$B28)</f>
        <v>#REF!</v>
      </c>
      <c r="U28" s="163"/>
      <c r="V28" s="197" t="e">
        <f>#REF!+F28+I28</f>
        <v>#REF!</v>
      </c>
      <c r="W28" s="194" t="e">
        <f>#REF!+G28+J28</f>
        <v>#REF!</v>
      </c>
      <c r="X28" s="196" t="e">
        <f>#REF!+H28+K28</f>
        <v>#REF!</v>
      </c>
    </row>
    <row r="29" spans="1:24" x14ac:dyDescent="0.15">
      <c r="A29" s="198"/>
      <c r="B29" s="199"/>
      <c r="C29" s="200"/>
      <c r="D29" s="201"/>
      <c r="E29" s="202"/>
      <c r="F29" s="200"/>
      <c r="G29" s="218"/>
      <c r="H29" s="202"/>
      <c r="I29" s="200"/>
      <c r="J29" s="218"/>
      <c r="K29" s="202"/>
      <c r="L29" s="200"/>
      <c r="M29" s="218"/>
      <c r="N29" s="202"/>
      <c r="O29" s="200"/>
      <c r="P29" s="218"/>
      <c r="Q29" s="219"/>
      <c r="R29" s="200"/>
      <c r="S29" s="218"/>
      <c r="T29" s="219"/>
      <c r="U29" s="163"/>
      <c r="V29" s="207"/>
      <c r="W29" s="204"/>
      <c r="X29" s="206"/>
    </row>
    <row r="30" spans="1:24" x14ac:dyDescent="0.15">
      <c r="A30" s="110" t="s">
        <v>194</v>
      </c>
      <c r="B30" s="173" t="s">
        <v>187</v>
      </c>
      <c r="C30" s="174"/>
      <c r="D30" s="175"/>
      <c r="E30" s="176"/>
      <c r="F30" s="174"/>
      <c r="G30" s="177"/>
      <c r="H30" s="176"/>
      <c r="I30" s="174"/>
      <c r="J30" s="177"/>
      <c r="K30" s="176"/>
      <c r="L30" s="174"/>
      <c r="M30" s="177"/>
      <c r="N30" s="176"/>
      <c r="O30" s="174"/>
      <c r="P30" s="177"/>
      <c r="Q30" s="178"/>
      <c r="R30" s="174"/>
      <c r="S30" s="177"/>
      <c r="T30" s="178"/>
      <c r="U30" s="163"/>
      <c r="V30" s="179"/>
      <c r="W30" s="177"/>
      <c r="X30" s="178"/>
    </row>
    <row r="31" spans="1:24" x14ac:dyDescent="0.15">
      <c r="A31" s="180" t="s">
        <v>195</v>
      </c>
      <c r="B31" s="181" t="s">
        <v>187</v>
      </c>
      <c r="C31" s="182"/>
      <c r="D31" s="183"/>
      <c r="E31" s="184"/>
      <c r="F31" s="182" t="e">
        <f t="shared" ref="F31:Q31" si="17">SUM(F32:F33)</f>
        <v>#REF!</v>
      </c>
      <c r="G31" s="185" t="e">
        <f t="shared" si="17"/>
        <v>#REF!</v>
      </c>
      <c r="H31" s="184" t="e">
        <f t="shared" si="17"/>
        <v>#REF!</v>
      </c>
      <c r="I31" s="182">
        <f t="shared" si="17"/>
        <v>0</v>
      </c>
      <c r="J31" s="185">
        <f t="shared" si="17"/>
        <v>0</v>
      </c>
      <c r="K31" s="184" t="e">
        <f t="shared" si="17"/>
        <v>#REF!</v>
      </c>
      <c r="L31" s="182">
        <f t="shared" si="17"/>
        <v>0</v>
      </c>
      <c r="M31" s="185">
        <f t="shared" si="17"/>
        <v>0</v>
      </c>
      <c r="N31" s="184" t="e">
        <f t="shared" si="17"/>
        <v>#REF!</v>
      </c>
      <c r="O31" s="182">
        <f t="shared" si="17"/>
        <v>0</v>
      </c>
      <c r="P31" s="185">
        <f t="shared" si="17"/>
        <v>0</v>
      </c>
      <c r="Q31" s="186" t="e">
        <f t="shared" si="17"/>
        <v>#REF!</v>
      </c>
      <c r="R31" s="182">
        <f t="shared" ref="R31:T31" si="18">SUM(R32:R33)</f>
        <v>0</v>
      </c>
      <c r="S31" s="185">
        <f t="shared" si="18"/>
        <v>0</v>
      </c>
      <c r="T31" s="186" t="e">
        <f t="shared" si="18"/>
        <v>#REF!</v>
      </c>
      <c r="U31" s="163"/>
      <c r="V31" s="187" t="e">
        <f t="shared" ref="V31:X31" si="19">SUM(V32:V33)</f>
        <v>#REF!</v>
      </c>
      <c r="W31" s="185" t="e">
        <f t="shared" si="19"/>
        <v>#REF!</v>
      </c>
      <c r="X31" s="186" t="e">
        <f t="shared" si="19"/>
        <v>#REF!</v>
      </c>
    </row>
    <row r="32" spans="1:24" x14ac:dyDescent="0.15">
      <c r="A32" s="188"/>
      <c r="B32" s="189" t="s">
        <v>196</v>
      </c>
      <c r="C32" s="190"/>
      <c r="D32" s="191"/>
      <c r="E32" s="192"/>
      <c r="F32" s="193" t="e">
        <f>COUNTIFS(いきいき地区別調書!$G$14:$G$20,3,いきいき地区別調書!#REF!,"&gt;0",いきいき地区別調書!$F$14:$F$20,$B32)</f>
        <v>#REF!</v>
      </c>
      <c r="G32" s="194" t="e">
        <f>SUMIFS(いきいき地区別調書!#REF!,いきいき地区別調書!$G$14:$G$20,3,いきいき地区別調書!$F$14:$F$20,$B32)</f>
        <v>#REF!</v>
      </c>
      <c r="H32" s="195" t="e">
        <f>SUMIFS(いきいき地区別調書!#REF!,いきいき地区別調書!$G$14:$G$20,3,いきいき地区別調書!#REF!,"&gt;0",いきいき地区別調書!$F$14:$F$20,集計表!$B32)</f>
        <v>#REF!</v>
      </c>
      <c r="I32" s="193">
        <f>COUNTIFS(いきいき地区別調書!$G$14:$G$20,3,いきいき地区別調書!$L$14:$L$20,"&gt;0",いきいき地区別調書!$F$14:$F$20,$B32)</f>
        <v>0</v>
      </c>
      <c r="J32" s="194">
        <f>SUMIFS(いきいき地区別調書!$L$14:$L$20,いきいき地区別調書!$G$14:$G$20,3,いきいき地区別調書!$F$14:$F$20,$B32)</f>
        <v>0</v>
      </c>
      <c r="K32" s="195" t="e">
        <f>SUMIFS(いきいき地区別調書!#REF!,いきいき地区別調書!$G$14:$G$20,3,いきいき地区別調書!$L$14:$L$20,"&gt;0",いきいき地区別調書!$F$14:$F$20,集計表!$B32)</f>
        <v>#REF!</v>
      </c>
      <c r="L32" s="193">
        <f>COUNTIFS(いきいき地区別調書!$G$14:$G$20,3,いきいき地区別調書!$M$14:$M$20,"&gt;0",いきいき地区別調書!$F$14:$F$20,$B32)</f>
        <v>0</v>
      </c>
      <c r="M32" s="194">
        <f>SUMIFS(いきいき地区別調書!$M$14:$M$20,いきいき地区別調書!$G$14:$G$20,3,いきいき地区別調書!$F$14:$F$20,$B32)</f>
        <v>0</v>
      </c>
      <c r="N32" s="195" t="e">
        <f>SUMIFS(いきいき地区別調書!#REF!,いきいき地区別調書!$G$14:$G$20,3,いきいき地区別調書!$M$14:$M$20,"&gt;0",いきいき地区別調書!$F$14:$F$20,集計表!$B32)</f>
        <v>#REF!</v>
      </c>
      <c r="O32" s="193">
        <f>COUNTIFS(いきいき地区別調書!$G$14:$G$20,3,いきいき地区別調書!$N$14:$N$20,"&gt;0",いきいき地区別調書!$F$14:$F$20,$B32)</f>
        <v>0</v>
      </c>
      <c r="P32" s="194">
        <f>SUMIFS(いきいき地区別調書!$N$14:$N$20,いきいき地区別調書!$G$14:$G$20,3,いきいき地区別調書!$F$14:$F$20,$B32)</f>
        <v>0</v>
      </c>
      <c r="Q32" s="196" t="e">
        <f>SUMIFS(いきいき地区別調書!#REF!,いきいき地区別調書!$G$14:$G$20,3,いきいき地区別調書!$N$14:$N$20,"&gt;0",いきいき地区別調書!$F$14:$F$20,集計表!$B32)</f>
        <v>#REF!</v>
      </c>
      <c r="R32" s="193">
        <f>COUNTIFS(いきいき地区別調書!$G$14:$G$20,3,いきいき地区別調書!$N$14:$N$20,"&gt;0",いきいき地区別調書!$F$14:$F$20,$B32)</f>
        <v>0</v>
      </c>
      <c r="S32" s="194">
        <f>SUMIFS(いきいき地区別調書!$N$14:$N$20,いきいき地区別調書!$G$14:$G$20,3,いきいき地区別調書!$F$14:$F$20,$B32)</f>
        <v>0</v>
      </c>
      <c r="T32" s="196" t="e">
        <f>SUMIFS(いきいき地区別調書!#REF!,いきいき地区別調書!$G$14:$G$20,3,いきいき地区別調書!$N$14:$N$20,"&gt;0",いきいき地区別調書!$F$14:$F$20,集計表!$B32)</f>
        <v>#REF!</v>
      </c>
      <c r="U32" s="163"/>
      <c r="V32" s="197" t="e">
        <f>#REF!+F32+I32</f>
        <v>#REF!</v>
      </c>
      <c r="W32" s="194" t="e">
        <f>#REF!+G32+J32</f>
        <v>#REF!</v>
      </c>
      <c r="X32" s="196" t="e">
        <f>#REF!+H32+K32</f>
        <v>#REF!</v>
      </c>
    </row>
    <row r="33" spans="1:24" x14ac:dyDescent="0.15">
      <c r="A33" s="188"/>
      <c r="B33" s="189" t="s">
        <v>197</v>
      </c>
      <c r="C33" s="190"/>
      <c r="D33" s="191"/>
      <c r="E33" s="192"/>
      <c r="F33" s="193" t="e">
        <f>COUNTIFS(いきいき地区別調書!$G$14:$G$20,3,いきいき地区別調書!#REF!,"&gt;0",いきいき地区別調書!$F$14:$F$20,$B33)</f>
        <v>#REF!</v>
      </c>
      <c r="G33" s="194" t="e">
        <f>SUMIFS(いきいき地区別調書!#REF!,いきいき地区別調書!$G$14:$G$20,3,いきいき地区別調書!$F$14:$F$20,$B33)</f>
        <v>#REF!</v>
      </c>
      <c r="H33" s="195" t="e">
        <f>SUMIFS(いきいき地区別調書!#REF!,いきいき地区別調書!$G$14:$G$20,3,いきいき地区別調書!#REF!,"&gt;0",いきいき地区別調書!$F$14:$F$20,集計表!$B33)</f>
        <v>#REF!</v>
      </c>
      <c r="I33" s="193">
        <f>COUNTIFS(いきいき地区別調書!$G$14:$G$20,3,いきいき地区別調書!$L$14:$L$20,"&gt;0",いきいき地区別調書!$F$14:$F$20,$B33)</f>
        <v>0</v>
      </c>
      <c r="J33" s="194">
        <f>SUMIFS(いきいき地区別調書!$L$14:$L$20,いきいき地区別調書!$G$14:$G$20,3,いきいき地区別調書!$F$14:$F$20,$B33)</f>
        <v>0</v>
      </c>
      <c r="K33" s="195" t="e">
        <f>SUMIFS(いきいき地区別調書!#REF!,いきいき地区別調書!$G$14:$G$20,3,いきいき地区別調書!$L$14:$L$20,"&gt;0",いきいき地区別調書!$F$14:$F$20,集計表!$B33)</f>
        <v>#REF!</v>
      </c>
      <c r="L33" s="193">
        <f>COUNTIFS(いきいき地区別調書!$G$14:$G$20,3,いきいき地区別調書!$M$14:$M$20,"&gt;0",いきいき地区別調書!$F$14:$F$20,$B33)</f>
        <v>0</v>
      </c>
      <c r="M33" s="194">
        <f>SUMIFS(いきいき地区別調書!$M$14:$M$20,いきいき地区別調書!$G$14:$G$20,3,いきいき地区別調書!$F$14:$F$20,$B33)</f>
        <v>0</v>
      </c>
      <c r="N33" s="195" t="e">
        <f>SUMIFS(いきいき地区別調書!#REF!,いきいき地区別調書!$G$14:$G$20,3,いきいき地区別調書!$M$14:$M$20,"&gt;0",いきいき地区別調書!$F$14:$F$20,集計表!$B33)</f>
        <v>#REF!</v>
      </c>
      <c r="O33" s="193">
        <f>COUNTIFS(いきいき地区別調書!$G$14:$G$20,3,いきいき地区別調書!$N$14:$N$20,"&gt;0",いきいき地区別調書!$F$14:$F$20,$B33)</f>
        <v>0</v>
      </c>
      <c r="P33" s="194">
        <f>SUMIFS(いきいき地区別調書!$N$14:$N$20,いきいき地区別調書!$G$14:$G$20,3,いきいき地区別調書!$F$14:$F$20,$B33)</f>
        <v>0</v>
      </c>
      <c r="Q33" s="196" t="e">
        <f>SUMIFS(いきいき地区別調書!#REF!,いきいき地区別調書!$G$14:$G$20,3,いきいき地区別調書!$N$14:$N$20,"&gt;0",いきいき地区別調書!$F$14:$F$20,集計表!$B33)</f>
        <v>#REF!</v>
      </c>
      <c r="R33" s="193">
        <f>COUNTIFS(いきいき地区別調書!$G$14:$G$20,3,いきいき地区別調書!$N$14:$N$20,"&gt;0",いきいき地区別調書!$F$14:$F$20,$B33)</f>
        <v>0</v>
      </c>
      <c r="S33" s="194">
        <f>SUMIFS(いきいき地区別調書!$N$14:$N$20,いきいき地区別調書!$G$14:$G$20,3,いきいき地区別調書!$F$14:$F$20,$B33)</f>
        <v>0</v>
      </c>
      <c r="T33" s="196" t="e">
        <f>SUMIFS(いきいき地区別調書!#REF!,いきいき地区別調書!$G$14:$G$20,3,いきいき地区別調書!$N$14:$N$20,"&gt;0",いきいき地区別調書!$F$14:$F$20,集計表!$B33)</f>
        <v>#REF!</v>
      </c>
      <c r="U33" s="163"/>
      <c r="V33" s="197" t="e">
        <f>#REF!+F33+I33</f>
        <v>#REF!</v>
      </c>
      <c r="W33" s="194" t="e">
        <f>#REF!+G33+J33</f>
        <v>#REF!</v>
      </c>
      <c r="X33" s="196" t="e">
        <f>#REF!+H33+K33</f>
        <v>#REF!</v>
      </c>
    </row>
    <row r="34" spans="1:24" x14ac:dyDescent="0.15">
      <c r="A34" s="198"/>
      <c r="B34" s="199"/>
      <c r="C34" s="200"/>
      <c r="D34" s="201"/>
      <c r="E34" s="202"/>
      <c r="F34" s="200"/>
      <c r="G34" s="218"/>
      <c r="H34" s="202"/>
      <c r="I34" s="200"/>
      <c r="J34" s="218"/>
      <c r="K34" s="202"/>
      <c r="L34" s="200"/>
      <c r="M34" s="218"/>
      <c r="N34" s="202"/>
      <c r="O34" s="200"/>
      <c r="P34" s="218"/>
      <c r="Q34" s="219"/>
      <c r="R34" s="200"/>
      <c r="S34" s="218"/>
      <c r="T34" s="219"/>
      <c r="U34" s="163"/>
      <c r="V34" s="207"/>
      <c r="W34" s="204"/>
      <c r="X34" s="206"/>
    </row>
    <row r="35" spans="1:24" ht="14.25" thickBot="1" x14ac:dyDescent="0.2">
      <c r="A35" s="112" t="s">
        <v>198</v>
      </c>
      <c r="B35" s="220"/>
      <c r="C35" s="221"/>
      <c r="D35" s="222"/>
      <c r="E35" s="223"/>
      <c r="F35" s="221"/>
      <c r="G35" s="224"/>
      <c r="H35" s="223"/>
      <c r="I35" s="221"/>
      <c r="J35" s="224"/>
      <c r="K35" s="223"/>
      <c r="L35" s="221"/>
      <c r="M35" s="224"/>
      <c r="N35" s="223"/>
      <c r="O35" s="221"/>
      <c r="P35" s="224"/>
      <c r="Q35" s="225"/>
      <c r="R35" s="221"/>
      <c r="S35" s="224"/>
      <c r="T35" s="225"/>
      <c r="U35" s="163"/>
      <c r="V35" s="226"/>
      <c r="W35" s="224"/>
      <c r="X35" s="225"/>
    </row>
    <row r="36" spans="1:24" x14ac:dyDescent="0.15">
      <c r="P36" s="227"/>
      <c r="S36" s="227"/>
      <c r="W36" s="227"/>
    </row>
    <row r="37" spans="1:24" x14ac:dyDescent="0.15">
      <c r="F37" t="e">
        <f t="shared" ref="F37:Q37" si="20">F15+F16+F19+F22+F24+F27+F30+F31</f>
        <v>#REF!</v>
      </c>
      <c r="G37" s="227" t="e">
        <f t="shared" si="20"/>
        <v>#REF!</v>
      </c>
      <c r="H37" t="e">
        <f t="shared" si="20"/>
        <v>#REF!</v>
      </c>
      <c r="I37">
        <f t="shared" si="20"/>
        <v>0</v>
      </c>
      <c r="J37" s="227">
        <f t="shared" si="20"/>
        <v>0</v>
      </c>
      <c r="K37" t="e">
        <f t="shared" si="20"/>
        <v>#REF!</v>
      </c>
      <c r="L37">
        <f t="shared" si="20"/>
        <v>0</v>
      </c>
      <c r="M37" s="227">
        <f t="shared" si="20"/>
        <v>0</v>
      </c>
      <c r="N37" t="e">
        <f t="shared" si="20"/>
        <v>#REF!</v>
      </c>
      <c r="O37">
        <f t="shared" si="20"/>
        <v>0</v>
      </c>
      <c r="P37" s="227">
        <f t="shared" si="20"/>
        <v>0</v>
      </c>
      <c r="Q37" t="e">
        <f t="shared" si="20"/>
        <v>#REF!</v>
      </c>
      <c r="R37">
        <f t="shared" ref="R37:T37" si="21">R15+R16+R19+R22+R24+R27+R30+R31</f>
        <v>0</v>
      </c>
      <c r="S37" s="227">
        <f t="shared" si="21"/>
        <v>0</v>
      </c>
      <c r="T37" t="e">
        <f t="shared" si="21"/>
        <v>#REF!</v>
      </c>
      <c r="V37" t="e">
        <f>V15+V16+V19+V22+V24+V27+V30+V31</f>
        <v>#REF!</v>
      </c>
      <c r="W37" s="227" t="e">
        <f t="shared" ref="W37:X37" si="22">W15+W16+W19+W22+W24+W27+W30+W31</f>
        <v>#REF!</v>
      </c>
      <c r="X37" t="e">
        <f t="shared" si="22"/>
        <v>#REF!</v>
      </c>
    </row>
  </sheetData>
  <customSheetViews>
    <customSheetView guid="{BEDE37DE-DEC5-4E80-A1D5-52B653665AC3}" fitToPage="1" topLeftCell="C1">
      <selection activeCell="L6" sqref="L6"/>
      <pageMargins left="0.7" right="0.7" top="0.75" bottom="0.75" header="0.3" footer="0.3"/>
      <pageSetup paperSize="9" scale="48" orientation="landscape" r:id="rId1"/>
    </customSheetView>
    <customSheetView guid="{FA1CB8D1-4D38-4987-B14B-01C1519DCC50}" topLeftCell="C1">
      <selection activeCell="G20" sqref="G20"/>
      <pageMargins left="0.7" right="0.7" top="0.75" bottom="0.75" header="0.3" footer="0.3"/>
      <pageSetup paperSize="9" orientation="portrait" r:id="rId2"/>
    </customSheetView>
    <customSheetView guid="{411AFC40-2584-4990-957F-8E6671E24C5D}" topLeftCell="C1">
      <selection activeCell="G20" sqref="G20"/>
      <pageMargins left="0.7" right="0.7" top="0.75" bottom="0.75" header="0.3" footer="0.3"/>
      <pageSetup paperSize="9" orientation="portrait" r:id="rId3"/>
    </customSheetView>
    <customSheetView guid="{C0125626-5C92-4173-B019-57E650EB510B}" fitToPage="1" topLeftCell="C1">
      <selection activeCell="L6" sqref="L6"/>
      <pageMargins left="0.7" right="0.7" top="0.75" bottom="0.75" header="0.3" footer="0.3"/>
      <pageSetup paperSize="9" scale="48" orientation="landscape" r:id="rId4"/>
    </customSheetView>
  </customSheetViews>
  <mergeCells count="7">
    <mergeCell ref="R2:T2"/>
    <mergeCell ref="B2:B3"/>
    <mergeCell ref="L2:N2"/>
    <mergeCell ref="O2:Q2"/>
    <mergeCell ref="C2:E2"/>
    <mergeCell ref="F2:H2"/>
    <mergeCell ref="I2:K2"/>
  </mergeCells>
  <phoneticPr fontId="1"/>
  <pageMargins left="0.7" right="0.7" top="0.75" bottom="0.75" header="0.3" footer="0.3"/>
  <pageSetup paperSize="9" scale="52" orientation="landscap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耕作条件</vt:lpstr>
      <vt:lpstr>いきいき地区別調書</vt:lpstr>
      <vt:lpstr>作成要領</vt:lpstr>
      <vt:lpstr>集計表</vt:lpstr>
      <vt:lpstr>いきいき地区別調書!Print_Area</vt:lpstr>
      <vt:lpstr>耕作条件!Print_Area</vt:lpstr>
      <vt:lpstr>作成要領!Print_Area</vt:lpstr>
      <vt:lpstr>いきいき地区別調書!Print_Titles</vt:lpstr>
      <vt:lpstr>耕作条件!Print_Titles</vt:lpstr>
      <vt:lpstr>作成要領!Print_Titles</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県南農村0197-35-8441</cp:lastModifiedBy>
  <cp:lastPrinted>2025-07-11T05:23:54Z</cp:lastPrinted>
  <dcterms:created xsi:type="dcterms:W3CDTF">2010-06-10T01:56:01Z</dcterms:created>
  <dcterms:modified xsi:type="dcterms:W3CDTF">2025-07-11T07:10:22Z</dcterms:modified>
</cp:coreProperties>
</file>