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LS520Dd60\homes\企画・特産HDD【新】\05_特用林産\11 資料\01 特用林産物統計表\R6年次特用林産物生産統計調査\"/>
    </mc:Choice>
  </mc:AlternateContent>
  <xr:revisionPtr revIDLastSave="0" documentId="13_ncr:1_{D9F557CF-E3CF-458D-B332-392CE247999D}" xr6:coauthVersionLast="47" xr6:coauthVersionMax="47" xr10:uidLastSave="{00000000-0000-0000-0000-000000000000}"/>
  <bookViews>
    <workbookView xWindow="28680" yWindow="-120" windowWidth="29040" windowHeight="15720" tabRatio="749" xr2:uid="{6F5090A8-1236-4FCB-A282-0D30FFCF2BB8}"/>
  </bookViews>
  <sheets>
    <sheet name="R６年次 " sheetId="31" r:id="rId1"/>
    <sheet name="R5年次" sheetId="30" r:id="rId2"/>
    <sheet name="R4年次" sheetId="29" r:id="rId3"/>
    <sheet name="R3年次" sheetId="28" r:id="rId4"/>
    <sheet name="R2年次" sheetId="27" r:id="rId5"/>
    <sheet name="R1年次" sheetId="26" r:id="rId6"/>
    <sheet name="30年次" sheetId="25" r:id="rId7"/>
    <sheet name="29年次 " sheetId="24" r:id="rId8"/>
    <sheet name="28年次" sheetId="23" r:id="rId9"/>
    <sheet name="27年次" sheetId="22" r:id="rId10"/>
    <sheet name="26年次 " sheetId="21" r:id="rId11"/>
    <sheet name="25年次" sheetId="20" r:id="rId12"/>
    <sheet name="24年次 " sheetId="19" r:id="rId13"/>
    <sheet name="23年次 " sheetId="18" r:id="rId14"/>
    <sheet name="22年次 " sheetId="17" r:id="rId15"/>
    <sheet name="21年次" sheetId="16" r:id="rId16"/>
    <sheet name="20年次" sheetId="15" r:id="rId17"/>
    <sheet name="19年次" sheetId="14" r:id="rId18"/>
    <sheet name="18年次" sheetId="12" r:id="rId19"/>
    <sheet name="17年次" sheetId="11" r:id="rId20"/>
    <sheet name="16年次 " sheetId="7" r:id="rId21"/>
    <sheet name="15年次" sheetId="6" r:id="rId22"/>
    <sheet name="14年次" sheetId="5" r:id="rId23"/>
    <sheet name="13年次" sheetId="4" r:id="rId24"/>
    <sheet name="12年次" sheetId="2" r:id="rId25"/>
  </sheets>
  <definedNames>
    <definedName name="_xlnm._FilterDatabase" localSheetId="1" hidden="1">'R5年次'!$B$3:$K$51</definedName>
    <definedName name="_xlnm._FilterDatabase" localSheetId="0" hidden="1">'R６年次 '!$B$3:$K$51</definedName>
    <definedName name="_xlnm.Print_Area" localSheetId="21">'15年次'!$A$1:$AQ$49</definedName>
    <definedName name="_xlnm.Print_Area" localSheetId="20">'16年次 '!$A$1:$AP$54</definedName>
    <definedName name="_xlnm.Print_Area" localSheetId="19">'17年次'!$A$1:$AP$51</definedName>
    <definedName name="_xlnm.Print_Area" localSheetId="18">'18年次'!$A$1:$AP$51</definedName>
    <definedName name="_xlnm.Print_Area" localSheetId="17">'19年次'!$A$1:$AP$48</definedName>
    <definedName name="_xlnm.Print_Area" localSheetId="16">'20年次'!$A$1:$U$57</definedName>
    <definedName name="_xlnm.Print_Area" localSheetId="15">'21年次'!$A$1:$U$57</definedName>
    <definedName name="_xlnm.Print_Area" localSheetId="14">'22年次 '!$A$1:$U$55</definedName>
    <definedName name="_xlnm.Print_Area" localSheetId="13">'23年次 '!$A$1:$U$53</definedName>
    <definedName name="_xlnm.Print_Area" localSheetId="12">'24年次 '!$A$1:$W$53</definedName>
    <definedName name="_xlnm.Print_Area" localSheetId="11">'25年次'!$A$1:$AB$53</definedName>
    <definedName name="_xlnm.Print_Area" localSheetId="10">'26年次 '!$A$1:$AB$53</definedName>
    <definedName name="_xlnm.Print_Area" localSheetId="7">'29年次 '!$A$1:$AF$57</definedName>
    <definedName name="_xlnm.Print_Area" localSheetId="6">'30年次'!$A$1:$AF$57</definedName>
    <definedName name="_xlnm.Print_Area" localSheetId="5">'R1年次'!$A$1:$AF$57</definedName>
    <definedName name="_xlnm.Print_Area" localSheetId="4">'R2年次'!$A$1:$X$57</definedName>
    <definedName name="_xlnm.Print_Area" localSheetId="3">'R3年次'!$A$1:$Y$56</definedName>
    <definedName name="_xlnm.Print_Area" localSheetId="2">'R4年次'!$A$1:$Y$56</definedName>
    <definedName name="_xlnm.Print_Area" localSheetId="1">'R5年次'!$A$1:$Y$53</definedName>
    <definedName name="_xlnm.Print_Area" localSheetId="0">'R６年次 '!$A$1:$Y$53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0" i="31" l="1"/>
  <c r="X50" i="31"/>
  <c r="W50" i="31"/>
  <c r="V50" i="31"/>
  <c r="U50" i="31"/>
  <c r="T50" i="31"/>
  <c r="S50" i="31"/>
  <c r="R50" i="31"/>
  <c r="Q50" i="31"/>
  <c r="P50" i="31"/>
  <c r="O50" i="31"/>
  <c r="K50" i="31"/>
  <c r="J50" i="31"/>
  <c r="I50" i="31"/>
  <c r="H50" i="31"/>
  <c r="G50" i="31"/>
  <c r="F50" i="31"/>
  <c r="E50" i="31"/>
  <c r="D50" i="31"/>
  <c r="Y45" i="31"/>
  <c r="X45" i="31"/>
  <c r="W45" i="31"/>
  <c r="V45" i="31"/>
  <c r="U45" i="31"/>
  <c r="T45" i="31"/>
  <c r="S45" i="31"/>
  <c r="R45" i="31"/>
  <c r="Q45" i="31"/>
  <c r="P45" i="31"/>
  <c r="O45" i="31"/>
  <c r="J45" i="31"/>
  <c r="I45" i="31"/>
  <c r="H45" i="31"/>
  <c r="G45" i="31"/>
  <c r="F45" i="31"/>
  <c r="E45" i="31"/>
  <c r="D45" i="31"/>
  <c r="Y40" i="31"/>
  <c r="U40" i="31"/>
  <c r="S40" i="31"/>
  <c r="O40" i="31"/>
  <c r="I40" i="31"/>
  <c r="E40" i="31"/>
  <c r="Y39" i="31"/>
  <c r="X39" i="31"/>
  <c r="W39" i="31"/>
  <c r="V39" i="31"/>
  <c r="V40" i="31" s="1"/>
  <c r="V51" i="31" s="1"/>
  <c r="U39" i="31"/>
  <c r="T39" i="31"/>
  <c r="S39" i="31"/>
  <c r="R39" i="31"/>
  <c r="Q39" i="31"/>
  <c r="P39" i="31"/>
  <c r="P40" i="31" s="1"/>
  <c r="P51" i="31" s="1"/>
  <c r="O39" i="31"/>
  <c r="J39" i="31"/>
  <c r="I39" i="31"/>
  <c r="H39" i="31"/>
  <c r="G39" i="31"/>
  <c r="F39" i="31"/>
  <c r="F40" i="31" s="1"/>
  <c r="E39" i="31"/>
  <c r="D39" i="31"/>
  <c r="Y36" i="31"/>
  <c r="X36" i="31"/>
  <c r="X40" i="31" s="1"/>
  <c r="W36" i="31"/>
  <c r="W40" i="31" s="1"/>
  <c r="V36" i="31"/>
  <c r="U36" i="31"/>
  <c r="T36" i="31"/>
  <c r="T40" i="31" s="1"/>
  <c r="S36" i="31"/>
  <c r="R36" i="31"/>
  <c r="R40" i="31" s="1"/>
  <c r="Q36" i="31"/>
  <c r="Q40" i="31" s="1"/>
  <c r="P36" i="31"/>
  <c r="O36" i="31"/>
  <c r="J36" i="31"/>
  <c r="J40" i="31" s="1"/>
  <c r="I36" i="31"/>
  <c r="H36" i="31"/>
  <c r="H40" i="31" s="1"/>
  <c r="G36" i="31"/>
  <c r="G40" i="31" s="1"/>
  <c r="F36" i="31"/>
  <c r="E36" i="31"/>
  <c r="D36" i="31"/>
  <c r="D40" i="31" s="1"/>
  <c r="Y33" i="31"/>
  <c r="X33" i="31"/>
  <c r="W33" i="31"/>
  <c r="V33" i="31"/>
  <c r="U33" i="31"/>
  <c r="T33" i="31"/>
  <c r="S33" i="31"/>
  <c r="R33" i="31"/>
  <c r="Q33" i="31"/>
  <c r="P33" i="31"/>
  <c r="O33" i="31"/>
  <c r="J33" i="31"/>
  <c r="I33" i="31"/>
  <c r="H33" i="31"/>
  <c r="G33" i="31"/>
  <c r="F33" i="31"/>
  <c r="E33" i="31"/>
  <c r="D33" i="31"/>
  <c r="Y29" i="31"/>
  <c r="X29" i="31"/>
  <c r="W29" i="31"/>
  <c r="V29" i="31"/>
  <c r="U29" i="31"/>
  <c r="T29" i="31"/>
  <c r="S29" i="31"/>
  <c r="R29" i="31"/>
  <c r="Q29" i="31"/>
  <c r="P29" i="31"/>
  <c r="O29" i="31"/>
  <c r="J29" i="31"/>
  <c r="I29" i="31"/>
  <c r="H29" i="31"/>
  <c r="G29" i="31"/>
  <c r="F29" i="31"/>
  <c r="E29" i="31"/>
  <c r="D29" i="31"/>
  <c r="Y26" i="31"/>
  <c r="X26" i="31"/>
  <c r="W26" i="31"/>
  <c r="V26" i="31"/>
  <c r="U26" i="31"/>
  <c r="T26" i="31"/>
  <c r="S26" i="31"/>
  <c r="R26" i="31"/>
  <c r="Q26" i="31"/>
  <c r="P26" i="31"/>
  <c r="O26" i="31"/>
  <c r="J26" i="31"/>
  <c r="I26" i="31"/>
  <c r="H26" i="31"/>
  <c r="G26" i="31"/>
  <c r="F26" i="31"/>
  <c r="E26" i="31"/>
  <c r="D26" i="31"/>
  <c r="Y23" i="31"/>
  <c r="X23" i="31"/>
  <c r="W23" i="31"/>
  <c r="V23" i="31"/>
  <c r="U23" i="31"/>
  <c r="T23" i="31"/>
  <c r="S23" i="31"/>
  <c r="R23" i="31"/>
  <c r="Q23" i="31"/>
  <c r="P23" i="31"/>
  <c r="O23" i="31"/>
  <c r="I23" i="31"/>
  <c r="H23" i="31"/>
  <c r="G23" i="31"/>
  <c r="F23" i="31"/>
  <c r="E23" i="31"/>
  <c r="D23" i="31"/>
  <c r="Y21" i="31"/>
  <c r="X21" i="31"/>
  <c r="W21" i="31"/>
  <c r="V21" i="31"/>
  <c r="U21" i="31"/>
  <c r="T21" i="31"/>
  <c r="S21" i="31"/>
  <c r="R21" i="31"/>
  <c r="Q21" i="31"/>
  <c r="P21" i="31"/>
  <c r="O21" i="31"/>
  <c r="J21" i="31"/>
  <c r="I21" i="31"/>
  <c r="H21" i="31"/>
  <c r="G21" i="31"/>
  <c r="F21" i="31"/>
  <c r="E21" i="31"/>
  <c r="D21" i="31"/>
  <c r="Y17" i="31"/>
  <c r="X17" i="31"/>
  <c r="W17" i="31"/>
  <c r="V17" i="31"/>
  <c r="U17" i="31"/>
  <c r="T17" i="31"/>
  <c r="S17" i="31"/>
  <c r="R17" i="31"/>
  <c r="Q17" i="31"/>
  <c r="P17" i="31"/>
  <c r="O17" i="31"/>
  <c r="K17" i="31"/>
  <c r="K51" i="31" s="1"/>
  <c r="J17" i="31"/>
  <c r="I17" i="31"/>
  <c r="H17" i="31"/>
  <c r="G17" i="31"/>
  <c r="G51" i="31" s="1"/>
  <c r="F17" i="31"/>
  <c r="E17" i="31"/>
  <c r="D17" i="31"/>
  <c r="Y14" i="31"/>
  <c r="Y51" i="31" s="1"/>
  <c r="X14" i="31"/>
  <c r="X51" i="31" s="1"/>
  <c r="W14" i="31"/>
  <c r="V14" i="31"/>
  <c r="U14" i="31"/>
  <c r="U51" i="31" s="1"/>
  <c r="T14" i="31"/>
  <c r="T51" i="31" s="1"/>
  <c r="S14" i="31"/>
  <c r="S51" i="31" s="1"/>
  <c r="R14" i="31"/>
  <c r="R51" i="31" s="1"/>
  <c r="Q14" i="31"/>
  <c r="P14" i="31"/>
  <c r="O14" i="31"/>
  <c r="O51" i="31" s="1"/>
  <c r="J14" i="31"/>
  <c r="J51" i="31" s="1"/>
  <c r="I14" i="31"/>
  <c r="I51" i="31" s="1"/>
  <c r="H14" i="31"/>
  <c r="H51" i="31" s="1"/>
  <c r="G14" i="31"/>
  <c r="F14" i="31"/>
  <c r="E14" i="31"/>
  <c r="E51" i="31" s="1"/>
  <c r="D14" i="31"/>
  <c r="D51" i="31" s="1"/>
  <c r="I39" i="29"/>
  <c r="H39" i="29"/>
  <c r="Y50" i="30"/>
  <c r="X50" i="30"/>
  <c r="W50" i="30"/>
  <c r="V50" i="30"/>
  <c r="U50" i="30"/>
  <c r="T50" i="30"/>
  <c r="S50" i="30"/>
  <c r="R50" i="30"/>
  <c r="Q50" i="30"/>
  <c r="P50" i="30"/>
  <c r="O50" i="30"/>
  <c r="K50" i="30"/>
  <c r="J50" i="30"/>
  <c r="I50" i="30"/>
  <c r="H50" i="30"/>
  <c r="G50" i="30"/>
  <c r="F50" i="30"/>
  <c r="E50" i="30"/>
  <c r="D50" i="30"/>
  <c r="Y45" i="30"/>
  <c r="X45" i="30"/>
  <c r="W45" i="30"/>
  <c r="V45" i="30"/>
  <c r="U45" i="30"/>
  <c r="T45" i="30"/>
  <c r="S45" i="30"/>
  <c r="R45" i="30"/>
  <c r="Q45" i="30"/>
  <c r="P45" i="30"/>
  <c r="O45" i="30"/>
  <c r="J45" i="30"/>
  <c r="I45" i="30"/>
  <c r="H45" i="30"/>
  <c r="G45" i="30"/>
  <c r="F45" i="30"/>
  <c r="E45" i="30"/>
  <c r="D45" i="30"/>
  <c r="Y39" i="30"/>
  <c r="X39" i="30"/>
  <c r="W39" i="30"/>
  <c r="W40" i="30" s="1"/>
  <c r="V39" i="30"/>
  <c r="U39" i="30"/>
  <c r="T39" i="30"/>
  <c r="S39" i="30"/>
  <c r="R39" i="30"/>
  <c r="R40" i="30" s="1"/>
  <c r="Q39" i="30"/>
  <c r="P39" i="30"/>
  <c r="O39" i="30"/>
  <c r="O40" i="30" s="1"/>
  <c r="J39" i="30"/>
  <c r="I39" i="30"/>
  <c r="H39" i="30"/>
  <c r="G39" i="30"/>
  <c r="F39" i="30"/>
  <c r="E39" i="30"/>
  <c r="D39" i="30"/>
  <c r="Y36" i="30"/>
  <c r="Y40" i="30"/>
  <c r="X36" i="30"/>
  <c r="X40" i="30" s="1"/>
  <c r="X51" i="30" s="1"/>
  <c r="W36" i="30"/>
  <c r="V36" i="30"/>
  <c r="V40" i="30" s="1"/>
  <c r="V51" i="30" s="1"/>
  <c r="U36" i="30"/>
  <c r="U40" i="30" s="1"/>
  <c r="U51" i="30" s="1"/>
  <c r="T36" i="30"/>
  <c r="T40" i="30"/>
  <c r="S36" i="30"/>
  <c r="S40" i="30"/>
  <c r="R36" i="30"/>
  <c r="Q36" i="30"/>
  <c r="Q40" i="30" s="1"/>
  <c r="P36" i="30"/>
  <c r="P40" i="30" s="1"/>
  <c r="P51" i="30" s="1"/>
  <c r="O36" i="30"/>
  <c r="J36" i="30"/>
  <c r="J40" i="30" s="1"/>
  <c r="I36" i="30"/>
  <c r="I40" i="30" s="1"/>
  <c r="H36" i="30"/>
  <c r="H40" i="30"/>
  <c r="G36" i="30"/>
  <c r="G40" i="30"/>
  <c r="F36" i="30"/>
  <c r="F40" i="30" s="1"/>
  <c r="E36" i="30"/>
  <c r="E40" i="30"/>
  <c r="D36" i="30"/>
  <c r="D40" i="30" s="1"/>
  <c r="J33" i="30"/>
  <c r="I33" i="30"/>
  <c r="H33" i="30"/>
  <c r="G33" i="30"/>
  <c r="F33" i="30"/>
  <c r="E33" i="30"/>
  <c r="D33" i="30"/>
  <c r="Y29" i="30"/>
  <c r="X29" i="30"/>
  <c r="W29" i="30"/>
  <c r="V29" i="30"/>
  <c r="U29" i="30"/>
  <c r="T29" i="30"/>
  <c r="S29" i="30"/>
  <c r="R29" i="30"/>
  <c r="Q29" i="30"/>
  <c r="P29" i="30"/>
  <c r="O29" i="30"/>
  <c r="J29" i="30"/>
  <c r="I29" i="30"/>
  <c r="H29" i="30"/>
  <c r="G29" i="30"/>
  <c r="F29" i="30"/>
  <c r="E29" i="30"/>
  <c r="D29" i="30"/>
  <c r="J26" i="30"/>
  <c r="Y21" i="30"/>
  <c r="X21" i="30"/>
  <c r="W21" i="30"/>
  <c r="V21" i="30"/>
  <c r="U21" i="30"/>
  <c r="T21" i="30"/>
  <c r="T51" i="30" s="1"/>
  <c r="S21" i="30"/>
  <c r="R21" i="30"/>
  <c r="Q21" i="30"/>
  <c r="P21" i="30"/>
  <c r="O21" i="30"/>
  <c r="J21" i="30"/>
  <c r="I21" i="30"/>
  <c r="H21" i="30"/>
  <c r="G21" i="30"/>
  <c r="F21" i="30"/>
  <c r="E21" i="30"/>
  <c r="D21" i="30"/>
  <c r="Y17" i="30"/>
  <c r="X17" i="30"/>
  <c r="W17" i="30"/>
  <c r="V17" i="30"/>
  <c r="U17" i="30"/>
  <c r="T17" i="30"/>
  <c r="S17" i="30"/>
  <c r="R17" i="30"/>
  <c r="Q17" i="30"/>
  <c r="P17" i="30"/>
  <c r="O17" i="30"/>
  <c r="K17" i="30"/>
  <c r="K51" i="30" s="1"/>
  <c r="J17" i="30"/>
  <c r="I17" i="30"/>
  <c r="H17" i="30"/>
  <c r="G17" i="30"/>
  <c r="F17" i="30"/>
  <c r="E17" i="30"/>
  <c r="E51" i="30" s="1"/>
  <c r="D17" i="30"/>
  <c r="Y14" i="30"/>
  <c r="Y51" i="30" s="1"/>
  <c r="X14" i="30"/>
  <c r="W14" i="30"/>
  <c r="V14" i="30"/>
  <c r="U14" i="30"/>
  <c r="T14" i="30"/>
  <c r="S14" i="30"/>
  <c r="S51" i="30" s="1"/>
  <c r="R14" i="30"/>
  <c r="Q14" i="30"/>
  <c r="P14" i="30"/>
  <c r="O14" i="30"/>
  <c r="O51" i="30" s="1"/>
  <c r="J14" i="30"/>
  <c r="I14" i="30"/>
  <c r="H14" i="30"/>
  <c r="G14" i="30"/>
  <c r="F14" i="30"/>
  <c r="E14" i="30"/>
  <c r="D14" i="30"/>
  <c r="D51" i="30" s="1"/>
  <c r="S29" i="29"/>
  <c r="R29" i="29"/>
  <c r="Y33" i="29"/>
  <c r="Y36" i="29"/>
  <c r="Y45" i="29"/>
  <c r="R36" i="29"/>
  <c r="R40" i="29" s="1"/>
  <c r="R39" i="29"/>
  <c r="S17" i="29"/>
  <c r="R17" i="29"/>
  <c r="Q17" i="29"/>
  <c r="Y50" i="29"/>
  <c r="X50" i="29"/>
  <c r="W50" i="29"/>
  <c r="U50" i="29"/>
  <c r="T50" i="29"/>
  <c r="S50" i="29"/>
  <c r="R50" i="29"/>
  <c r="Q50" i="29"/>
  <c r="P50" i="29"/>
  <c r="O50" i="29"/>
  <c r="J50" i="29"/>
  <c r="I50" i="29"/>
  <c r="H50" i="29"/>
  <c r="G50" i="29"/>
  <c r="F50" i="29"/>
  <c r="E50" i="29"/>
  <c r="D50" i="29"/>
  <c r="X45" i="29"/>
  <c r="U45" i="29"/>
  <c r="T45" i="29"/>
  <c r="S45" i="29"/>
  <c r="R45" i="29"/>
  <c r="Q45" i="29"/>
  <c r="P45" i="29"/>
  <c r="O45" i="29"/>
  <c r="J45" i="29"/>
  <c r="I45" i="29"/>
  <c r="H45" i="29"/>
  <c r="G45" i="29"/>
  <c r="F45" i="29"/>
  <c r="E45" i="29"/>
  <c r="D45" i="29"/>
  <c r="Y39" i="29"/>
  <c r="X39" i="29"/>
  <c r="U39" i="29"/>
  <c r="T39" i="29"/>
  <c r="Q39" i="29"/>
  <c r="P39" i="29"/>
  <c r="O39" i="29"/>
  <c r="J39" i="29"/>
  <c r="G39" i="29"/>
  <c r="F39" i="29"/>
  <c r="E39" i="29"/>
  <c r="D39" i="29"/>
  <c r="S39" i="29"/>
  <c r="X36" i="29"/>
  <c r="U36" i="29"/>
  <c r="T36" i="29"/>
  <c r="Q36" i="29"/>
  <c r="P36" i="29"/>
  <c r="O36" i="29"/>
  <c r="J36" i="29"/>
  <c r="I36" i="29"/>
  <c r="I40" i="29" s="1"/>
  <c r="H36" i="29"/>
  <c r="H40" i="29" s="1"/>
  <c r="G36" i="29"/>
  <c r="F36" i="29"/>
  <c r="E36" i="29"/>
  <c r="D36" i="29"/>
  <c r="S36" i="29"/>
  <c r="S33" i="29"/>
  <c r="R33" i="29"/>
  <c r="Q33" i="29"/>
  <c r="P33" i="29"/>
  <c r="O33" i="29"/>
  <c r="K33" i="29"/>
  <c r="J33" i="29"/>
  <c r="I33" i="29"/>
  <c r="H33" i="29"/>
  <c r="G33" i="29"/>
  <c r="F33" i="29"/>
  <c r="E33" i="29"/>
  <c r="D33" i="29"/>
  <c r="Y29" i="29"/>
  <c r="U29" i="29"/>
  <c r="T29" i="29"/>
  <c r="P29" i="29"/>
  <c r="O29" i="29"/>
  <c r="K29" i="29"/>
  <c r="J29" i="29"/>
  <c r="I29" i="29"/>
  <c r="H29" i="29"/>
  <c r="G29" i="29"/>
  <c r="F29" i="29"/>
  <c r="E29" i="29"/>
  <c r="D29" i="29"/>
  <c r="Y26" i="29"/>
  <c r="X26" i="29"/>
  <c r="T26" i="29"/>
  <c r="O26" i="29"/>
  <c r="J26" i="29"/>
  <c r="I26" i="29"/>
  <c r="H26" i="29"/>
  <c r="G26" i="29"/>
  <c r="F26" i="29"/>
  <c r="E26" i="29"/>
  <c r="D26" i="29"/>
  <c r="I23" i="29"/>
  <c r="H23" i="29"/>
  <c r="G23" i="29"/>
  <c r="F23" i="29"/>
  <c r="E23" i="29"/>
  <c r="D23" i="29"/>
  <c r="Y21" i="29"/>
  <c r="X21" i="29"/>
  <c r="U21" i="29"/>
  <c r="J21" i="29"/>
  <c r="I21" i="29"/>
  <c r="H21" i="29"/>
  <c r="G21" i="29"/>
  <c r="F21" i="29"/>
  <c r="E21" i="29"/>
  <c r="D21" i="29"/>
  <c r="Y17" i="29"/>
  <c r="X17" i="29"/>
  <c r="U17" i="29"/>
  <c r="T17" i="29"/>
  <c r="O17" i="29"/>
  <c r="K17" i="29"/>
  <c r="J17" i="29"/>
  <c r="I17" i="29"/>
  <c r="H17" i="29"/>
  <c r="G17" i="29"/>
  <c r="F17" i="29"/>
  <c r="E17" i="29"/>
  <c r="D17" i="29"/>
  <c r="Y14" i="29"/>
  <c r="X14" i="29"/>
  <c r="W14" i="29"/>
  <c r="V14" i="29"/>
  <c r="V51" i="29"/>
  <c r="U14" i="29"/>
  <c r="T14" i="29"/>
  <c r="S14" i="29"/>
  <c r="R14" i="29"/>
  <c r="Q14" i="29"/>
  <c r="P14" i="29"/>
  <c r="O14" i="29"/>
  <c r="J14" i="29"/>
  <c r="I14" i="29"/>
  <c r="H14" i="29"/>
  <c r="H51" i="29" s="1"/>
  <c r="G14" i="29"/>
  <c r="F14" i="29"/>
  <c r="E14" i="29"/>
  <c r="D14" i="29"/>
  <c r="Y50" i="28"/>
  <c r="X50" i="28"/>
  <c r="W50" i="28"/>
  <c r="U50" i="28"/>
  <c r="T50" i="28"/>
  <c r="S50" i="28"/>
  <c r="R50" i="28"/>
  <c r="Q50" i="28"/>
  <c r="P50" i="28"/>
  <c r="O50" i="28"/>
  <c r="J50" i="28"/>
  <c r="H50" i="28"/>
  <c r="G50" i="28"/>
  <c r="E50" i="28"/>
  <c r="D50" i="28"/>
  <c r="I49" i="28"/>
  <c r="I50" i="28" s="1"/>
  <c r="F49" i="28"/>
  <c r="I48" i="28"/>
  <c r="F48" i="28"/>
  <c r="I47" i="28"/>
  <c r="F47" i="28"/>
  <c r="I46" i="28"/>
  <c r="F46" i="28"/>
  <c r="F50" i="28" s="1"/>
  <c r="Y45" i="28"/>
  <c r="X45" i="28"/>
  <c r="U45" i="28"/>
  <c r="T45" i="28"/>
  <c r="S45" i="28"/>
  <c r="R45" i="28"/>
  <c r="Q45" i="28"/>
  <c r="P45" i="28"/>
  <c r="O45" i="28"/>
  <c r="O51" i="28" s="1"/>
  <c r="J45" i="28"/>
  <c r="H45" i="28"/>
  <c r="G45" i="28"/>
  <c r="E45" i="28"/>
  <c r="D45" i="28"/>
  <c r="I44" i="28"/>
  <c r="F44" i="28"/>
  <c r="I43" i="28"/>
  <c r="F43" i="28"/>
  <c r="I42" i="28"/>
  <c r="F42" i="28"/>
  <c r="I41" i="28"/>
  <c r="I45" i="28" s="1"/>
  <c r="F41" i="28"/>
  <c r="F45" i="28" s="1"/>
  <c r="Q40" i="28"/>
  <c r="Y39" i="28"/>
  <c r="X39" i="28"/>
  <c r="U39" i="28"/>
  <c r="T39" i="28"/>
  <c r="T40" i="28" s="1"/>
  <c r="T51" i="28" s="1"/>
  <c r="R39" i="28"/>
  <c r="Q39" i="28"/>
  <c r="P39" i="28"/>
  <c r="O39" i="28"/>
  <c r="J39" i="28"/>
  <c r="H39" i="28"/>
  <c r="H40" i="28" s="1"/>
  <c r="H51" i="28" s="1"/>
  <c r="G39" i="28"/>
  <c r="E39" i="28"/>
  <c r="D39" i="28"/>
  <c r="D40" i="28" s="1"/>
  <c r="D51" i="28" s="1"/>
  <c r="S38" i="28"/>
  <c r="I38" i="28"/>
  <c r="F38" i="28"/>
  <c r="F39" i="28" s="1"/>
  <c r="S37" i="28"/>
  <c r="S39" i="28" s="1"/>
  <c r="I37" i="28"/>
  <c r="I39" i="28" s="1"/>
  <c r="F37" i="28"/>
  <c r="Y36" i="28"/>
  <c r="Y40" i="28" s="1"/>
  <c r="X36" i="28"/>
  <c r="X40" i="28" s="1"/>
  <c r="U36" i="28"/>
  <c r="U40" i="28" s="1"/>
  <c r="T36" i="28"/>
  <c r="R36" i="28"/>
  <c r="R40" i="28" s="1"/>
  <c r="R51" i="28" s="1"/>
  <c r="Q36" i="28"/>
  <c r="P36" i="28"/>
  <c r="P40" i="28" s="1"/>
  <c r="O36" i="28"/>
  <c r="O40" i="28" s="1"/>
  <c r="J36" i="28"/>
  <c r="J40" i="28" s="1"/>
  <c r="H36" i="28"/>
  <c r="G36" i="28"/>
  <c r="G40" i="28" s="1"/>
  <c r="E36" i="28"/>
  <c r="E40" i="28"/>
  <c r="D36" i="28"/>
  <c r="I35" i="28"/>
  <c r="I36" i="28" s="1"/>
  <c r="I40" i="28" s="1"/>
  <c r="F35" i="28"/>
  <c r="S34" i="28"/>
  <c r="S36" i="28" s="1"/>
  <c r="S40" i="28" s="1"/>
  <c r="S51" i="28" s="1"/>
  <c r="I34" i="28"/>
  <c r="F34" i="28"/>
  <c r="F36" i="28"/>
  <c r="S33" i="28"/>
  <c r="R33" i="28"/>
  <c r="Q33" i="28"/>
  <c r="Q51" i="28"/>
  <c r="P33" i="28"/>
  <c r="O33" i="28"/>
  <c r="K33" i="28"/>
  <c r="K51" i="28" s="1"/>
  <c r="J33" i="28"/>
  <c r="H33" i="28"/>
  <c r="G33" i="28"/>
  <c r="E33" i="28"/>
  <c r="D33" i="28"/>
  <c r="I32" i="28"/>
  <c r="F32" i="28"/>
  <c r="I31" i="28"/>
  <c r="F31" i="28"/>
  <c r="I30" i="28"/>
  <c r="F30" i="28"/>
  <c r="F33" i="28" s="1"/>
  <c r="Y29" i="28"/>
  <c r="U29" i="28"/>
  <c r="T29" i="28"/>
  <c r="P29" i="28"/>
  <c r="O29" i="28"/>
  <c r="K29" i="28"/>
  <c r="J29" i="28"/>
  <c r="H29" i="28"/>
  <c r="G29" i="28"/>
  <c r="E29" i="28"/>
  <c r="D29" i="28"/>
  <c r="I28" i="28"/>
  <c r="I29" i="28"/>
  <c r="F28" i="28"/>
  <c r="I27" i="28"/>
  <c r="F27" i="28"/>
  <c r="F29" i="28" s="1"/>
  <c r="Y26" i="28"/>
  <c r="X26" i="28"/>
  <c r="T26" i="28"/>
  <c r="O26" i="28"/>
  <c r="J26" i="28"/>
  <c r="H26" i="28"/>
  <c r="G26" i="28"/>
  <c r="E26" i="28"/>
  <c r="D26" i="28"/>
  <c r="I25" i="28"/>
  <c r="I26" i="28" s="1"/>
  <c r="F25" i="28"/>
  <c r="I24" i="28"/>
  <c r="F24" i="28"/>
  <c r="F26" i="28" s="1"/>
  <c r="Y23" i="28"/>
  <c r="H23" i="28"/>
  <c r="G23" i="28"/>
  <c r="E23" i="28"/>
  <c r="E51" i="28" s="1"/>
  <c r="D23" i="28"/>
  <c r="S22" i="28"/>
  <c r="I22" i="28"/>
  <c r="I23" i="28" s="1"/>
  <c r="F22" i="28"/>
  <c r="F23" i="28" s="1"/>
  <c r="Y21" i="28"/>
  <c r="X21" i="28"/>
  <c r="U21" i="28"/>
  <c r="J21" i="28"/>
  <c r="H21" i="28"/>
  <c r="G21" i="28"/>
  <c r="E21" i="28"/>
  <c r="D21" i="28"/>
  <c r="I20" i="28"/>
  <c r="F20" i="28"/>
  <c r="I19" i="28"/>
  <c r="F19" i="28"/>
  <c r="I18" i="28"/>
  <c r="I21" i="28" s="1"/>
  <c r="F18" i="28"/>
  <c r="F21" i="28" s="1"/>
  <c r="Y17" i="28"/>
  <c r="X17" i="28"/>
  <c r="U17" i="28"/>
  <c r="T17" i="28"/>
  <c r="O17" i="28"/>
  <c r="K17" i="28"/>
  <c r="J17" i="28"/>
  <c r="H17" i="28"/>
  <c r="G17" i="28"/>
  <c r="E17" i="28"/>
  <c r="D17" i="28"/>
  <c r="I16" i="28"/>
  <c r="F16" i="28"/>
  <c r="I15" i="28"/>
  <c r="I17" i="28" s="1"/>
  <c r="F15" i="28"/>
  <c r="F17" i="28"/>
  <c r="Y14" i="28"/>
  <c r="Y51" i="28" s="1"/>
  <c r="X14" i="28"/>
  <c r="X51" i="28" s="1"/>
  <c r="W14" i="28"/>
  <c r="W51" i="28" s="1"/>
  <c r="V14" i="28"/>
  <c r="V51" i="28"/>
  <c r="U14" i="28"/>
  <c r="U51" i="28" s="1"/>
  <c r="T14" i="28"/>
  <c r="S14" i="28"/>
  <c r="R14" i="28"/>
  <c r="Q14" i="28"/>
  <c r="P14" i="28"/>
  <c r="O14" i="28"/>
  <c r="J14" i="28"/>
  <c r="H14" i="28"/>
  <c r="G14" i="28"/>
  <c r="E14" i="28"/>
  <c r="D14" i="28"/>
  <c r="I13" i="28"/>
  <c r="F13" i="28"/>
  <c r="I12" i="28"/>
  <c r="F12" i="28"/>
  <c r="I11" i="28"/>
  <c r="F11" i="28"/>
  <c r="I10" i="28"/>
  <c r="F10" i="28"/>
  <c r="I9" i="28"/>
  <c r="F9" i="28"/>
  <c r="I8" i="28"/>
  <c r="I14" i="28" s="1"/>
  <c r="F8" i="28"/>
  <c r="I7" i="28"/>
  <c r="F7" i="28"/>
  <c r="I6" i="28"/>
  <c r="F6" i="28"/>
  <c r="X50" i="27"/>
  <c r="W50" i="27"/>
  <c r="U50" i="27"/>
  <c r="T50" i="27"/>
  <c r="S50" i="27"/>
  <c r="R50" i="27"/>
  <c r="Q50" i="27"/>
  <c r="P50" i="27"/>
  <c r="O50" i="27"/>
  <c r="X45" i="27"/>
  <c r="U45" i="27"/>
  <c r="T45" i="27"/>
  <c r="S45" i="27"/>
  <c r="R45" i="27"/>
  <c r="Q45" i="27"/>
  <c r="P45" i="27"/>
  <c r="O45" i="27"/>
  <c r="X39" i="27"/>
  <c r="X40" i="27"/>
  <c r="U39" i="27"/>
  <c r="T39" i="27"/>
  <c r="S39" i="27"/>
  <c r="S40" i="27" s="1"/>
  <c r="R39" i="27"/>
  <c r="Q39" i="27"/>
  <c r="P39" i="27"/>
  <c r="O39" i="27"/>
  <c r="U36" i="27"/>
  <c r="U40" i="27"/>
  <c r="T36" i="27"/>
  <c r="S36" i="27"/>
  <c r="R36" i="27"/>
  <c r="Q36" i="27"/>
  <c r="P36" i="27"/>
  <c r="O36" i="27"/>
  <c r="O40" i="27"/>
  <c r="P29" i="27"/>
  <c r="O29" i="27"/>
  <c r="O26" i="27"/>
  <c r="S23" i="27"/>
  <c r="S22" i="27"/>
  <c r="O17" i="27"/>
  <c r="X14" i="27"/>
  <c r="W14" i="27"/>
  <c r="W51" i="27"/>
  <c r="V14" i="27"/>
  <c r="U14" i="27"/>
  <c r="T14" i="27"/>
  <c r="S14" i="27"/>
  <c r="S51" i="27" s="1"/>
  <c r="R14" i="27"/>
  <c r="Q14" i="27"/>
  <c r="P14" i="27"/>
  <c r="O14" i="27"/>
  <c r="J50" i="27"/>
  <c r="H50" i="27"/>
  <c r="G50" i="27"/>
  <c r="E50" i="27"/>
  <c r="D50" i="27"/>
  <c r="I49" i="27"/>
  <c r="F49" i="27"/>
  <c r="I48" i="27"/>
  <c r="F48" i="27"/>
  <c r="I47" i="27"/>
  <c r="F47" i="27"/>
  <c r="I46" i="27"/>
  <c r="F46" i="27"/>
  <c r="J45" i="27"/>
  <c r="H45" i="27"/>
  <c r="G45" i="27"/>
  <c r="E45" i="27"/>
  <c r="D45" i="27"/>
  <c r="I44" i="27"/>
  <c r="F44" i="27"/>
  <c r="I43" i="27"/>
  <c r="I45" i="27"/>
  <c r="F43" i="27"/>
  <c r="I42" i="27"/>
  <c r="F42" i="27"/>
  <c r="I41" i="27"/>
  <c r="F41" i="27"/>
  <c r="H39" i="27"/>
  <c r="H40" i="27" s="1"/>
  <c r="G39" i="27"/>
  <c r="E39" i="27"/>
  <c r="D39" i="27"/>
  <c r="I38" i="27"/>
  <c r="F38" i="27"/>
  <c r="I37" i="27"/>
  <c r="F37" i="27"/>
  <c r="F39" i="27" s="1"/>
  <c r="J36" i="27"/>
  <c r="J40" i="27" s="1"/>
  <c r="H36" i="27"/>
  <c r="G36" i="27"/>
  <c r="E36" i="27"/>
  <c r="E40" i="27"/>
  <c r="D36" i="27"/>
  <c r="I35" i="27"/>
  <c r="F35" i="27"/>
  <c r="I34" i="27"/>
  <c r="I36" i="27" s="1"/>
  <c r="F34" i="27"/>
  <c r="H33" i="27"/>
  <c r="G33" i="27"/>
  <c r="E33" i="27"/>
  <c r="D33" i="27"/>
  <c r="I32" i="27"/>
  <c r="F32" i="27"/>
  <c r="I31" i="27"/>
  <c r="F31" i="27"/>
  <c r="I30" i="27"/>
  <c r="F30" i="27"/>
  <c r="F33" i="27" s="1"/>
  <c r="K29" i="27"/>
  <c r="J29" i="27"/>
  <c r="H29" i="27"/>
  <c r="G29" i="27"/>
  <c r="E29" i="27"/>
  <c r="D29" i="27"/>
  <c r="I28" i="27"/>
  <c r="F28" i="27"/>
  <c r="I27" i="27"/>
  <c r="I29" i="27" s="1"/>
  <c r="F27" i="27"/>
  <c r="F29" i="27" s="1"/>
  <c r="J26" i="27"/>
  <c r="H26" i="27"/>
  <c r="G26" i="27"/>
  <c r="E26" i="27"/>
  <c r="D26" i="27"/>
  <c r="I25" i="27"/>
  <c r="F25" i="27"/>
  <c r="I24" i="27"/>
  <c r="I26" i="27" s="1"/>
  <c r="F24" i="27"/>
  <c r="H23" i="27"/>
  <c r="G23" i="27"/>
  <c r="E23" i="27"/>
  <c r="D23" i="27"/>
  <c r="I22" i="27"/>
  <c r="I23" i="27" s="1"/>
  <c r="F22" i="27"/>
  <c r="F23" i="27" s="1"/>
  <c r="J21" i="27"/>
  <c r="H21" i="27"/>
  <c r="G21" i="27"/>
  <c r="E21" i="27"/>
  <c r="D21" i="27"/>
  <c r="I20" i="27"/>
  <c r="F20" i="27"/>
  <c r="I19" i="27"/>
  <c r="F19" i="27"/>
  <c r="I18" i="27"/>
  <c r="F18" i="27"/>
  <c r="F21" i="27" s="1"/>
  <c r="K17" i="27"/>
  <c r="J17" i="27"/>
  <c r="H17" i="27"/>
  <c r="G17" i="27"/>
  <c r="E17" i="27"/>
  <c r="D17" i="27"/>
  <c r="I16" i="27"/>
  <c r="F16" i="27"/>
  <c r="I15" i="27"/>
  <c r="F15" i="27"/>
  <c r="F17" i="27"/>
  <c r="J14" i="27"/>
  <c r="H14" i="27"/>
  <c r="G14" i="27"/>
  <c r="E14" i="27"/>
  <c r="D14" i="27"/>
  <c r="I13" i="27"/>
  <c r="F13" i="27"/>
  <c r="I12" i="27"/>
  <c r="F12" i="27"/>
  <c r="I11" i="27"/>
  <c r="F11" i="27"/>
  <c r="I10" i="27"/>
  <c r="F10" i="27"/>
  <c r="I9" i="27"/>
  <c r="F9" i="27"/>
  <c r="I8" i="27"/>
  <c r="F8" i="27"/>
  <c r="I7" i="27"/>
  <c r="F7" i="27"/>
  <c r="I6" i="27"/>
  <c r="F6" i="27"/>
  <c r="V51" i="27"/>
  <c r="F28" i="26"/>
  <c r="I11" i="26"/>
  <c r="AF50" i="26"/>
  <c r="AE50" i="26"/>
  <c r="AD50" i="26"/>
  <c r="Z50" i="26"/>
  <c r="W50" i="26"/>
  <c r="U50" i="26"/>
  <c r="T50" i="26"/>
  <c r="S50" i="26"/>
  <c r="R50" i="26"/>
  <c r="N50" i="26"/>
  <c r="M50" i="26"/>
  <c r="L50" i="26"/>
  <c r="K50" i="26"/>
  <c r="J50" i="26"/>
  <c r="H50" i="26"/>
  <c r="I50" i="26" s="1"/>
  <c r="G50" i="26"/>
  <c r="E50" i="26"/>
  <c r="D50" i="26"/>
  <c r="V49" i="26"/>
  <c r="I49" i="26"/>
  <c r="F49" i="26"/>
  <c r="V48" i="26"/>
  <c r="I48" i="26"/>
  <c r="F48" i="26"/>
  <c r="V47" i="26"/>
  <c r="I47" i="26"/>
  <c r="F47" i="26"/>
  <c r="V46" i="26"/>
  <c r="I46" i="26"/>
  <c r="F46" i="26"/>
  <c r="AF45" i="26"/>
  <c r="AE45" i="26"/>
  <c r="AD45" i="26"/>
  <c r="Z45" i="26"/>
  <c r="Y45" i="26"/>
  <c r="X45" i="26"/>
  <c r="W45" i="26"/>
  <c r="U45" i="26"/>
  <c r="T45" i="26"/>
  <c r="S45" i="26"/>
  <c r="R45" i="26"/>
  <c r="N45" i="26"/>
  <c r="M45" i="26"/>
  <c r="L45" i="26"/>
  <c r="K45" i="26"/>
  <c r="J45" i="26"/>
  <c r="H45" i="26"/>
  <c r="G45" i="26"/>
  <c r="E45" i="26"/>
  <c r="D45" i="26"/>
  <c r="V44" i="26"/>
  <c r="I44" i="26"/>
  <c r="F44" i="26"/>
  <c r="V43" i="26"/>
  <c r="I43" i="26"/>
  <c r="F43" i="26"/>
  <c r="V42" i="26"/>
  <c r="I42" i="26"/>
  <c r="F42" i="26"/>
  <c r="V41" i="26"/>
  <c r="I41" i="26"/>
  <c r="F41" i="26"/>
  <c r="AF39" i="26"/>
  <c r="AE39" i="26"/>
  <c r="AD39" i="26"/>
  <c r="AD40" i="26" s="1"/>
  <c r="Z39" i="26"/>
  <c r="W39" i="26"/>
  <c r="U39" i="26"/>
  <c r="T39" i="26"/>
  <c r="S39" i="26"/>
  <c r="S40" i="26" s="1"/>
  <c r="S51" i="26" s="1"/>
  <c r="R39" i="26"/>
  <c r="N39" i="26"/>
  <c r="M39" i="26"/>
  <c r="L39" i="26"/>
  <c r="K39" i="26"/>
  <c r="K40" i="26" s="1"/>
  <c r="J39" i="26"/>
  <c r="H39" i="26"/>
  <c r="G39" i="26"/>
  <c r="E39" i="26"/>
  <c r="D39" i="26"/>
  <c r="V38" i="26"/>
  <c r="I38" i="26"/>
  <c r="F38" i="26"/>
  <c r="V37" i="26"/>
  <c r="I37" i="26"/>
  <c r="F37" i="26"/>
  <c r="F39" i="26" s="1"/>
  <c r="AF36" i="26"/>
  <c r="AF40" i="26"/>
  <c r="AE36" i="26"/>
  <c r="AD36" i="26"/>
  <c r="Z36" i="26"/>
  <c r="W36" i="26"/>
  <c r="U36" i="26"/>
  <c r="U40" i="26"/>
  <c r="T36" i="26"/>
  <c r="S36" i="26"/>
  <c r="R36" i="26"/>
  <c r="N36" i="26"/>
  <c r="M36" i="26"/>
  <c r="M40" i="26" s="1"/>
  <c r="L36" i="26"/>
  <c r="L40" i="26" s="1"/>
  <c r="K36" i="26"/>
  <c r="J36" i="26"/>
  <c r="J40" i="26" s="1"/>
  <c r="J51" i="26" s="1"/>
  <c r="H36" i="26"/>
  <c r="G36" i="26"/>
  <c r="E36" i="26"/>
  <c r="E40" i="26" s="1"/>
  <c r="E51" i="26" s="1"/>
  <c r="D36" i="26"/>
  <c r="V35" i="26"/>
  <c r="I35" i="26"/>
  <c r="F35" i="26"/>
  <c r="V34" i="26"/>
  <c r="V36" i="26" s="1"/>
  <c r="I34" i="26"/>
  <c r="F34" i="26"/>
  <c r="AF33" i="26"/>
  <c r="AE33" i="26"/>
  <c r="AD33" i="26"/>
  <c r="Z33" i="26"/>
  <c r="U33" i="26"/>
  <c r="T33" i="26"/>
  <c r="S33" i="26"/>
  <c r="R33" i="26"/>
  <c r="N33" i="26"/>
  <c r="M33" i="26"/>
  <c r="L33" i="26"/>
  <c r="K33" i="26"/>
  <c r="J33" i="26"/>
  <c r="H33" i="26"/>
  <c r="G33" i="26"/>
  <c r="E33" i="26"/>
  <c r="D33" i="26"/>
  <c r="V32" i="26"/>
  <c r="I32" i="26"/>
  <c r="F32" i="26"/>
  <c r="V31" i="26"/>
  <c r="I31" i="26"/>
  <c r="F31" i="26"/>
  <c r="F33" i="26" s="1"/>
  <c r="V30" i="26"/>
  <c r="I30" i="26"/>
  <c r="F30" i="26"/>
  <c r="AF29" i="26"/>
  <c r="AE29" i="26"/>
  <c r="AD29" i="26"/>
  <c r="AD51" i="26" s="1"/>
  <c r="Z29" i="26"/>
  <c r="V29" i="26"/>
  <c r="U29" i="26"/>
  <c r="T29" i="26"/>
  <c r="S29" i="26"/>
  <c r="R29" i="26"/>
  <c r="N29" i="26"/>
  <c r="M29" i="26"/>
  <c r="L29" i="26"/>
  <c r="K29" i="26"/>
  <c r="J29" i="26"/>
  <c r="H29" i="26"/>
  <c r="H51" i="26" s="1"/>
  <c r="G29" i="26"/>
  <c r="E29" i="26"/>
  <c r="D29" i="26"/>
  <c r="I28" i="26"/>
  <c r="F29" i="26"/>
  <c r="I27" i="26"/>
  <c r="AF26" i="26"/>
  <c r="AE26" i="26"/>
  <c r="AD26" i="26"/>
  <c r="Z26" i="26"/>
  <c r="W26" i="26"/>
  <c r="U26" i="26"/>
  <c r="U51" i="26" s="1"/>
  <c r="T26" i="26"/>
  <c r="S26" i="26"/>
  <c r="R26" i="26"/>
  <c r="N26" i="26"/>
  <c r="M26" i="26"/>
  <c r="L26" i="26"/>
  <c r="K26" i="26"/>
  <c r="J26" i="26"/>
  <c r="H26" i="26"/>
  <c r="I26" i="26" s="1"/>
  <c r="G26" i="26"/>
  <c r="E26" i="26"/>
  <c r="D26" i="26"/>
  <c r="V25" i="26"/>
  <c r="I25" i="26"/>
  <c r="V24" i="26"/>
  <c r="I24" i="26"/>
  <c r="F24" i="26"/>
  <c r="AF23" i="26"/>
  <c r="AE23" i="26"/>
  <c r="AD23" i="26"/>
  <c r="Z23" i="26"/>
  <c r="W23" i="26"/>
  <c r="U23" i="26"/>
  <c r="T23" i="26"/>
  <c r="S23" i="26"/>
  <c r="R23" i="26"/>
  <c r="N23" i="26"/>
  <c r="M23" i="26"/>
  <c r="L23" i="26"/>
  <c r="K23" i="26"/>
  <c r="J23" i="26"/>
  <c r="H23" i="26"/>
  <c r="G23" i="26"/>
  <c r="E23" i="26"/>
  <c r="D23" i="26"/>
  <c r="V22" i="26"/>
  <c r="V23" i="26"/>
  <c r="I22" i="26"/>
  <c r="F22" i="26"/>
  <c r="F23" i="26"/>
  <c r="AF21" i="26"/>
  <c r="AE21" i="26"/>
  <c r="AD21" i="26"/>
  <c r="Z21" i="26"/>
  <c r="W21" i="26"/>
  <c r="U21" i="26"/>
  <c r="T21" i="26"/>
  <c r="S21" i="26"/>
  <c r="R21" i="26"/>
  <c r="N21" i="26"/>
  <c r="M21" i="26"/>
  <c r="L21" i="26"/>
  <c r="K21" i="26"/>
  <c r="J21" i="26"/>
  <c r="H21" i="26"/>
  <c r="G21" i="26"/>
  <c r="E21" i="26"/>
  <c r="D21" i="26"/>
  <c r="V20" i="26"/>
  <c r="I20" i="26"/>
  <c r="F20" i="26"/>
  <c r="V19" i="26"/>
  <c r="I19" i="26"/>
  <c r="F19" i="26"/>
  <c r="V18" i="26"/>
  <c r="I18" i="26"/>
  <c r="F18" i="26"/>
  <c r="AF17" i="26"/>
  <c r="AE17" i="26"/>
  <c r="AD17" i="26"/>
  <c r="Z17" i="26"/>
  <c r="W17" i="26"/>
  <c r="U17" i="26"/>
  <c r="T17" i="26"/>
  <c r="S17" i="26"/>
  <c r="R17" i="26"/>
  <c r="N17" i="26"/>
  <c r="M17" i="26"/>
  <c r="L17" i="26"/>
  <c r="K17" i="26"/>
  <c r="J17" i="26"/>
  <c r="H17" i="26"/>
  <c r="G17" i="26"/>
  <c r="E17" i="26"/>
  <c r="D17" i="26"/>
  <c r="V16" i="26"/>
  <c r="I16" i="26"/>
  <c r="F16" i="26"/>
  <c r="V15" i="26"/>
  <c r="I15" i="26"/>
  <c r="F15" i="26"/>
  <c r="F17" i="26"/>
  <c r="AF14" i="26"/>
  <c r="AE14" i="26"/>
  <c r="AD14" i="26"/>
  <c r="AC14" i="26"/>
  <c r="AB14" i="26"/>
  <c r="AA14" i="26"/>
  <c r="Z14" i="26"/>
  <c r="W14" i="26"/>
  <c r="U14" i="26"/>
  <c r="T14" i="26"/>
  <c r="S14" i="26"/>
  <c r="R14" i="26"/>
  <c r="N14" i="26"/>
  <c r="M14" i="26"/>
  <c r="L14" i="26"/>
  <c r="K14" i="26"/>
  <c r="J14" i="26"/>
  <c r="H14" i="26"/>
  <c r="G14" i="26"/>
  <c r="E14" i="26"/>
  <c r="D14" i="26"/>
  <c r="V13" i="26"/>
  <c r="I13" i="26"/>
  <c r="F13" i="26"/>
  <c r="V12" i="26"/>
  <c r="I12" i="26"/>
  <c r="F12" i="26"/>
  <c r="V11" i="26"/>
  <c r="F11" i="26"/>
  <c r="I10" i="26"/>
  <c r="F10" i="26"/>
  <c r="V9" i="26"/>
  <c r="I9" i="26"/>
  <c r="F9" i="26"/>
  <c r="V8" i="26"/>
  <c r="I8" i="26"/>
  <c r="F8" i="26"/>
  <c r="I7" i="26"/>
  <c r="F7" i="26"/>
  <c r="I6" i="26"/>
  <c r="F6" i="26"/>
  <c r="AF45" i="25"/>
  <c r="S14" i="25"/>
  <c r="R14" i="25"/>
  <c r="J14" i="25"/>
  <c r="F48" i="25"/>
  <c r="F49" i="25"/>
  <c r="F47" i="25"/>
  <c r="F50" i="25" s="1"/>
  <c r="F46" i="25"/>
  <c r="F44" i="25"/>
  <c r="F43" i="25"/>
  <c r="F42" i="25"/>
  <c r="F41" i="25"/>
  <c r="F38" i="25"/>
  <c r="F37" i="25"/>
  <c r="F35" i="25"/>
  <c r="F34" i="25"/>
  <c r="F36" i="25" s="1"/>
  <c r="F32" i="25"/>
  <c r="F33" i="25" s="1"/>
  <c r="F31" i="25"/>
  <c r="F30" i="25"/>
  <c r="F28" i="25"/>
  <c r="F24" i="25"/>
  <c r="F22" i="25"/>
  <c r="F20" i="25"/>
  <c r="F19" i="25"/>
  <c r="F18" i="25"/>
  <c r="F15" i="25"/>
  <c r="F8" i="25"/>
  <c r="F9" i="25"/>
  <c r="F10" i="25"/>
  <c r="F11" i="25"/>
  <c r="F12" i="25"/>
  <c r="F13" i="25"/>
  <c r="F7" i="25"/>
  <c r="F6" i="25"/>
  <c r="AF50" i="25"/>
  <c r="AE50" i="25"/>
  <c r="AD50" i="25"/>
  <c r="Z50" i="25"/>
  <c r="W50" i="25"/>
  <c r="U50" i="25"/>
  <c r="T50" i="25"/>
  <c r="S50" i="25"/>
  <c r="R50" i="25"/>
  <c r="N50" i="25"/>
  <c r="M50" i="25"/>
  <c r="L50" i="25"/>
  <c r="K50" i="25"/>
  <c r="J50" i="25"/>
  <c r="H50" i="25"/>
  <c r="G50" i="25"/>
  <c r="E50" i="25"/>
  <c r="D50" i="25"/>
  <c r="V49" i="25"/>
  <c r="I49" i="25"/>
  <c r="V48" i="25"/>
  <c r="I48" i="25"/>
  <c r="V47" i="25"/>
  <c r="I47" i="25"/>
  <c r="V46" i="25"/>
  <c r="V50" i="25" s="1"/>
  <c r="I46" i="25"/>
  <c r="AE45" i="25"/>
  <c r="AD45" i="25"/>
  <c r="Z45" i="25"/>
  <c r="Y45" i="25"/>
  <c r="X45" i="25"/>
  <c r="W45" i="25"/>
  <c r="U45" i="25"/>
  <c r="T45" i="25"/>
  <c r="S45" i="25"/>
  <c r="R45" i="25"/>
  <c r="N45" i="25"/>
  <c r="M45" i="25"/>
  <c r="L45" i="25"/>
  <c r="K45" i="25"/>
  <c r="J45" i="25"/>
  <c r="H45" i="25"/>
  <c r="G45" i="25"/>
  <c r="E45" i="25"/>
  <c r="D45" i="25"/>
  <c r="V44" i="25"/>
  <c r="I44" i="25"/>
  <c r="V43" i="25"/>
  <c r="I43" i="25"/>
  <c r="V42" i="25"/>
  <c r="I42" i="25"/>
  <c r="V41" i="25"/>
  <c r="V45" i="25"/>
  <c r="I41" i="25"/>
  <c r="AF39" i="25"/>
  <c r="AE39" i="25"/>
  <c r="AE40" i="25" s="1"/>
  <c r="AD39" i="25"/>
  <c r="Z39" i="25"/>
  <c r="W39" i="25"/>
  <c r="U39" i="25"/>
  <c r="T39" i="25"/>
  <c r="T40" i="25" s="1"/>
  <c r="S39" i="25"/>
  <c r="R39" i="25"/>
  <c r="R40" i="25" s="1"/>
  <c r="M39" i="25"/>
  <c r="L39" i="25"/>
  <c r="K39" i="25"/>
  <c r="J39" i="25"/>
  <c r="H39" i="25"/>
  <c r="G39" i="25"/>
  <c r="E39" i="25"/>
  <c r="D39" i="25"/>
  <c r="V38" i="25"/>
  <c r="V39" i="25" s="1"/>
  <c r="I38" i="25"/>
  <c r="V37" i="25"/>
  <c r="I37" i="25"/>
  <c r="AF36" i="25"/>
  <c r="AF40" i="25"/>
  <c r="AE36" i="25"/>
  <c r="AD36" i="25"/>
  <c r="AD40" i="25"/>
  <c r="Z36" i="25"/>
  <c r="W36" i="25"/>
  <c r="W40" i="25"/>
  <c r="U36" i="25"/>
  <c r="T36" i="25"/>
  <c r="S36" i="25"/>
  <c r="R36" i="25"/>
  <c r="N36" i="25"/>
  <c r="N39" i="25"/>
  <c r="N40" i="25" s="1"/>
  <c r="M36" i="25"/>
  <c r="M40" i="25"/>
  <c r="L36" i="25"/>
  <c r="L40" i="25" s="1"/>
  <c r="K36" i="25"/>
  <c r="K40" i="25" s="1"/>
  <c r="J36" i="25"/>
  <c r="H36" i="25"/>
  <c r="I36" i="25" s="1"/>
  <c r="G36" i="25"/>
  <c r="E36" i="25"/>
  <c r="E40" i="25" s="1"/>
  <c r="E51" i="25" s="1"/>
  <c r="D36" i="25"/>
  <c r="V35" i="25"/>
  <c r="I35" i="25"/>
  <c r="V34" i="25"/>
  <c r="V36" i="25"/>
  <c r="I34" i="25"/>
  <c r="AF33" i="25"/>
  <c r="AE33" i="25"/>
  <c r="AD33" i="25"/>
  <c r="Z33" i="25"/>
  <c r="U33" i="25"/>
  <c r="T33" i="25"/>
  <c r="S33" i="25"/>
  <c r="R33" i="25"/>
  <c r="N33" i="25"/>
  <c r="M33" i="25"/>
  <c r="L33" i="25"/>
  <c r="K33" i="25"/>
  <c r="J33" i="25"/>
  <c r="H33" i="25"/>
  <c r="G33" i="25"/>
  <c r="I33" i="25" s="1"/>
  <c r="E33" i="25"/>
  <c r="D33" i="25"/>
  <c r="V32" i="25"/>
  <c r="I32" i="25"/>
  <c r="V31" i="25"/>
  <c r="I31" i="25"/>
  <c r="V30" i="25"/>
  <c r="V33" i="25"/>
  <c r="I30" i="25"/>
  <c r="AF29" i="25"/>
  <c r="AE29" i="25"/>
  <c r="AD29" i="25"/>
  <c r="Z29" i="25"/>
  <c r="V29" i="25"/>
  <c r="U29" i="25"/>
  <c r="T29" i="25"/>
  <c r="S29" i="25"/>
  <c r="R29" i="25"/>
  <c r="N29" i="25"/>
  <c r="M29" i="25"/>
  <c r="L29" i="25"/>
  <c r="K29" i="25"/>
  <c r="J29" i="25"/>
  <c r="H29" i="25"/>
  <c r="G29" i="25"/>
  <c r="F29" i="25"/>
  <c r="E29" i="25"/>
  <c r="D29" i="25"/>
  <c r="I28" i="25"/>
  <c r="I27" i="25"/>
  <c r="AF26" i="25"/>
  <c r="AE26" i="25"/>
  <c r="AD26" i="25"/>
  <c r="Z26" i="25"/>
  <c r="W26" i="25"/>
  <c r="U26" i="25"/>
  <c r="T26" i="25"/>
  <c r="S26" i="25"/>
  <c r="R26" i="25"/>
  <c r="N26" i="25"/>
  <c r="M26" i="25"/>
  <c r="L26" i="25"/>
  <c r="K26" i="25"/>
  <c r="J26" i="25"/>
  <c r="H26" i="25"/>
  <c r="G26" i="25"/>
  <c r="E26" i="25"/>
  <c r="D26" i="25"/>
  <c r="V25" i="25"/>
  <c r="I25" i="25"/>
  <c r="F25" i="25"/>
  <c r="F26" i="25" s="1"/>
  <c r="V24" i="25"/>
  <c r="V26" i="25" s="1"/>
  <c r="I24" i="25"/>
  <c r="AF23" i="25"/>
  <c r="AE23" i="25"/>
  <c r="AD23" i="25"/>
  <c r="Z23" i="25"/>
  <c r="W23" i="25"/>
  <c r="U23" i="25"/>
  <c r="T23" i="25"/>
  <c r="S23" i="25"/>
  <c r="R23" i="25"/>
  <c r="N23" i="25"/>
  <c r="M23" i="25"/>
  <c r="L23" i="25"/>
  <c r="K23" i="25"/>
  <c r="J23" i="25"/>
  <c r="H23" i="25"/>
  <c r="G23" i="25"/>
  <c r="F23" i="25"/>
  <c r="E23" i="25"/>
  <c r="D23" i="25"/>
  <c r="V22" i="25"/>
  <c r="V23" i="25" s="1"/>
  <c r="I22" i="25"/>
  <c r="AF21" i="25"/>
  <c r="AE21" i="25"/>
  <c r="AD21" i="25"/>
  <c r="AD51" i="25" s="1"/>
  <c r="Z21" i="25"/>
  <c r="W21" i="25"/>
  <c r="U21" i="25"/>
  <c r="T21" i="25"/>
  <c r="S21" i="25"/>
  <c r="R21" i="25"/>
  <c r="N21" i="25"/>
  <c r="M21" i="25"/>
  <c r="L21" i="25"/>
  <c r="K21" i="25"/>
  <c r="J21" i="25"/>
  <c r="H21" i="25"/>
  <c r="G21" i="25"/>
  <c r="E21" i="25"/>
  <c r="D21" i="25"/>
  <c r="V20" i="25"/>
  <c r="I20" i="25"/>
  <c r="V19" i="25"/>
  <c r="V21" i="25" s="1"/>
  <c r="I19" i="25"/>
  <c r="V18" i="25"/>
  <c r="I18" i="25"/>
  <c r="AF17" i="25"/>
  <c r="AE17" i="25"/>
  <c r="AD17" i="25"/>
  <c r="Z17" i="25"/>
  <c r="W17" i="25"/>
  <c r="U17" i="25"/>
  <c r="T17" i="25"/>
  <c r="V17" i="25" s="1"/>
  <c r="S17" i="25"/>
  <c r="R17" i="25"/>
  <c r="N17" i="25"/>
  <c r="M17" i="25"/>
  <c r="L17" i="25"/>
  <c r="K17" i="25"/>
  <c r="J17" i="25"/>
  <c r="H17" i="25"/>
  <c r="G17" i="25"/>
  <c r="E17" i="25"/>
  <c r="D17" i="25"/>
  <c r="V16" i="25"/>
  <c r="I16" i="25"/>
  <c r="F16" i="25"/>
  <c r="F17" i="25"/>
  <c r="V15" i="25"/>
  <c r="I15" i="25"/>
  <c r="AF14" i="25"/>
  <c r="AF51" i="25" s="1"/>
  <c r="AE14" i="25"/>
  <c r="AD14" i="25"/>
  <c r="AC14" i="25"/>
  <c r="AB14" i="25"/>
  <c r="AA14" i="25"/>
  <c r="Z14" i="25"/>
  <c r="W14" i="25"/>
  <c r="U14" i="25"/>
  <c r="T14" i="25"/>
  <c r="N14" i="25"/>
  <c r="M14" i="25"/>
  <c r="L14" i="25"/>
  <c r="K14" i="25"/>
  <c r="H14" i="25"/>
  <c r="G14" i="25"/>
  <c r="E14" i="25"/>
  <c r="D14" i="25"/>
  <c r="V13" i="25"/>
  <c r="I13" i="25"/>
  <c r="V12" i="25"/>
  <c r="I12" i="25"/>
  <c r="V11" i="25"/>
  <c r="I11" i="25"/>
  <c r="I10" i="25"/>
  <c r="V9" i="25"/>
  <c r="I9" i="25"/>
  <c r="V8" i="25"/>
  <c r="I8" i="25"/>
  <c r="I7" i="25"/>
  <c r="I6" i="25"/>
  <c r="O50" i="19"/>
  <c r="N50" i="19"/>
  <c r="O45" i="19"/>
  <c r="N45" i="19"/>
  <c r="O39" i="19"/>
  <c r="O40" i="19" s="1"/>
  <c r="N39" i="19"/>
  <c r="N40" i="19"/>
  <c r="O36" i="19"/>
  <c r="N36" i="19"/>
  <c r="O33" i="19"/>
  <c r="N33" i="19"/>
  <c r="O29" i="19"/>
  <c r="N29" i="19"/>
  <c r="O26" i="19"/>
  <c r="N26" i="19"/>
  <c r="O23" i="19"/>
  <c r="N23" i="19"/>
  <c r="O21" i="19"/>
  <c r="N21" i="19"/>
  <c r="O17" i="19"/>
  <c r="N17" i="19"/>
  <c r="O14" i="19"/>
  <c r="N14" i="19"/>
  <c r="O50" i="20"/>
  <c r="N50" i="20"/>
  <c r="O45" i="20"/>
  <c r="N45" i="20"/>
  <c r="O39" i="20"/>
  <c r="N39" i="20"/>
  <c r="O36" i="20"/>
  <c r="N36" i="20"/>
  <c r="N40" i="20" s="1"/>
  <c r="O33" i="20"/>
  <c r="N33" i="20"/>
  <c r="O29" i="20"/>
  <c r="N29" i="20"/>
  <c r="O26" i="20"/>
  <c r="N26" i="20"/>
  <c r="O23" i="20"/>
  <c r="N23" i="20"/>
  <c r="O21" i="20"/>
  <c r="N21" i="20"/>
  <c r="O17" i="20"/>
  <c r="N17" i="20"/>
  <c r="O14" i="20"/>
  <c r="N14" i="20"/>
  <c r="O50" i="21"/>
  <c r="N50" i="21"/>
  <c r="O45" i="21"/>
  <c r="N45" i="21"/>
  <c r="O39" i="21"/>
  <c r="O40" i="21"/>
  <c r="N39" i="21"/>
  <c r="O36" i="21"/>
  <c r="N36" i="21"/>
  <c r="N40" i="21" s="1"/>
  <c r="N51" i="21" s="1"/>
  <c r="O33" i="21"/>
  <c r="N33" i="21"/>
  <c r="O29" i="21"/>
  <c r="N29" i="21"/>
  <c r="O26" i="21"/>
  <c r="N26" i="21"/>
  <c r="O23" i="21"/>
  <c r="N23" i="21"/>
  <c r="O21" i="21"/>
  <c r="N21" i="21"/>
  <c r="O17" i="21"/>
  <c r="N17" i="21"/>
  <c r="O14" i="21"/>
  <c r="N14" i="21"/>
  <c r="O50" i="22"/>
  <c r="N50" i="22"/>
  <c r="O45" i="22"/>
  <c r="N45" i="22"/>
  <c r="O39" i="22"/>
  <c r="N39" i="22"/>
  <c r="O36" i="22"/>
  <c r="N36" i="22"/>
  <c r="O33" i="22"/>
  <c r="N33" i="22"/>
  <c r="O29" i="22"/>
  <c r="N29" i="22"/>
  <c r="O26" i="22"/>
  <c r="N26" i="22"/>
  <c r="O23" i="22"/>
  <c r="N23" i="22"/>
  <c r="O21" i="22"/>
  <c r="N21" i="22"/>
  <c r="O17" i="22"/>
  <c r="N17" i="22"/>
  <c r="O14" i="22"/>
  <c r="N14" i="22"/>
  <c r="O50" i="23"/>
  <c r="N50" i="23"/>
  <c r="O45" i="23"/>
  <c r="N45" i="23"/>
  <c r="O39" i="23"/>
  <c r="O40" i="23" s="1"/>
  <c r="N39" i="23"/>
  <c r="N40" i="23"/>
  <c r="O36" i="23"/>
  <c r="N36" i="23"/>
  <c r="O33" i="23"/>
  <c r="N33" i="23"/>
  <c r="O29" i="23"/>
  <c r="N29" i="23"/>
  <c r="O26" i="23"/>
  <c r="N26" i="23"/>
  <c r="O23" i="23"/>
  <c r="N23" i="23"/>
  <c r="O21" i="23"/>
  <c r="N21" i="23"/>
  <c r="O17" i="23"/>
  <c r="N17" i="23"/>
  <c r="O14" i="23"/>
  <c r="N14" i="23"/>
  <c r="E29" i="23"/>
  <c r="E50" i="19"/>
  <c r="D50" i="19"/>
  <c r="E45" i="19"/>
  <c r="D45" i="19"/>
  <c r="E39" i="19"/>
  <c r="E40" i="19"/>
  <c r="D39" i="19"/>
  <c r="D36" i="19"/>
  <c r="D40" i="19" s="1"/>
  <c r="E33" i="19"/>
  <c r="D33" i="19"/>
  <c r="E29" i="19"/>
  <c r="E51" i="19" s="1"/>
  <c r="D29" i="19"/>
  <c r="E26" i="19"/>
  <c r="D26" i="19"/>
  <c r="E23" i="19"/>
  <c r="D23" i="19"/>
  <c r="D21" i="19"/>
  <c r="D51" i="19" s="1"/>
  <c r="E17" i="19"/>
  <c r="E17" i="20"/>
  <c r="E14" i="19"/>
  <c r="D14" i="19"/>
  <c r="E50" i="20"/>
  <c r="D50" i="20"/>
  <c r="E45" i="20"/>
  <c r="D45" i="20"/>
  <c r="E39" i="20"/>
  <c r="E40" i="20" s="1"/>
  <c r="D39" i="20"/>
  <c r="D40" i="20"/>
  <c r="D36" i="20"/>
  <c r="D33" i="20"/>
  <c r="E33" i="20"/>
  <c r="E29" i="20"/>
  <c r="D29" i="20"/>
  <c r="E26" i="20"/>
  <c r="D26" i="20"/>
  <c r="E23" i="20"/>
  <c r="D23" i="20"/>
  <c r="D21" i="20"/>
  <c r="E14" i="20"/>
  <c r="E51" i="20"/>
  <c r="D14" i="20"/>
  <c r="D51" i="20" s="1"/>
  <c r="E50" i="21"/>
  <c r="D50" i="21"/>
  <c r="E45" i="21"/>
  <c r="D45" i="21"/>
  <c r="E40" i="21"/>
  <c r="E39" i="21"/>
  <c r="D39" i="21"/>
  <c r="D36" i="21"/>
  <c r="E33" i="21"/>
  <c r="D33" i="21"/>
  <c r="E29" i="21"/>
  <c r="D29" i="21"/>
  <c r="E26" i="21"/>
  <c r="D26" i="21"/>
  <c r="E23" i="21"/>
  <c r="D23" i="21"/>
  <c r="D21" i="21"/>
  <c r="E17" i="21"/>
  <c r="E14" i="21"/>
  <c r="E51" i="21" s="1"/>
  <c r="D14" i="21"/>
  <c r="E21" i="22"/>
  <c r="E23" i="22" s="1"/>
  <c r="E33" i="22"/>
  <c r="E50" i="22"/>
  <c r="D50" i="22"/>
  <c r="E45" i="22"/>
  <c r="D45" i="22"/>
  <c r="E39" i="22"/>
  <c r="E40" i="22" s="1"/>
  <c r="D39" i="22"/>
  <c r="D40" i="22" s="1"/>
  <c r="D36" i="22"/>
  <c r="D33" i="22"/>
  <c r="D51" i="22" s="1"/>
  <c r="E29" i="22"/>
  <c r="D29" i="22"/>
  <c r="E26" i="22"/>
  <c r="D26" i="22"/>
  <c r="D29" i="23"/>
  <c r="D29" i="24"/>
  <c r="D26" i="23"/>
  <c r="D26" i="24"/>
  <c r="D23" i="22"/>
  <c r="D23" i="23"/>
  <c r="D21" i="22"/>
  <c r="E17" i="22"/>
  <c r="E51" i="22" s="1"/>
  <c r="D17" i="22"/>
  <c r="E14" i="22"/>
  <c r="D14" i="22"/>
  <c r="E50" i="23"/>
  <c r="D50" i="23"/>
  <c r="E45" i="23"/>
  <c r="D45" i="23"/>
  <c r="E39" i="23"/>
  <c r="E40" i="23" s="1"/>
  <c r="D39" i="23"/>
  <c r="D36" i="23"/>
  <c r="D40" i="23" s="1"/>
  <c r="E33" i="23"/>
  <c r="D33" i="23"/>
  <c r="E21" i="23"/>
  <c r="E23" i="23" s="1"/>
  <c r="D21" i="23"/>
  <c r="E17" i="23"/>
  <c r="D17" i="23"/>
  <c r="E14" i="23"/>
  <c r="D14" i="23"/>
  <c r="AF50" i="24"/>
  <c r="AE50" i="24"/>
  <c r="AD50" i="24"/>
  <c r="Z50" i="24"/>
  <c r="W50" i="24"/>
  <c r="U50" i="24"/>
  <c r="T50" i="24"/>
  <c r="S50" i="24"/>
  <c r="R50" i="24"/>
  <c r="N50" i="24"/>
  <c r="M50" i="24"/>
  <c r="L50" i="24"/>
  <c r="K50" i="24"/>
  <c r="J50" i="24"/>
  <c r="H50" i="24"/>
  <c r="G50" i="24"/>
  <c r="I50" i="24"/>
  <c r="F50" i="24"/>
  <c r="E50" i="24"/>
  <c r="D50" i="24"/>
  <c r="V49" i="24"/>
  <c r="I49" i="24"/>
  <c r="V48" i="24"/>
  <c r="V50" i="24" s="1"/>
  <c r="I48" i="24"/>
  <c r="V47" i="24"/>
  <c r="I47" i="24"/>
  <c r="V46" i="24"/>
  <c r="I46" i="24"/>
  <c r="AF45" i="24"/>
  <c r="AE45" i="24"/>
  <c r="AD45" i="24"/>
  <c r="Z45" i="24"/>
  <c r="Y45" i="24"/>
  <c r="X45" i="24"/>
  <c r="W45" i="24"/>
  <c r="U45" i="24"/>
  <c r="T45" i="24"/>
  <c r="S45" i="24"/>
  <c r="R45" i="24"/>
  <c r="N45" i="24"/>
  <c r="M45" i="24"/>
  <c r="L45" i="24"/>
  <c r="K45" i="24"/>
  <c r="J45" i="24"/>
  <c r="H45" i="24"/>
  <c r="G45" i="24"/>
  <c r="I45" i="24" s="1"/>
  <c r="F45" i="24"/>
  <c r="E45" i="24"/>
  <c r="E51" i="24" s="1"/>
  <c r="D45" i="24"/>
  <c r="V44" i="24"/>
  <c r="I44" i="24"/>
  <c r="V43" i="24"/>
  <c r="I43" i="24"/>
  <c r="V42" i="24"/>
  <c r="V45" i="24" s="1"/>
  <c r="I42" i="24"/>
  <c r="V41" i="24"/>
  <c r="I41" i="24"/>
  <c r="AF39" i="24"/>
  <c r="AE39" i="24"/>
  <c r="AD39" i="24"/>
  <c r="Z39" i="24"/>
  <c r="W39" i="24"/>
  <c r="U39" i="24"/>
  <c r="T39" i="24"/>
  <c r="T40" i="24" s="1"/>
  <c r="S39" i="24"/>
  <c r="R39" i="24"/>
  <c r="R40" i="24" s="1"/>
  <c r="M39" i="24"/>
  <c r="L39" i="24"/>
  <c r="K39" i="24"/>
  <c r="J39" i="24"/>
  <c r="J40" i="24" s="1"/>
  <c r="H39" i="24"/>
  <c r="H40" i="24"/>
  <c r="G39" i="24"/>
  <c r="F39" i="24"/>
  <c r="E39" i="24"/>
  <c r="D39" i="24"/>
  <c r="V38" i="24"/>
  <c r="I38" i="24"/>
  <c r="V37" i="24"/>
  <c r="V39" i="24"/>
  <c r="I37" i="24"/>
  <c r="AF36" i="24"/>
  <c r="AF40" i="24" s="1"/>
  <c r="AE36" i="24"/>
  <c r="AE40" i="24" s="1"/>
  <c r="AD36" i="24"/>
  <c r="AD40" i="24"/>
  <c r="Z36" i="24"/>
  <c r="Z40" i="24" s="1"/>
  <c r="W36" i="24"/>
  <c r="W40" i="24" s="1"/>
  <c r="U36" i="24"/>
  <c r="U40" i="24" s="1"/>
  <c r="U51" i="24" s="1"/>
  <c r="T36" i="24"/>
  <c r="S36" i="24"/>
  <c r="S40" i="24"/>
  <c r="R36" i="24"/>
  <c r="N36" i="24"/>
  <c r="N37" i="24"/>
  <c r="N39" i="24" s="1"/>
  <c r="N40" i="24" s="1"/>
  <c r="M36" i="24"/>
  <c r="M40" i="24" s="1"/>
  <c r="L36" i="24"/>
  <c r="L40" i="24"/>
  <c r="K36" i="24"/>
  <c r="K40" i="24"/>
  <c r="J36" i="24"/>
  <c r="H36" i="24"/>
  <c r="G36" i="24"/>
  <c r="I36" i="24"/>
  <c r="F36" i="24"/>
  <c r="F40" i="24"/>
  <c r="E36" i="24"/>
  <c r="E40" i="24" s="1"/>
  <c r="D36" i="24"/>
  <c r="V35" i="24"/>
  <c r="I35" i="24"/>
  <c r="V34" i="24"/>
  <c r="V36" i="24" s="1"/>
  <c r="I34" i="24"/>
  <c r="AF33" i="24"/>
  <c r="AE33" i="24"/>
  <c r="AE51" i="24" s="1"/>
  <c r="AD33" i="24"/>
  <c r="Z33" i="24"/>
  <c r="U33" i="24"/>
  <c r="T33" i="24"/>
  <c r="S33" i="24"/>
  <c r="R33" i="24"/>
  <c r="N33" i="24"/>
  <c r="M33" i="24"/>
  <c r="L33" i="24"/>
  <c r="K33" i="24"/>
  <c r="J33" i="24"/>
  <c r="H33" i="24"/>
  <c r="I33" i="24" s="1"/>
  <c r="G33" i="24"/>
  <c r="F33" i="24"/>
  <c r="E33" i="24"/>
  <c r="D33" i="24"/>
  <c r="V32" i="24"/>
  <c r="I32" i="24"/>
  <c r="V31" i="24"/>
  <c r="I31" i="24"/>
  <c r="V30" i="24"/>
  <c r="I30" i="24"/>
  <c r="AF29" i="24"/>
  <c r="AE29" i="24"/>
  <c r="AD29" i="24"/>
  <c r="Z29" i="24"/>
  <c r="V29" i="24"/>
  <c r="U29" i="24"/>
  <c r="T29" i="24"/>
  <c r="S29" i="24"/>
  <c r="R29" i="24"/>
  <c r="N29" i="24"/>
  <c r="M29" i="24"/>
  <c r="L29" i="24"/>
  <c r="K29" i="24"/>
  <c r="J29" i="24"/>
  <c r="I29" i="24"/>
  <c r="H29" i="24"/>
  <c r="G29" i="24"/>
  <c r="F29" i="24"/>
  <c r="E29" i="24"/>
  <c r="I28" i="24"/>
  <c r="I27" i="24"/>
  <c r="AF26" i="24"/>
  <c r="AE26" i="24"/>
  <c r="AD26" i="24"/>
  <c r="Z26" i="24"/>
  <c r="W26" i="24"/>
  <c r="U26" i="24"/>
  <c r="T26" i="24"/>
  <c r="S26" i="24"/>
  <c r="R26" i="24"/>
  <c r="N26" i="24"/>
  <c r="M26" i="24"/>
  <c r="L26" i="24"/>
  <c r="K26" i="24"/>
  <c r="J26" i="24"/>
  <c r="H26" i="24"/>
  <c r="I26" i="24" s="1"/>
  <c r="G26" i="24"/>
  <c r="E26" i="24"/>
  <c r="V25" i="24"/>
  <c r="I25" i="24"/>
  <c r="F25" i="24"/>
  <c r="F26" i="24" s="1"/>
  <c r="V24" i="24"/>
  <c r="V26" i="24"/>
  <c r="I24" i="24"/>
  <c r="AF23" i="24"/>
  <c r="AE23" i="24"/>
  <c r="AD23" i="24"/>
  <c r="Z23" i="24"/>
  <c r="W23" i="24"/>
  <c r="U23" i="24"/>
  <c r="T23" i="24"/>
  <c r="S23" i="24"/>
  <c r="R23" i="24"/>
  <c r="N23" i="24"/>
  <c r="M23" i="24"/>
  <c r="L23" i="24"/>
  <c r="K23" i="24"/>
  <c r="J23" i="24"/>
  <c r="H23" i="24"/>
  <c r="G23" i="24"/>
  <c r="F23" i="24"/>
  <c r="E23" i="24"/>
  <c r="D23" i="24"/>
  <c r="V22" i="24"/>
  <c r="V23" i="24" s="1"/>
  <c r="I22" i="24"/>
  <c r="AF21" i="24"/>
  <c r="AE21" i="24"/>
  <c r="AD21" i="24"/>
  <c r="AD51" i="24" s="1"/>
  <c r="Z21" i="24"/>
  <c r="W21" i="24"/>
  <c r="U21" i="24"/>
  <c r="T21" i="24"/>
  <c r="S21" i="24"/>
  <c r="R21" i="24"/>
  <c r="N21" i="24"/>
  <c r="M21" i="24"/>
  <c r="L21" i="24"/>
  <c r="K21" i="24"/>
  <c r="J21" i="24"/>
  <c r="H21" i="24"/>
  <c r="I21" i="24" s="1"/>
  <c r="G21" i="24"/>
  <c r="E21" i="24"/>
  <c r="D21" i="24"/>
  <c r="V20" i="24"/>
  <c r="I20" i="24"/>
  <c r="F20" i="24"/>
  <c r="V19" i="24"/>
  <c r="I19" i="24"/>
  <c r="F19" i="24"/>
  <c r="F21" i="24" s="1"/>
  <c r="V18" i="24"/>
  <c r="V21" i="24" s="1"/>
  <c r="I18" i="24"/>
  <c r="AF17" i="24"/>
  <c r="AE17" i="24"/>
  <c r="AD17" i="24"/>
  <c r="Z17" i="24"/>
  <c r="W17" i="24"/>
  <c r="U17" i="24"/>
  <c r="T17" i="24"/>
  <c r="V17" i="24" s="1"/>
  <c r="S17" i="24"/>
  <c r="R17" i="24"/>
  <c r="N17" i="24"/>
  <c r="M17" i="24"/>
  <c r="L17" i="24"/>
  <c r="K17" i="24"/>
  <c r="J17" i="24"/>
  <c r="H17" i="24"/>
  <c r="G17" i="24"/>
  <c r="E17" i="24"/>
  <c r="D17" i="24"/>
  <c r="V16" i="24"/>
  <c r="I16" i="24"/>
  <c r="F16" i="24"/>
  <c r="F17" i="24" s="1"/>
  <c r="V15" i="24"/>
  <c r="I15" i="24"/>
  <c r="AF14" i="24"/>
  <c r="AF51" i="24" s="1"/>
  <c r="AE14" i="24"/>
  <c r="AD14" i="24"/>
  <c r="AC14" i="24"/>
  <c r="AB14" i="24"/>
  <c r="AA14" i="24"/>
  <c r="Z14" i="24"/>
  <c r="Z51" i="24" s="1"/>
  <c r="W14" i="24"/>
  <c r="W51" i="24" s="1"/>
  <c r="U14" i="24"/>
  <c r="T14" i="24"/>
  <c r="S14" i="24"/>
  <c r="R14" i="24"/>
  <c r="N14" i="24"/>
  <c r="M14" i="24"/>
  <c r="L14" i="24"/>
  <c r="K14" i="24"/>
  <c r="J14" i="24"/>
  <c r="H14" i="24"/>
  <c r="G14" i="24"/>
  <c r="F14" i="24"/>
  <c r="E14" i="24"/>
  <c r="D14" i="24"/>
  <c r="V13" i="24"/>
  <c r="I13" i="24"/>
  <c r="V12" i="24"/>
  <c r="I12" i="24"/>
  <c r="V11" i="24"/>
  <c r="I11" i="24"/>
  <c r="I10" i="24"/>
  <c r="V9" i="24"/>
  <c r="I9" i="24"/>
  <c r="V8" i="24"/>
  <c r="I8" i="24"/>
  <c r="I7" i="24"/>
  <c r="I6" i="24"/>
  <c r="W50" i="23"/>
  <c r="V50" i="23"/>
  <c r="U50" i="23"/>
  <c r="T50" i="23"/>
  <c r="S50" i="23"/>
  <c r="Q50" i="23"/>
  <c r="P50" i="23"/>
  <c r="K50" i="23"/>
  <c r="J50" i="23"/>
  <c r="H50" i="23"/>
  <c r="G50" i="23"/>
  <c r="I50" i="23"/>
  <c r="F50" i="23"/>
  <c r="R49" i="23"/>
  <c r="I49" i="23"/>
  <c r="R48" i="23"/>
  <c r="I48" i="23"/>
  <c r="R47" i="23"/>
  <c r="I47" i="23"/>
  <c r="R46" i="23"/>
  <c r="I46" i="23"/>
  <c r="W45" i="23"/>
  <c r="V45" i="23"/>
  <c r="U45" i="23"/>
  <c r="T45" i="23"/>
  <c r="S45" i="23"/>
  <c r="Q45" i="23"/>
  <c r="P45" i="23"/>
  <c r="K45" i="23"/>
  <c r="J45" i="23"/>
  <c r="H45" i="23"/>
  <c r="G45" i="23"/>
  <c r="I45" i="23" s="1"/>
  <c r="F45" i="23"/>
  <c r="R44" i="23"/>
  <c r="I44" i="23"/>
  <c r="R43" i="23"/>
  <c r="I43" i="23"/>
  <c r="R42" i="23"/>
  <c r="I42" i="23"/>
  <c r="R41" i="23"/>
  <c r="I41" i="23"/>
  <c r="W39" i="23"/>
  <c r="V39" i="23"/>
  <c r="U39" i="23"/>
  <c r="U40" i="23" s="1"/>
  <c r="T39" i="23"/>
  <c r="S39" i="23"/>
  <c r="Q39" i="23"/>
  <c r="P39" i="23"/>
  <c r="P40" i="23" s="1"/>
  <c r="J39" i="23"/>
  <c r="H39" i="23"/>
  <c r="G39" i="23"/>
  <c r="I39" i="23" s="1"/>
  <c r="I40" i="23" s="1"/>
  <c r="F39" i="23"/>
  <c r="R38" i="23"/>
  <c r="R39" i="23" s="1"/>
  <c r="I38" i="23"/>
  <c r="R37" i="23"/>
  <c r="I37" i="23"/>
  <c r="W36" i="23"/>
  <c r="W40" i="23"/>
  <c r="V36" i="23"/>
  <c r="U36" i="23"/>
  <c r="T36" i="23"/>
  <c r="T40" i="23"/>
  <c r="S36" i="23"/>
  <c r="Q36" i="23"/>
  <c r="P36" i="23"/>
  <c r="K36" i="23"/>
  <c r="K37" i="23"/>
  <c r="K39" i="23" s="1"/>
  <c r="K40" i="23" s="1"/>
  <c r="J36" i="23"/>
  <c r="H36" i="23"/>
  <c r="G36" i="23"/>
  <c r="F36" i="23"/>
  <c r="F40" i="23"/>
  <c r="R35" i="23"/>
  <c r="I35" i="23"/>
  <c r="R34" i="23"/>
  <c r="R36" i="23" s="1"/>
  <c r="R40" i="23" s="1"/>
  <c r="I34" i="23"/>
  <c r="W33" i="23"/>
  <c r="V33" i="23"/>
  <c r="U33" i="23"/>
  <c r="T33" i="23"/>
  <c r="Q33" i="23"/>
  <c r="P33" i="23"/>
  <c r="K33" i="23"/>
  <c r="J33" i="23"/>
  <c r="H33" i="23"/>
  <c r="G33" i="23"/>
  <c r="I33" i="23" s="1"/>
  <c r="F33" i="23"/>
  <c r="R32" i="23"/>
  <c r="R33" i="23" s="1"/>
  <c r="I32" i="23"/>
  <c r="R31" i="23"/>
  <c r="I31" i="23"/>
  <c r="R30" i="23"/>
  <c r="I30" i="23"/>
  <c r="W29" i="23"/>
  <c r="V29" i="23"/>
  <c r="U29" i="23"/>
  <c r="T29" i="23"/>
  <c r="R29" i="23"/>
  <c r="Q29" i="23"/>
  <c r="P29" i="23"/>
  <c r="K29" i="23"/>
  <c r="J29" i="23"/>
  <c r="H29" i="23"/>
  <c r="G29" i="23"/>
  <c r="I29" i="23" s="1"/>
  <c r="F29" i="23"/>
  <c r="I28" i="23"/>
  <c r="I27" i="23"/>
  <c r="W26" i="23"/>
  <c r="V26" i="23"/>
  <c r="U26" i="23"/>
  <c r="T26" i="23"/>
  <c r="S26" i="23"/>
  <c r="Q26" i="23"/>
  <c r="P26" i="23"/>
  <c r="K26" i="23"/>
  <c r="J26" i="23"/>
  <c r="H26" i="23"/>
  <c r="G26" i="23"/>
  <c r="F26" i="23"/>
  <c r="R25" i="23"/>
  <c r="I25" i="23"/>
  <c r="R24" i="23"/>
  <c r="I24" i="23"/>
  <c r="W23" i="23"/>
  <c r="V23" i="23"/>
  <c r="U23" i="23"/>
  <c r="T23" i="23"/>
  <c r="S23" i="23"/>
  <c r="Q23" i="23"/>
  <c r="P23" i="23"/>
  <c r="K23" i="23"/>
  <c r="J23" i="23"/>
  <c r="H23" i="23"/>
  <c r="G23" i="23"/>
  <c r="F23" i="23"/>
  <c r="R22" i="23"/>
  <c r="R23" i="23"/>
  <c r="I22" i="23"/>
  <c r="W21" i="23"/>
  <c r="V21" i="23"/>
  <c r="U21" i="23"/>
  <c r="T21" i="23"/>
  <c r="S21" i="23"/>
  <c r="Q21" i="23"/>
  <c r="P21" i="23"/>
  <c r="K21" i="23"/>
  <c r="J21" i="23"/>
  <c r="H21" i="23"/>
  <c r="G21" i="23"/>
  <c r="I21" i="23" s="1"/>
  <c r="F21" i="23"/>
  <c r="R20" i="23"/>
  <c r="R21" i="23" s="1"/>
  <c r="I20" i="23"/>
  <c r="R19" i="23"/>
  <c r="I19" i="23"/>
  <c r="R18" i="23"/>
  <c r="I18" i="23"/>
  <c r="W17" i="23"/>
  <c r="V17" i="23"/>
  <c r="U17" i="23"/>
  <c r="T17" i="23"/>
  <c r="S17" i="23"/>
  <c r="Q17" i="23"/>
  <c r="P17" i="23"/>
  <c r="K17" i="23"/>
  <c r="J17" i="23"/>
  <c r="J51" i="23" s="1"/>
  <c r="H17" i="23"/>
  <c r="G17" i="23"/>
  <c r="I17" i="23"/>
  <c r="F17" i="23"/>
  <c r="R16" i="23"/>
  <c r="I16" i="23"/>
  <c r="R15" i="23"/>
  <c r="I15" i="23"/>
  <c r="W14" i="23"/>
  <c r="W51" i="23" s="1"/>
  <c r="V14" i="23"/>
  <c r="U14" i="23"/>
  <c r="T14" i="23"/>
  <c r="S14" i="23"/>
  <c r="Q14" i="23"/>
  <c r="P14" i="23"/>
  <c r="R14" i="23"/>
  <c r="K14" i="23"/>
  <c r="J14" i="23"/>
  <c r="H14" i="23"/>
  <c r="G14" i="23"/>
  <c r="F14" i="23"/>
  <c r="R13" i="23"/>
  <c r="I13" i="23"/>
  <c r="R12" i="23"/>
  <c r="I12" i="23"/>
  <c r="R11" i="23"/>
  <c r="I11" i="23"/>
  <c r="I10" i="23"/>
  <c r="R9" i="23"/>
  <c r="I9" i="23"/>
  <c r="R8" i="23"/>
  <c r="I8" i="23"/>
  <c r="I7" i="23"/>
  <c r="I6" i="23"/>
  <c r="W50" i="22"/>
  <c r="V50" i="22"/>
  <c r="U50" i="22"/>
  <c r="T50" i="22"/>
  <c r="S50" i="22"/>
  <c r="Q50" i="22"/>
  <c r="P50" i="22"/>
  <c r="K50" i="22"/>
  <c r="J50" i="22"/>
  <c r="H50" i="22"/>
  <c r="G50" i="22"/>
  <c r="I50" i="22"/>
  <c r="F50" i="22"/>
  <c r="R49" i="22"/>
  <c r="I49" i="22"/>
  <c r="R48" i="22"/>
  <c r="I48" i="22"/>
  <c r="R47" i="22"/>
  <c r="R50" i="22" s="1"/>
  <c r="I47" i="22"/>
  <c r="R46" i="22"/>
  <c r="I46" i="22"/>
  <c r="W45" i="22"/>
  <c r="V45" i="22"/>
  <c r="U45" i="22"/>
  <c r="T45" i="22"/>
  <c r="S45" i="22"/>
  <c r="Q45" i="22"/>
  <c r="P45" i="22"/>
  <c r="K45" i="22"/>
  <c r="J45" i="22"/>
  <c r="H45" i="22"/>
  <c r="G45" i="22"/>
  <c r="F45" i="22"/>
  <c r="R44" i="22"/>
  <c r="I44" i="22"/>
  <c r="R43" i="22"/>
  <c r="I43" i="22"/>
  <c r="R42" i="22"/>
  <c r="I42" i="22"/>
  <c r="R41" i="22"/>
  <c r="R45" i="22"/>
  <c r="I41" i="22"/>
  <c r="W39" i="22"/>
  <c r="V39" i="22"/>
  <c r="U39" i="22"/>
  <c r="T39" i="22"/>
  <c r="S39" i="22"/>
  <c r="Q39" i="22"/>
  <c r="P39" i="22"/>
  <c r="J39" i="22"/>
  <c r="H39" i="22"/>
  <c r="G39" i="22"/>
  <c r="I39" i="22"/>
  <c r="F39" i="22"/>
  <c r="R38" i="22"/>
  <c r="I38" i="22"/>
  <c r="R37" i="22"/>
  <c r="R39" i="22" s="1"/>
  <c r="I37" i="22"/>
  <c r="W36" i="22"/>
  <c r="W40" i="22"/>
  <c r="V36" i="22"/>
  <c r="U36" i="22"/>
  <c r="T36" i="22"/>
  <c r="S36" i="22"/>
  <c r="Q36" i="22"/>
  <c r="P36" i="22"/>
  <c r="K36" i="22"/>
  <c r="K37" i="22" s="1"/>
  <c r="K39" i="22" s="1"/>
  <c r="K40" i="22"/>
  <c r="K51" i="22" s="1"/>
  <c r="J36" i="22"/>
  <c r="H36" i="22"/>
  <c r="G36" i="22"/>
  <c r="F36" i="22"/>
  <c r="F40" i="22" s="1"/>
  <c r="R35" i="22"/>
  <c r="I35" i="22"/>
  <c r="R34" i="22"/>
  <c r="I34" i="22"/>
  <c r="W33" i="22"/>
  <c r="V33" i="22"/>
  <c r="U33" i="22"/>
  <c r="T33" i="22"/>
  <c r="Q33" i="22"/>
  <c r="P33" i="22"/>
  <c r="K33" i="22"/>
  <c r="J33" i="22"/>
  <c r="H33" i="22"/>
  <c r="G33" i="22"/>
  <c r="I33" i="22" s="1"/>
  <c r="R32" i="22"/>
  <c r="I32" i="22"/>
  <c r="F33" i="22"/>
  <c r="R31" i="22"/>
  <c r="I31" i="22"/>
  <c r="R30" i="22"/>
  <c r="I30" i="22"/>
  <c r="W29" i="22"/>
  <c r="V29" i="22"/>
  <c r="U29" i="22"/>
  <c r="T29" i="22"/>
  <c r="R29" i="22"/>
  <c r="Q29" i="22"/>
  <c r="P29" i="22"/>
  <c r="K29" i="22"/>
  <c r="J29" i="22"/>
  <c r="H29" i="22"/>
  <c r="G29" i="22"/>
  <c r="F29" i="22"/>
  <c r="I28" i="22"/>
  <c r="I27" i="22"/>
  <c r="W26" i="22"/>
  <c r="V26" i="22"/>
  <c r="U26" i="22"/>
  <c r="T26" i="22"/>
  <c r="S26" i="22"/>
  <c r="Q26" i="22"/>
  <c r="P26" i="22"/>
  <c r="K26" i="22"/>
  <c r="J26" i="22"/>
  <c r="H26" i="22"/>
  <c r="G26" i="22"/>
  <c r="R25" i="22"/>
  <c r="I25" i="22"/>
  <c r="F26" i="22"/>
  <c r="R24" i="22"/>
  <c r="I24" i="22"/>
  <c r="W23" i="22"/>
  <c r="V23" i="22"/>
  <c r="U23" i="22"/>
  <c r="T23" i="22"/>
  <c r="S23" i="22"/>
  <c r="Q23" i="22"/>
  <c r="P23" i="22"/>
  <c r="K23" i="22"/>
  <c r="J23" i="22"/>
  <c r="H23" i="22"/>
  <c r="G23" i="22"/>
  <c r="F23" i="22"/>
  <c r="R22" i="22"/>
  <c r="R23" i="22" s="1"/>
  <c r="I22" i="22"/>
  <c r="W21" i="22"/>
  <c r="V21" i="22"/>
  <c r="U21" i="22"/>
  <c r="T21" i="22"/>
  <c r="S21" i="22"/>
  <c r="Q21" i="22"/>
  <c r="P21" i="22"/>
  <c r="K21" i="22"/>
  <c r="J21" i="22"/>
  <c r="H21" i="22"/>
  <c r="G21" i="22"/>
  <c r="R20" i="22"/>
  <c r="I20" i="22"/>
  <c r="R19" i="22"/>
  <c r="I19" i="22"/>
  <c r="F21" i="22"/>
  <c r="R18" i="22"/>
  <c r="R21" i="22"/>
  <c r="I18" i="22"/>
  <c r="W17" i="22"/>
  <c r="V17" i="22"/>
  <c r="U17" i="22"/>
  <c r="T17" i="22"/>
  <c r="S17" i="22"/>
  <c r="Q17" i="22"/>
  <c r="R17" i="22" s="1"/>
  <c r="P17" i="22"/>
  <c r="K17" i="22"/>
  <c r="J17" i="22"/>
  <c r="H17" i="22"/>
  <c r="G17" i="22"/>
  <c r="R16" i="22"/>
  <c r="I16" i="22"/>
  <c r="F17" i="22"/>
  <c r="F51" i="22" s="1"/>
  <c r="R15" i="22"/>
  <c r="I15" i="22"/>
  <c r="W14" i="22"/>
  <c r="W51" i="22" s="1"/>
  <c r="V14" i="22"/>
  <c r="U14" i="22"/>
  <c r="T14" i="22"/>
  <c r="S14" i="22"/>
  <c r="Q14" i="22"/>
  <c r="P14" i="22"/>
  <c r="K14" i="22"/>
  <c r="J14" i="22"/>
  <c r="H14" i="22"/>
  <c r="G14" i="22"/>
  <c r="F14" i="22"/>
  <c r="R13" i="22"/>
  <c r="I13" i="22"/>
  <c r="R12" i="22"/>
  <c r="I12" i="22"/>
  <c r="R11" i="22"/>
  <c r="I11" i="22"/>
  <c r="I10" i="22"/>
  <c r="R9" i="22"/>
  <c r="I9" i="22"/>
  <c r="R8" i="22"/>
  <c r="I8" i="22"/>
  <c r="I7" i="22"/>
  <c r="I6" i="22"/>
  <c r="AB50" i="21"/>
  <c r="AA50" i="21"/>
  <c r="Z50" i="21"/>
  <c r="V50" i="21"/>
  <c r="S50" i="21"/>
  <c r="Q50" i="21"/>
  <c r="P50" i="21"/>
  <c r="K50" i="21"/>
  <c r="J50" i="21"/>
  <c r="H50" i="21"/>
  <c r="G50" i="21"/>
  <c r="F50" i="21"/>
  <c r="R49" i="21"/>
  <c r="I49" i="21"/>
  <c r="R48" i="21"/>
  <c r="I48" i="21"/>
  <c r="R47" i="21"/>
  <c r="I47" i="21"/>
  <c r="R46" i="21"/>
  <c r="R50" i="21"/>
  <c r="I46" i="21"/>
  <c r="AB45" i="21"/>
  <c r="AA45" i="21"/>
  <c r="Z45" i="21"/>
  <c r="V45" i="21"/>
  <c r="U45" i="21"/>
  <c r="T45" i="21"/>
  <c r="S45" i="21"/>
  <c r="Q45" i="21"/>
  <c r="P45" i="21"/>
  <c r="K45" i="21"/>
  <c r="J45" i="21"/>
  <c r="H45" i="21"/>
  <c r="G45" i="21"/>
  <c r="F45" i="21"/>
  <c r="R44" i="21"/>
  <c r="I44" i="21"/>
  <c r="R43" i="21"/>
  <c r="I43" i="21"/>
  <c r="R42" i="21"/>
  <c r="I42" i="21"/>
  <c r="R41" i="21"/>
  <c r="I41" i="21"/>
  <c r="AB39" i="21"/>
  <c r="AA39" i="21"/>
  <c r="Z39" i="21"/>
  <c r="Z40" i="21"/>
  <c r="V39" i="21"/>
  <c r="V40" i="21" s="1"/>
  <c r="S39" i="21"/>
  <c r="S40" i="21" s="1"/>
  <c r="Q39" i="21"/>
  <c r="P39" i="21"/>
  <c r="K39" i="21"/>
  <c r="K40" i="21" s="1"/>
  <c r="J39" i="21"/>
  <c r="J40" i="21" s="1"/>
  <c r="H39" i="21"/>
  <c r="G39" i="21"/>
  <c r="I39" i="21" s="1"/>
  <c r="F39" i="21"/>
  <c r="R38" i="21"/>
  <c r="R39" i="21" s="1"/>
  <c r="R40" i="21" s="1"/>
  <c r="R51" i="21" s="1"/>
  <c r="I38" i="21"/>
  <c r="R37" i="21"/>
  <c r="I37" i="21"/>
  <c r="AB36" i="21"/>
  <c r="AB40" i="21"/>
  <c r="AA36" i="21"/>
  <c r="Z36" i="21"/>
  <c r="V36" i="21"/>
  <c r="S36" i="21"/>
  <c r="Q36" i="21"/>
  <c r="P36" i="21"/>
  <c r="P40" i="21"/>
  <c r="K36" i="21"/>
  <c r="J36" i="21"/>
  <c r="H36" i="21"/>
  <c r="H40" i="21"/>
  <c r="G36" i="21"/>
  <c r="F36" i="21"/>
  <c r="F40" i="21" s="1"/>
  <c r="F51" i="21" s="1"/>
  <c r="R35" i="21"/>
  <c r="I35" i="21"/>
  <c r="R34" i="21"/>
  <c r="R36" i="21"/>
  <c r="I34" i="21"/>
  <c r="AB33" i="21"/>
  <c r="AA33" i="21"/>
  <c r="Z33" i="21"/>
  <c r="V33" i="21"/>
  <c r="Q33" i="21"/>
  <c r="P33" i="21"/>
  <c r="K33" i="21"/>
  <c r="J33" i="21"/>
  <c r="H33" i="21"/>
  <c r="I33" i="21" s="1"/>
  <c r="G33" i="21"/>
  <c r="F33" i="21"/>
  <c r="R32" i="21"/>
  <c r="I32" i="21"/>
  <c r="R31" i="21"/>
  <c r="I31" i="21"/>
  <c r="R30" i="21"/>
  <c r="R33" i="21" s="1"/>
  <c r="I30" i="21"/>
  <c r="AB29" i="21"/>
  <c r="AA29" i="21"/>
  <c r="AA51" i="21" s="1"/>
  <c r="Z29" i="21"/>
  <c r="V29" i="21"/>
  <c r="R29" i="21"/>
  <c r="Q29" i="21"/>
  <c r="P29" i="21"/>
  <c r="K29" i="21"/>
  <c r="J29" i="21"/>
  <c r="H29" i="21"/>
  <c r="G29" i="21"/>
  <c r="I29" i="21" s="1"/>
  <c r="F29" i="21"/>
  <c r="I28" i="21"/>
  <c r="I27" i="21"/>
  <c r="AB26" i="21"/>
  <c r="AA26" i="21"/>
  <c r="Z26" i="21"/>
  <c r="V26" i="21"/>
  <c r="S26" i="21"/>
  <c r="Q26" i="21"/>
  <c r="P26" i="21"/>
  <c r="K26" i="21"/>
  <c r="J26" i="21"/>
  <c r="H26" i="21"/>
  <c r="I26" i="21"/>
  <c r="G26" i="21"/>
  <c r="F26" i="21"/>
  <c r="R25" i="21"/>
  <c r="I25" i="21"/>
  <c r="R24" i="21"/>
  <c r="R26" i="21"/>
  <c r="I24" i="21"/>
  <c r="AB23" i="21"/>
  <c r="AA23" i="21"/>
  <c r="Z23" i="21"/>
  <c r="V23" i="21"/>
  <c r="S23" i="21"/>
  <c r="Q23" i="21"/>
  <c r="P23" i="21"/>
  <c r="K23" i="21"/>
  <c r="J23" i="21"/>
  <c r="H23" i="21"/>
  <c r="G23" i="21"/>
  <c r="I23" i="21" s="1"/>
  <c r="F23" i="21"/>
  <c r="R22" i="21"/>
  <c r="R23" i="21" s="1"/>
  <c r="I22" i="21"/>
  <c r="AB21" i="21"/>
  <c r="AA21" i="21"/>
  <c r="Z21" i="21"/>
  <c r="V21" i="21"/>
  <c r="S21" i="21"/>
  <c r="Q21" i="21"/>
  <c r="P21" i="21"/>
  <c r="K21" i="21"/>
  <c r="J21" i="21"/>
  <c r="H21" i="21"/>
  <c r="G21" i="21"/>
  <c r="I21" i="21"/>
  <c r="F21" i="21"/>
  <c r="R20" i="21"/>
  <c r="I20" i="21"/>
  <c r="R19" i="21"/>
  <c r="I19" i="21"/>
  <c r="R18" i="21"/>
  <c r="R21" i="21" s="1"/>
  <c r="I18" i="21"/>
  <c r="AB17" i="21"/>
  <c r="AA17" i="21"/>
  <c r="Z17" i="21"/>
  <c r="V17" i="21"/>
  <c r="S17" i="21"/>
  <c r="Q17" i="21"/>
  <c r="P17" i="21"/>
  <c r="R17" i="21" s="1"/>
  <c r="K17" i="21"/>
  <c r="J17" i="21"/>
  <c r="H17" i="21"/>
  <c r="G17" i="21"/>
  <c r="I17" i="21" s="1"/>
  <c r="F17" i="21"/>
  <c r="R16" i="21"/>
  <c r="I16" i="21"/>
  <c r="R15" i="21"/>
  <c r="I15" i="21"/>
  <c r="AB14" i="21"/>
  <c r="AA14" i="21"/>
  <c r="Z14" i="21"/>
  <c r="Y14" i="21"/>
  <c r="X14" i="21"/>
  <c r="W14" i="21"/>
  <c r="V14" i="21"/>
  <c r="S14" i="21"/>
  <c r="Q14" i="21"/>
  <c r="R14" i="21" s="1"/>
  <c r="P14" i="21"/>
  <c r="P51" i="21" s="1"/>
  <c r="K14" i="21"/>
  <c r="J14" i="21"/>
  <c r="H14" i="21"/>
  <c r="G14" i="21"/>
  <c r="F14" i="21"/>
  <c r="R13" i="21"/>
  <c r="I13" i="21"/>
  <c r="R12" i="21"/>
  <c r="I12" i="21"/>
  <c r="R11" i="21"/>
  <c r="I11" i="21"/>
  <c r="R10" i="21"/>
  <c r="I10" i="21"/>
  <c r="R9" i="21"/>
  <c r="I9" i="21"/>
  <c r="R8" i="21"/>
  <c r="I8" i="21"/>
  <c r="I7" i="21"/>
  <c r="I6" i="21"/>
  <c r="F36" i="20"/>
  <c r="F45" i="20"/>
  <c r="AB50" i="20"/>
  <c r="AA50" i="20"/>
  <c r="V50" i="20"/>
  <c r="S50" i="20"/>
  <c r="Q50" i="20"/>
  <c r="P50" i="20"/>
  <c r="K50" i="20"/>
  <c r="J50" i="20"/>
  <c r="H50" i="20"/>
  <c r="G50" i="20"/>
  <c r="R49" i="20"/>
  <c r="I49" i="20"/>
  <c r="R48" i="20"/>
  <c r="I48" i="20"/>
  <c r="R47" i="20"/>
  <c r="I47" i="20"/>
  <c r="R46" i="20"/>
  <c r="R50" i="20" s="1"/>
  <c r="I46" i="20"/>
  <c r="F50" i="20"/>
  <c r="AB45" i="20"/>
  <c r="AA45" i="20"/>
  <c r="V45" i="20"/>
  <c r="U45" i="20"/>
  <c r="T45" i="20"/>
  <c r="S45" i="20"/>
  <c r="Q45" i="20"/>
  <c r="P45" i="20"/>
  <c r="K45" i="20"/>
  <c r="J45" i="20"/>
  <c r="H45" i="20"/>
  <c r="G45" i="20"/>
  <c r="R44" i="20"/>
  <c r="I44" i="20"/>
  <c r="R43" i="20"/>
  <c r="R45" i="20" s="1"/>
  <c r="R51" i="20" s="1"/>
  <c r="I43" i="20"/>
  <c r="R42" i="20"/>
  <c r="I42" i="20"/>
  <c r="R41" i="20"/>
  <c r="I41" i="20"/>
  <c r="AB39" i="20"/>
  <c r="AA39" i="20"/>
  <c r="V39" i="20"/>
  <c r="S39" i="20"/>
  <c r="Q39" i="20"/>
  <c r="P39" i="20"/>
  <c r="K39" i="20"/>
  <c r="J39" i="20"/>
  <c r="H39" i="20"/>
  <c r="I39" i="20"/>
  <c r="G39" i="20"/>
  <c r="R38" i="20"/>
  <c r="I38" i="20"/>
  <c r="R37" i="20"/>
  <c r="R39" i="20"/>
  <c r="I37" i="20"/>
  <c r="F39" i="20"/>
  <c r="AB36" i="20"/>
  <c r="AB40" i="20"/>
  <c r="AB51" i="20" s="1"/>
  <c r="AA36" i="20"/>
  <c r="V36" i="20"/>
  <c r="S36" i="20"/>
  <c r="Q36" i="20"/>
  <c r="P36" i="20"/>
  <c r="K36" i="20"/>
  <c r="J36" i="20"/>
  <c r="H36" i="20"/>
  <c r="G36" i="20"/>
  <c r="G40" i="20" s="1"/>
  <c r="R35" i="20"/>
  <c r="I35" i="20"/>
  <c r="R34" i="20"/>
  <c r="R36" i="20"/>
  <c r="I34" i="20"/>
  <c r="AB33" i="20"/>
  <c r="AA33" i="20"/>
  <c r="V33" i="20"/>
  <c r="Q33" i="20"/>
  <c r="P33" i="20"/>
  <c r="K33" i="20"/>
  <c r="J33" i="20"/>
  <c r="H33" i="20"/>
  <c r="G33" i="20"/>
  <c r="I33" i="20" s="1"/>
  <c r="R32" i="20"/>
  <c r="I32" i="20"/>
  <c r="R31" i="20"/>
  <c r="I31" i="20"/>
  <c r="R30" i="20"/>
  <c r="R33" i="20" s="1"/>
  <c r="I30" i="20"/>
  <c r="F33" i="20"/>
  <c r="AB29" i="20"/>
  <c r="AA29" i="20"/>
  <c r="V29" i="20"/>
  <c r="R29" i="20"/>
  <c r="Q29" i="20"/>
  <c r="P29" i="20"/>
  <c r="K29" i="20"/>
  <c r="J29" i="20"/>
  <c r="H29" i="20"/>
  <c r="G29" i="20"/>
  <c r="I28" i="20"/>
  <c r="I27" i="20"/>
  <c r="F29" i="20"/>
  <c r="AB26" i="20"/>
  <c r="AA26" i="20"/>
  <c r="V26" i="20"/>
  <c r="S26" i="20"/>
  <c r="Q26" i="20"/>
  <c r="P26" i="20"/>
  <c r="K26" i="20"/>
  <c r="J26" i="20"/>
  <c r="H26" i="20"/>
  <c r="G26" i="20"/>
  <c r="R25" i="20"/>
  <c r="I25" i="20"/>
  <c r="R24" i="20"/>
  <c r="I24" i="20"/>
  <c r="F26" i="20"/>
  <c r="AB23" i="20"/>
  <c r="AA23" i="20"/>
  <c r="V23" i="20"/>
  <c r="S23" i="20"/>
  <c r="Q23" i="20"/>
  <c r="P23" i="20"/>
  <c r="K23" i="20"/>
  <c r="J23" i="20"/>
  <c r="H23" i="20"/>
  <c r="I23" i="20"/>
  <c r="R22" i="20"/>
  <c r="R23" i="20" s="1"/>
  <c r="I22" i="20"/>
  <c r="F23" i="20"/>
  <c r="AB21" i="20"/>
  <c r="AA21" i="20"/>
  <c r="V21" i="20"/>
  <c r="S21" i="20"/>
  <c r="Q21" i="20"/>
  <c r="P21" i="20"/>
  <c r="K21" i="20"/>
  <c r="J21" i="20"/>
  <c r="H21" i="20"/>
  <c r="G21" i="20"/>
  <c r="R20" i="20"/>
  <c r="I20" i="20"/>
  <c r="R19" i="20"/>
  <c r="I19" i="20"/>
  <c r="R18" i="20"/>
  <c r="I18" i="20"/>
  <c r="F21" i="20"/>
  <c r="AB17" i="20"/>
  <c r="AA17" i="20"/>
  <c r="V17" i="20"/>
  <c r="S17" i="20"/>
  <c r="Q17" i="20"/>
  <c r="P17" i="20"/>
  <c r="K17" i="20"/>
  <c r="J17" i="20"/>
  <c r="H17" i="20"/>
  <c r="G17" i="20"/>
  <c r="R16" i="20"/>
  <c r="I16" i="20"/>
  <c r="R15" i="20"/>
  <c r="I15" i="20"/>
  <c r="F17" i="20"/>
  <c r="AB14" i="20"/>
  <c r="AA14" i="20"/>
  <c r="V14" i="20"/>
  <c r="Q14" i="20"/>
  <c r="P14" i="20"/>
  <c r="K14" i="20"/>
  <c r="J14" i="20"/>
  <c r="H14" i="20"/>
  <c r="G14" i="20"/>
  <c r="R13" i="20"/>
  <c r="I13" i="20"/>
  <c r="R12" i="20"/>
  <c r="I12" i="20"/>
  <c r="R11" i="20"/>
  <c r="I11" i="20"/>
  <c r="R10" i="20"/>
  <c r="I10" i="20"/>
  <c r="R9" i="20"/>
  <c r="I9" i="20"/>
  <c r="R8" i="20"/>
  <c r="I8" i="20"/>
  <c r="I7" i="20"/>
  <c r="I6" i="20"/>
  <c r="F14" i="20"/>
  <c r="I55" i="15"/>
  <c r="W50" i="19"/>
  <c r="V50" i="19"/>
  <c r="T50" i="19"/>
  <c r="S50" i="19"/>
  <c r="Q50" i="19"/>
  <c r="P50" i="19"/>
  <c r="K50" i="19"/>
  <c r="J50" i="19"/>
  <c r="H50" i="19"/>
  <c r="I50" i="19" s="1"/>
  <c r="G50" i="19"/>
  <c r="F50" i="19"/>
  <c r="F51" i="19" s="1"/>
  <c r="R49" i="19"/>
  <c r="I49" i="19"/>
  <c r="R48" i="19"/>
  <c r="R50" i="19" s="1"/>
  <c r="I48" i="19"/>
  <c r="R47" i="19"/>
  <c r="I47" i="19"/>
  <c r="R46" i="19"/>
  <c r="I46" i="19"/>
  <c r="W45" i="19"/>
  <c r="V45" i="19"/>
  <c r="T45" i="19"/>
  <c r="T51" i="19" s="1"/>
  <c r="Q45" i="19"/>
  <c r="P45" i="19"/>
  <c r="K45" i="19"/>
  <c r="J45" i="19"/>
  <c r="H45" i="19"/>
  <c r="G45" i="19"/>
  <c r="I45" i="19" s="1"/>
  <c r="F45" i="19"/>
  <c r="R44" i="19"/>
  <c r="I44" i="19"/>
  <c r="R43" i="19"/>
  <c r="I43" i="19"/>
  <c r="R42" i="19"/>
  <c r="R45" i="19" s="1"/>
  <c r="I42" i="19"/>
  <c r="R41" i="19"/>
  <c r="I41" i="19"/>
  <c r="F40" i="19"/>
  <c r="W39" i="19"/>
  <c r="V39" i="19"/>
  <c r="T39" i="19"/>
  <c r="S39" i="19"/>
  <c r="Q39" i="19"/>
  <c r="P39" i="19"/>
  <c r="K39" i="19"/>
  <c r="J39" i="19"/>
  <c r="H39" i="19"/>
  <c r="G39" i="19"/>
  <c r="I39" i="19" s="1"/>
  <c r="R38" i="19"/>
  <c r="I38" i="19"/>
  <c r="R37" i="19"/>
  <c r="R39" i="19"/>
  <c r="I37" i="19"/>
  <c r="W36" i="19"/>
  <c r="V36" i="19"/>
  <c r="T36" i="19"/>
  <c r="S36" i="19"/>
  <c r="Q36" i="19"/>
  <c r="P36" i="19"/>
  <c r="K36" i="19"/>
  <c r="J36" i="19"/>
  <c r="H36" i="19"/>
  <c r="G36" i="19"/>
  <c r="R35" i="19"/>
  <c r="I35" i="19"/>
  <c r="R34" i="19"/>
  <c r="R36" i="19" s="1"/>
  <c r="I34" i="19"/>
  <c r="W33" i="19"/>
  <c r="V33" i="19"/>
  <c r="T33" i="19"/>
  <c r="Q33" i="19"/>
  <c r="P33" i="19"/>
  <c r="K33" i="19"/>
  <c r="J33" i="19"/>
  <c r="H33" i="19"/>
  <c r="G33" i="19"/>
  <c r="I33" i="19"/>
  <c r="R32" i="19"/>
  <c r="I32" i="19"/>
  <c r="R31" i="19"/>
  <c r="I31" i="19"/>
  <c r="R30" i="19"/>
  <c r="R33" i="19" s="1"/>
  <c r="I30" i="19"/>
  <c r="W29" i="19"/>
  <c r="V29" i="19"/>
  <c r="T29" i="19"/>
  <c r="R29" i="19"/>
  <c r="Q29" i="19"/>
  <c r="P29" i="19"/>
  <c r="K29" i="19"/>
  <c r="J29" i="19"/>
  <c r="H29" i="19"/>
  <c r="G29" i="19"/>
  <c r="I28" i="19"/>
  <c r="I27" i="19"/>
  <c r="W26" i="19"/>
  <c r="V26" i="19"/>
  <c r="T26" i="19"/>
  <c r="S26" i="19"/>
  <c r="Q26" i="19"/>
  <c r="Q51" i="19" s="1"/>
  <c r="P26" i="19"/>
  <c r="K26" i="19"/>
  <c r="J26" i="19"/>
  <c r="H26" i="19"/>
  <c r="G26" i="19"/>
  <c r="I26" i="19"/>
  <c r="R25" i="19"/>
  <c r="I25" i="19"/>
  <c r="R24" i="19"/>
  <c r="R26" i="19" s="1"/>
  <c r="I24" i="19"/>
  <c r="W23" i="19"/>
  <c r="V23" i="19"/>
  <c r="T23" i="19"/>
  <c r="S23" i="19"/>
  <c r="Q23" i="19"/>
  <c r="P23" i="19"/>
  <c r="K23" i="19"/>
  <c r="J23" i="19"/>
  <c r="H23" i="19"/>
  <c r="I23" i="19"/>
  <c r="R22" i="19"/>
  <c r="R23" i="19" s="1"/>
  <c r="I22" i="19"/>
  <c r="W21" i="19"/>
  <c r="V21" i="19"/>
  <c r="T21" i="19"/>
  <c r="S21" i="19"/>
  <c r="Q21" i="19"/>
  <c r="P21" i="19"/>
  <c r="K21" i="19"/>
  <c r="J21" i="19"/>
  <c r="H21" i="19"/>
  <c r="G21" i="19"/>
  <c r="R20" i="19"/>
  <c r="I20" i="19"/>
  <c r="R19" i="19"/>
  <c r="I19" i="19"/>
  <c r="R18" i="19"/>
  <c r="R21" i="19" s="1"/>
  <c r="I18" i="19"/>
  <c r="W17" i="19"/>
  <c r="V17" i="19"/>
  <c r="T17" i="19"/>
  <c r="S17" i="19"/>
  <c r="Q17" i="19"/>
  <c r="P17" i="19"/>
  <c r="K17" i="19"/>
  <c r="J17" i="19"/>
  <c r="H17" i="19"/>
  <c r="G17" i="19"/>
  <c r="R16" i="19"/>
  <c r="I16" i="19"/>
  <c r="R15" i="19"/>
  <c r="I15" i="19"/>
  <c r="W14" i="19"/>
  <c r="V14" i="19"/>
  <c r="T14" i="19"/>
  <c r="Q14" i="19"/>
  <c r="P14" i="19"/>
  <c r="K14" i="19"/>
  <c r="J14" i="19"/>
  <c r="H14" i="19"/>
  <c r="G14" i="19"/>
  <c r="I14" i="19"/>
  <c r="F14" i="19"/>
  <c r="R13" i="19"/>
  <c r="I13" i="19"/>
  <c r="R12" i="19"/>
  <c r="I12" i="19"/>
  <c r="R11" i="19"/>
  <c r="I11" i="19"/>
  <c r="R10" i="19"/>
  <c r="I10" i="19"/>
  <c r="R9" i="19"/>
  <c r="I9" i="19"/>
  <c r="R8" i="19"/>
  <c r="I8" i="19"/>
  <c r="I7" i="19"/>
  <c r="I6" i="19"/>
  <c r="G51" i="18"/>
  <c r="U50" i="18"/>
  <c r="T50" i="18"/>
  <c r="R50" i="18"/>
  <c r="Q50" i="18"/>
  <c r="O50" i="18"/>
  <c r="N50" i="18"/>
  <c r="K50" i="18"/>
  <c r="J50" i="18"/>
  <c r="I50" i="18"/>
  <c r="H50" i="18"/>
  <c r="G50" i="18"/>
  <c r="P49" i="18"/>
  <c r="G49" i="18"/>
  <c r="P48" i="18"/>
  <c r="G48" i="18"/>
  <c r="P47" i="18"/>
  <c r="G47" i="18"/>
  <c r="P46" i="18"/>
  <c r="P50" i="18"/>
  <c r="G46" i="18"/>
  <c r="U45" i="18"/>
  <c r="T45" i="18"/>
  <c r="R45" i="18"/>
  <c r="O45" i="18"/>
  <c r="N45" i="18"/>
  <c r="K45" i="18"/>
  <c r="J45" i="18"/>
  <c r="I45" i="18"/>
  <c r="H45" i="18"/>
  <c r="G45" i="18"/>
  <c r="P44" i="18"/>
  <c r="G44" i="18"/>
  <c r="P43" i="18"/>
  <c r="G43" i="18"/>
  <c r="P42" i="18"/>
  <c r="G42" i="18"/>
  <c r="P41" i="18"/>
  <c r="P45" i="18" s="1"/>
  <c r="G41" i="18"/>
  <c r="F40" i="18"/>
  <c r="E40" i="18"/>
  <c r="D40" i="18"/>
  <c r="U39" i="18"/>
  <c r="T39" i="18"/>
  <c r="R39" i="18"/>
  <c r="Q39" i="18"/>
  <c r="O39" i="18"/>
  <c r="N39" i="18"/>
  <c r="K39" i="18"/>
  <c r="J39" i="18"/>
  <c r="I39" i="18"/>
  <c r="H39" i="18"/>
  <c r="G39" i="18"/>
  <c r="P38" i="18"/>
  <c r="P39" i="18" s="1"/>
  <c r="G38" i="18"/>
  <c r="P37" i="18"/>
  <c r="G37" i="18"/>
  <c r="U36" i="18"/>
  <c r="T36" i="18"/>
  <c r="R36" i="18"/>
  <c r="Q36" i="18"/>
  <c r="O36" i="18"/>
  <c r="N36" i="18"/>
  <c r="K36" i="18"/>
  <c r="J36" i="18"/>
  <c r="J40" i="18"/>
  <c r="I36" i="18"/>
  <c r="I40" i="18" s="1"/>
  <c r="I51" i="18" s="1"/>
  <c r="H36" i="18"/>
  <c r="H40" i="18" s="1"/>
  <c r="G36" i="18"/>
  <c r="G40" i="18"/>
  <c r="P35" i="18"/>
  <c r="G35" i="18"/>
  <c r="P34" i="18"/>
  <c r="P36" i="18" s="1"/>
  <c r="G34" i="18"/>
  <c r="U33" i="18"/>
  <c r="T33" i="18"/>
  <c r="R33" i="18"/>
  <c r="O33" i="18"/>
  <c r="N33" i="18"/>
  <c r="K33" i="18"/>
  <c r="J33" i="18"/>
  <c r="I33" i="18"/>
  <c r="H33" i="18"/>
  <c r="G33" i="18"/>
  <c r="P32" i="18"/>
  <c r="G32" i="18"/>
  <c r="P31" i="18"/>
  <c r="G31" i="18"/>
  <c r="P30" i="18"/>
  <c r="P33" i="18"/>
  <c r="G30" i="18"/>
  <c r="U29" i="18"/>
  <c r="T29" i="18"/>
  <c r="R29" i="18"/>
  <c r="P29" i="18"/>
  <c r="O29" i="18"/>
  <c r="N29" i="18"/>
  <c r="K29" i="18"/>
  <c r="J29" i="18"/>
  <c r="I29" i="18"/>
  <c r="H29" i="18"/>
  <c r="G29" i="18"/>
  <c r="G28" i="18"/>
  <c r="G27" i="18"/>
  <c r="U26" i="18"/>
  <c r="T26" i="18"/>
  <c r="R26" i="18"/>
  <c r="Q26" i="18"/>
  <c r="O26" i="18"/>
  <c r="N26" i="18"/>
  <c r="K26" i="18"/>
  <c r="J26" i="18"/>
  <c r="I26" i="18"/>
  <c r="H26" i="18"/>
  <c r="G26" i="18"/>
  <c r="P25" i="18"/>
  <c r="G25" i="18"/>
  <c r="P24" i="18"/>
  <c r="P26" i="18" s="1"/>
  <c r="G24" i="18"/>
  <c r="U23" i="18"/>
  <c r="T23" i="18"/>
  <c r="R23" i="18"/>
  <c r="Q23" i="18"/>
  <c r="O23" i="18"/>
  <c r="N23" i="18"/>
  <c r="K23" i="18"/>
  <c r="J23" i="18"/>
  <c r="I23" i="18"/>
  <c r="H23" i="18"/>
  <c r="G23" i="18"/>
  <c r="P22" i="18"/>
  <c r="P23" i="18" s="1"/>
  <c r="G22" i="18"/>
  <c r="U21" i="18"/>
  <c r="T21" i="18"/>
  <c r="R21" i="18"/>
  <c r="Q21" i="18"/>
  <c r="O21" i="18"/>
  <c r="N21" i="18"/>
  <c r="K21" i="18"/>
  <c r="J21" i="18"/>
  <c r="I21" i="18"/>
  <c r="H21" i="18"/>
  <c r="H51" i="18" s="1"/>
  <c r="G21" i="18"/>
  <c r="P20" i="18"/>
  <c r="G20" i="18"/>
  <c r="P19" i="18"/>
  <c r="G19" i="18"/>
  <c r="P18" i="18"/>
  <c r="P21" i="18" s="1"/>
  <c r="G18" i="18"/>
  <c r="U17" i="18"/>
  <c r="T17" i="18"/>
  <c r="R17" i="18"/>
  <c r="Q17" i="18"/>
  <c r="O17" i="18"/>
  <c r="N17" i="18"/>
  <c r="K17" i="18"/>
  <c r="J17" i="18"/>
  <c r="I17" i="18"/>
  <c r="H17" i="18"/>
  <c r="G17" i="18"/>
  <c r="P16" i="18"/>
  <c r="G16" i="18"/>
  <c r="P15" i="18"/>
  <c r="G15" i="18"/>
  <c r="U14" i="18"/>
  <c r="T14" i="18"/>
  <c r="R14" i="18"/>
  <c r="O14" i="18"/>
  <c r="N14" i="18"/>
  <c r="K14" i="18"/>
  <c r="J14" i="18"/>
  <c r="I14" i="18"/>
  <c r="H14" i="18"/>
  <c r="G14" i="18"/>
  <c r="P13" i="18"/>
  <c r="G13" i="18"/>
  <c r="P12" i="18"/>
  <c r="G12" i="18"/>
  <c r="P11" i="18"/>
  <c r="G11" i="18"/>
  <c r="P10" i="18"/>
  <c r="G10" i="18"/>
  <c r="P9" i="18"/>
  <c r="G9" i="18"/>
  <c r="P8" i="18"/>
  <c r="G8" i="18"/>
  <c r="G7" i="18"/>
  <c r="G6" i="18"/>
  <c r="AI9" i="2"/>
  <c r="AI11" i="2" s="1"/>
  <c r="AF11" i="2"/>
  <c r="AG11" i="2"/>
  <c r="AH11" i="2"/>
  <c r="AJ11" i="2"/>
  <c r="AJ41" i="2" s="1"/>
  <c r="AK11" i="2"/>
  <c r="AN11" i="2"/>
  <c r="AI13" i="2"/>
  <c r="AI14" i="2" s="1"/>
  <c r="AF14" i="2"/>
  <c r="AG14" i="2"/>
  <c r="AH14" i="2"/>
  <c r="AH41" i="2" s="1"/>
  <c r="AJ14" i="2"/>
  <c r="AK14" i="2"/>
  <c r="AN14" i="2"/>
  <c r="AI15" i="2"/>
  <c r="AI16" i="2"/>
  <c r="AI17" i="2" s="1"/>
  <c r="AF17" i="2"/>
  <c r="AG17" i="2"/>
  <c r="AH17" i="2"/>
  <c r="AJ17" i="2"/>
  <c r="AK17" i="2"/>
  <c r="AN17" i="2"/>
  <c r="AI21" i="2"/>
  <c r="AI23" i="2" s="1"/>
  <c r="AI27" i="2" s="1"/>
  <c r="AI41" i="2" s="1"/>
  <c r="AI22" i="2"/>
  <c r="AF23" i="2"/>
  <c r="AG23" i="2"/>
  <c r="AG27" i="2" s="1"/>
  <c r="AH23" i="2"/>
  <c r="AJ23" i="2"/>
  <c r="AJ27" i="2" s="1"/>
  <c r="AK23" i="2"/>
  <c r="AN23" i="2"/>
  <c r="AI24" i="2"/>
  <c r="AI26" i="2" s="1"/>
  <c r="AI25" i="2"/>
  <c r="AF26" i="2"/>
  <c r="AG26" i="2"/>
  <c r="AH26" i="2"/>
  <c r="AH27" i="2"/>
  <c r="AJ26" i="2"/>
  <c r="AK26" i="2"/>
  <c r="AL26" i="2"/>
  <c r="AN26" i="2"/>
  <c r="AF27" i="2"/>
  <c r="AK27" i="2"/>
  <c r="AL27" i="2"/>
  <c r="AL41" i="2"/>
  <c r="AN27" i="2"/>
  <c r="AF34" i="2"/>
  <c r="AJ34" i="2"/>
  <c r="AK34" i="2"/>
  <c r="AN34" i="2"/>
  <c r="AI36" i="2"/>
  <c r="AF40" i="2"/>
  <c r="AG40" i="2"/>
  <c r="AI40" i="2"/>
  <c r="AJ40" i="2"/>
  <c r="AK40" i="2"/>
  <c r="AM40" i="2"/>
  <c r="AM41" i="2"/>
  <c r="AN40" i="2"/>
  <c r="L18" i="2"/>
  <c r="AF41" i="2" s="1"/>
  <c r="P23" i="2"/>
  <c r="P27" i="2"/>
  <c r="P34" i="2"/>
  <c r="P38" i="2"/>
  <c r="Q23" i="2"/>
  <c r="Q34" i="2"/>
  <c r="T18" i="2"/>
  <c r="T23" i="2"/>
  <c r="T27" i="2"/>
  <c r="T34" i="2"/>
  <c r="T38" i="2"/>
  <c r="T45" i="2"/>
  <c r="AC40" i="2"/>
  <c r="AB40" i="2"/>
  <c r="AA35" i="2"/>
  <c r="AA36" i="2"/>
  <c r="AA37" i="2"/>
  <c r="AA40" i="2"/>
  <c r="AA38" i="2"/>
  <c r="AA39" i="2"/>
  <c r="Z40" i="2"/>
  <c r="Y40" i="2"/>
  <c r="X40" i="2"/>
  <c r="AC34" i="2"/>
  <c r="AC41" i="2" s="1"/>
  <c r="AB34" i="2"/>
  <c r="AA28" i="2"/>
  <c r="AA29" i="2"/>
  <c r="AA30" i="2"/>
  <c r="AA31" i="2"/>
  <c r="AA34" i="2"/>
  <c r="AA32" i="2"/>
  <c r="AA33" i="2"/>
  <c r="Z34" i="2"/>
  <c r="Y34" i="2"/>
  <c r="X34" i="2"/>
  <c r="J18" i="2"/>
  <c r="AD41" i="2" s="1"/>
  <c r="I18" i="2"/>
  <c r="H18" i="2"/>
  <c r="G7" i="2"/>
  <c r="G8" i="2"/>
  <c r="G9" i="2"/>
  <c r="G10" i="2"/>
  <c r="G11" i="2"/>
  <c r="G12" i="2"/>
  <c r="G13" i="2"/>
  <c r="G14" i="2"/>
  <c r="G15" i="2"/>
  <c r="G16" i="2"/>
  <c r="G17" i="2"/>
  <c r="F18" i="2"/>
  <c r="E18" i="2"/>
  <c r="D18" i="2"/>
  <c r="AA25" i="2"/>
  <c r="AA26" i="2" s="1"/>
  <c r="AA24" i="2"/>
  <c r="AA22" i="2"/>
  <c r="AA21" i="2"/>
  <c r="AA20" i="2"/>
  <c r="AA18" i="2"/>
  <c r="AA23" i="2" s="1"/>
  <c r="AA16" i="2"/>
  <c r="AA17" i="2" s="1"/>
  <c r="AA15" i="2"/>
  <c r="AA13" i="2"/>
  <c r="AA14" i="2" s="1"/>
  <c r="AA12" i="2"/>
  <c r="AA10" i="2"/>
  <c r="AA9" i="2"/>
  <c r="AA11" i="2" s="1"/>
  <c r="AA8" i="2"/>
  <c r="AA7" i="2"/>
  <c r="G44" i="2"/>
  <c r="G43" i="2"/>
  <c r="G42" i="2"/>
  <c r="G39" i="2"/>
  <c r="G40" i="2"/>
  <c r="G45" i="2" s="1"/>
  <c r="G41" i="2"/>
  <c r="G37" i="2"/>
  <c r="G36" i="2"/>
  <c r="G35" i="2"/>
  <c r="G33" i="2"/>
  <c r="G32" i="2"/>
  <c r="G30" i="2"/>
  <c r="G31" i="2"/>
  <c r="G29" i="2"/>
  <c r="G28" i="2"/>
  <c r="G34" i="2" s="1"/>
  <c r="G26" i="2"/>
  <c r="G25" i="2"/>
  <c r="G24" i="2"/>
  <c r="G22" i="2"/>
  <c r="G21" i="2"/>
  <c r="G20" i="2"/>
  <c r="G19" i="2"/>
  <c r="G23" i="2" s="1"/>
  <c r="J34" i="2"/>
  <c r="AD11" i="2"/>
  <c r="AD26" i="2"/>
  <c r="AD27" i="2" s="1"/>
  <c r="I23" i="2"/>
  <c r="I34" i="2"/>
  <c r="I38" i="2"/>
  <c r="I45" i="2"/>
  <c r="AC11" i="2"/>
  <c r="H23" i="2"/>
  <c r="H27" i="2"/>
  <c r="H34" i="2"/>
  <c r="H38" i="2"/>
  <c r="AB11" i="2"/>
  <c r="AB17" i="2"/>
  <c r="AB23" i="2"/>
  <c r="AB26" i="2"/>
  <c r="AB27" i="2"/>
  <c r="F23" i="2"/>
  <c r="F27" i="2"/>
  <c r="F34" i="2"/>
  <c r="F38" i="2"/>
  <c r="F45" i="2"/>
  <c r="Z11" i="2"/>
  <c r="Z14" i="2"/>
  <c r="Z17" i="2"/>
  <c r="Z23" i="2"/>
  <c r="Z26" i="2"/>
  <c r="E23" i="2"/>
  <c r="E27" i="2"/>
  <c r="E34" i="2"/>
  <c r="E38" i="2"/>
  <c r="E45" i="2"/>
  <c r="Y11" i="2"/>
  <c r="Y14" i="2"/>
  <c r="Y17" i="2"/>
  <c r="Y23" i="2"/>
  <c r="Y27" i="2" s="1"/>
  <c r="Y26" i="2"/>
  <c r="D23" i="2"/>
  <c r="D27" i="2"/>
  <c r="D34" i="2"/>
  <c r="D38" i="2"/>
  <c r="D45" i="2"/>
  <c r="X11" i="2"/>
  <c r="X14" i="2"/>
  <c r="X17" i="2"/>
  <c r="X23" i="2"/>
  <c r="X26" i="2"/>
  <c r="X27" i="2"/>
  <c r="I38" i="4"/>
  <c r="I18" i="4"/>
  <c r="I23" i="4"/>
  <c r="I34" i="4"/>
  <c r="AN39" i="4"/>
  <c r="AG39" i="4"/>
  <c r="AI35" i="4"/>
  <c r="AI39" i="4"/>
  <c r="AJ39" i="4"/>
  <c r="AK39" i="4"/>
  <c r="AM39" i="4"/>
  <c r="AM40" i="4" s="1"/>
  <c r="AJ33" i="4"/>
  <c r="AK33" i="4"/>
  <c r="AN33" i="4"/>
  <c r="AF33" i="4"/>
  <c r="AN25" i="4"/>
  <c r="AN22" i="4"/>
  <c r="AN26" i="4"/>
  <c r="AG25" i="4"/>
  <c r="AG26" i="4"/>
  <c r="AG40" i="4"/>
  <c r="AH25" i="4"/>
  <c r="AH22" i="4"/>
  <c r="AH26" i="4"/>
  <c r="AI23" i="4"/>
  <c r="AI24" i="4"/>
  <c r="AI25" i="4"/>
  <c r="AI17" i="4"/>
  <c r="AI22" i="4" s="1"/>
  <c r="AI18" i="4"/>
  <c r="AI19" i="4"/>
  <c r="AI20" i="4"/>
  <c r="AI21" i="4"/>
  <c r="AJ25" i="4"/>
  <c r="AJ26" i="4" s="1"/>
  <c r="AJ22" i="4"/>
  <c r="AK25" i="4"/>
  <c r="AK26" i="4" s="1"/>
  <c r="AK40" i="4" s="1"/>
  <c r="AK22" i="4"/>
  <c r="AL25" i="4"/>
  <c r="AL26" i="4"/>
  <c r="AL40" i="4"/>
  <c r="AF25" i="4"/>
  <c r="AF22" i="4"/>
  <c r="AF26" i="4"/>
  <c r="AB33" i="4"/>
  <c r="AC33" i="4"/>
  <c r="AB25" i="4"/>
  <c r="AB22" i="4"/>
  <c r="AD25" i="4"/>
  <c r="AD26" i="4"/>
  <c r="AG16" i="4"/>
  <c r="AH16" i="4"/>
  <c r="AI14" i="4"/>
  <c r="AI15" i="4"/>
  <c r="AI16" i="4"/>
  <c r="AJ16" i="4"/>
  <c r="AK16" i="4"/>
  <c r="AF16" i="4"/>
  <c r="AB16" i="4"/>
  <c r="AD10" i="4"/>
  <c r="AI9" i="4"/>
  <c r="AI10" i="4" s="1"/>
  <c r="AI13" i="4"/>
  <c r="AI12" i="4"/>
  <c r="AG10" i="4"/>
  <c r="Y39" i="4"/>
  <c r="Z39" i="4"/>
  <c r="Z40" i="4" s="1"/>
  <c r="AA39" i="4"/>
  <c r="X39" i="4"/>
  <c r="Y33" i="4"/>
  <c r="Z33" i="4"/>
  <c r="AA33" i="4"/>
  <c r="X33" i="4"/>
  <c r="X22" i="4"/>
  <c r="X25" i="4"/>
  <c r="X26" i="4" s="1"/>
  <c r="Z25" i="4"/>
  <c r="Z22" i="4"/>
  <c r="Z26" i="4"/>
  <c r="AA25" i="4"/>
  <c r="AA22" i="4"/>
  <c r="AA26" i="4"/>
  <c r="Y25" i="4"/>
  <c r="Y22" i="4"/>
  <c r="Y26" i="4"/>
  <c r="Z16" i="4"/>
  <c r="AA16" i="4"/>
  <c r="Y16" i="4"/>
  <c r="Z13" i="4"/>
  <c r="AA13" i="4"/>
  <c r="Y13" i="4"/>
  <c r="Y10" i="4"/>
  <c r="Z10" i="4"/>
  <c r="AA10" i="4"/>
  <c r="X10" i="4"/>
  <c r="T45" i="4"/>
  <c r="T38" i="4"/>
  <c r="T34" i="4"/>
  <c r="P34" i="4"/>
  <c r="P27" i="4"/>
  <c r="P23" i="4"/>
  <c r="Q23" i="4"/>
  <c r="T23" i="4"/>
  <c r="AN40" i="4" s="1"/>
  <c r="T18" i="4"/>
  <c r="L18" i="4"/>
  <c r="AF40" i="4" s="1"/>
  <c r="E45" i="4"/>
  <c r="F45" i="4"/>
  <c r="G45" i="4"/>
  <c r="E38" i="4"/>
  <c r="F38" i="4"/>
  <c r="G38" i="4"/>
  <c r="D45" i="4"/>
  <c r="D38" i="4"/>
  <c r="E34" i="4"/>
  <c r="F34" i="4"/>
  <c r="G34" i="4"/>
  <c r="H34" i="4"/>
  <c r="J34" i="4"/>
  <c r="D34" i="4"/>
  <c r="E27" i="4"/>
  <c r="F27" i="4"/>
  <c r="G27" i="4"/>
  <c r="H27" i="4"/>
  <c r="D27" i="4"/>
  <c r="E23" i="4"/>
  <c r="F23" i="4"/>
  <c r="G23" i="4"/>
  <c r="H23" i="4"/>
  <c r="D23" i="4"/>
  <c r="F18" i="4"/>
  <c r="G18" i="4"/>
  <c r="H18" i="4"/>
  <c r="J18" i="4"/>
  <c r="AD40" i="4" s="1"/>
  <c r="E18" i="4"/>
  <c r="D18" i="4"/>
  <c r="X13" i="4"/>
  <c r="AN8" i="5"/>
  <c r="AN10" i="5"/>
  <c r="AN40" i="5"/>
  <c r="AN25" i="5"/>
  <c r="AN22" i="5"/>
  <c r="AN26" i="5" s="1"/>
  <c r="AN16" i="5"/>
  <c r="AN13" i="5"/>
  <c r="T27" i="5"/>
  <c r="AK13" i="5"/>
  <c r="AJ13" i="5"/>
  <c r="P38" i="5"/>
  <c r="G37" i="5"/>
  <c r="P18" i="5"/>
  <c r="AH13" i="5"/>
  <c r="AG22" i="5"/>
  <c r="AG26" i="5"/>
  <c r="AG13" i="5"/>
  <c r="AF39" i="5"/>
  <c r="AC22" i="5"/>
  <c r="AC26" i="5"/>
  <c r="I45" i="5"/>
  <c r="H38" i="5"/>
  <c r="AA9" i="5"/>
  <c r="Y10" i="5"/>
  <c r="Z10" i="5"/>
  <c r="AA10" i="5"/>
  <c r="AA11" i="5"/>
  <c r="AA12" i="5"/>
  <c r="Y13" i="5"/>
  <c r="AA13" i="5" s="1"/>
  <c r="Z13" i="5"/>
  <c r="AA14" i="5"/>
  <c r="AA15" i="5"/>
  <c r="Y16" i="5"/>
  <c r="AA16" i="5" s="1"/>
  <c r="Z16" i="5"/>
  <c r="AA17" i="5"/>
  <c r="AA18" i="5"/>
  <c r="AA19" i="5"/>
  <c r="AA20" i="5"/>
  <c r="AA21" i="5"/>
  <c r="Y22" i="5"/>
  <c r="Z22" i="5"/>
  <c r="AA23" i="5"/>
  <c r="AA24" i="5"/>
  <c r="Y25" i="5"/>
  <c r="Z25" i="5"/>
  <c r="AA27" i="5"/>
  <c r="AA28" i="5"/>
  <c r="AA29" i="5"/>
  <c r="AA30" i="5"/>
  <c r="AA31" i="5"/>
  <c r="AA32" i="5"/>
  <c r="Y33" i="5"/>
  <c r="Z33" i="5"/>
  <c r="AA33" i="5" s="1"/>
  <c r="AA34" i="5"/>
  <c r="AA35" i="5"/>
  <c r="AA36" i="5"/>
  <c r="AA37" i="5"/>
  <c r="AA38" i="5"/>
  <c r="Y39" i="5"/>
  <c r="Z39" i="5"/>
  <c r="AA39" i="5"/>
  <c r="AA7" i="5"/>
  <c r="G8" i="5"/>
  <c r="G9" i="5"/>
  <c r="G10" i="5"/>
  <c r="G11" i="5"/>
  <c r="G12" i="5"/>
  <c r="G13" i="5"/>
  <c r="G14" i="5"/>
  <c r="G15" i="5"/>
  <c r="G16" i="5"/>
  <c r="G17" i="5"/>
  <c r="E18" i="5"/>
  <c r="F18" i="5"/>
  <c r="G19" i="5"/>
  <c r="G20" i="5"/>
  <c r="G21" i="5"/>
  <c r="G22" i="5"/>
  <c r="E23" i="5"/>
  <c r="G23" i="5" s="1"/>
  <c r="F23" i="5"/>
  <c r="G24" i="5"/>
  <c r="G26" i="5"/>
  <c r="E27" i="5"/>
  <c r="G27" i="5"/>
  <c r="F27" i="5"/>
  <c r="G28" i="5"/>
  <c r="G29" i="5"/>
  <c r="G30" i="5"/>
  <c r="G31" i="5"/>
  <c r="G32" i="5"/>
  <c r="G33" i="5"/>
  <c r="E34" i="5"/>
  <c r="G34" i="5"/>
  <c r="F34" i="5"/>
  <c r="G35" i="5"/>
  <c r="E38" i="5"/>
  <c r="G38" i="5" s="1"/>
  <c r="F38" i="5"/>
  <c r="G39" i="5"/>
  <c r="G40" i="5"/>
  <c r="G41" i="5"/>
  <c r="G42" i="5"/>
  <c r="G43" i="5"/>
  <c r="G44" i="5"/>
  <c r="E45" i="5"/>
  <c r="G45" i="5" s="1"/>
  <c r="F45" i="5"/>
  <c r="G7" i="5"/>
  <c r="X16" i="5"/>
  <c r="X10" i="5"/>
  <c r="X13" i="5"/>
  <c r="T45" i="5"/>
  <c r="D45" i="5"/>
  <c r="T18" i="5"/>
  <c r="T23" i="5"/>
  <c r="T34" i="5"/>
  <c r="T38" i="5"/>
  <c r="AN33" i="5"/>
  <c r="AN39" i="5"/>
  <c r="AM39" i="5"/>
  <c r="AM40" i="5" s="1"/>
  <c r="AL25" i="5"/>
  <c r="AL26" i="5"/>
  <c r="AL40" i="5" s="1"/>
  <c r="AK16" i="5"/>
  <c r="AK25" i="5"/>
  <c r="AK26" i="5" s="1"/>
  <c r="AK22" i="5"/>
  <c r="AK33" i="5"/>
  <c r="AK39" i="5"/>
  <c r="P23" i="5"/>
  <c r="P27" i="5"/>
  <c r="P34" i="5"/>
  <c r="AJ16" i="5"/>
  <c r="AJ25" i="5"/>
  <c r="AJ22" i="5"/>
  <c r="AJ33" i="5"/>
  <c r="AJ39" i="5"/>
  <c r="AI9" i="5"/>
  <c r="AI10" i="5" s="1"/>
  <c r="AI13" i="5"/>
  <c r="AI14" i="5"/>
  <c r="AI15" i="5"/>
  <c r="AI24" i="5"/>
  <c r="AI25" i="5" s="1"/>
  <c r="AI17" i="5"/>
  <c r="AI22" i="5" s="1"/>
  <c r="AI19" i="5"/>
  <c r="AI20" i="5"/>
  <c r="AI21" i="5"/>
  <c r="AI35" i="5"/>
  <c r="AI39" i="5" s="1"/>
  <c r="AH25" i="5"/>
  <c r="AH22" i="5"/>
  <c r="AG10" i="5"/>
  <c r="AG16" i="5"/>
  <c r="AG39" i="5"/>
  <c r="AF16" i="5"/>
  <c r="AF25" i="5"/>
  <c r="AF26" i="5" s="1"/>
  <c r="AF22" i="5"/>
  <c r="AF40" i="5"/>
  <c r="AF33" i="5"/>
  <c r="J18" i="5"/>
  <c r="J34" i="5"/>
  <c r="AD10" i="5"/>
  <c r="AD25" i="5"/>
  <c r="AD26" i="5" s="1"/>
  <c r="I18" i="5"/>
  <c r="I23" i="5"/>
  <c r="I34" i="5"/>
  <c r="I38" i="5"/>
  <c r="AC33" i="5"/>
  <c r="H18" i="5"/>
  <c r="H27" i="5"/>
  <c r="H34" i="5"/>
  <c r="AB16" i="5"/>
  <c r="AB25" i="5"/>
  <c r="AB26" i="5" s="1"/>
  <c r="AB22" i="5"/>
  <c r="AB33" i="5"/>
  <c r="D18" i="5"/>
  <c r="X40" i="5" s="1"/>
  <c r="D23" i="5"/>
  <c r="D27" i="5"/>
  <c r="D34" i="5"/>
  <c r="D38" i="5"/>
  <c r="X25" i="5"/>
  <c r="X26" i="5" s="1"/>
  <c r="X22" i="5"/>
  <c r="X33" i="5"/>
  <c r="X39" i="5"/>
  <c r="AI12" i="5"/>
  <c r="E45" i="6"/>
  <c r="F45" i="6"/>
  <c r="AE33" i="6"/>
  <c r="Z39" i="6"/>
  <c r="AK39" i="6"/>
  <c r="AK13" i="6"/>
  <c r="AK16" i="6"/>
  <c r="AK40" i="6" s="1"/>
  <c r="AK25" i="6"/>
  <c r="AK22" i="6"/>
  <c r="AK26" i="6"/>
  <c r="AJ22" i="6"/>
  <c r="AJ13" i="6"/>
  <c r="AL13" i="6" s="1"/>
  <c r="E18" i="6"/>
  <c r="E23" i="6"/>
  <c r="G23" i="6" s="1"/>
  <c r="E27" i="6"/>
  <c r="E34" i="6"/>
  <c r="E38" i="6"/>
  <c r="AA10" i="6"/>
  <c r="AC10" i="6"/>
  <c r="AA13" i="6"/>
  <c r="AA16" i="6"/>
  <c r="AC16" i="6"/>
  <c r="AA25" i="6"/>
  <c r="AA22" i="6"/>
  <c r="AA33" i="6"/>
  <c r="AA39" i="6"/>
  <c r="AC39" i="6" s="1"/>
  <c r="F18" i="6"/>
  <c r="F23" i="6"/>
  <c r="F27" i="6"/>
  <c r="F34" i="6"/>
  <c r="F38" i="6"/>
  <c r="G38" i="6" s="1"/>
  <c r="AB10" i="6"/>
  <c r="AB13" i="6"/>
  <c r="AC13" i="6" s="1"/>
  <c r="AB16" i="6"/>
  <c r="AB25" i="6"/>
  <c r="AB22" i="6"/>
  <c r="AB33" i="6"/>
  <c r="AC33" i="6" s="1"/>
  <c r="AB39" i="6"/>
  <c r="AC38" i="6"/>
  <c r="AC37" i="6"/>
  <c r="AC35" i="6"/>
  <c r="AC34" i="6"/>
  <c r="AC32" i="6"/>
  <c r="AC31" i="6"/>
  <c r="AC30" i="6"/>
  <c r="AC29" i="6"/>
  <c r="AC28" i="6"/>
  <c r="AC27" i="6"/>
  <c r="AC24" i="6"/>
  <c r="AC23" i="6"/>
  <c r="AC21" i="6"/>
  <c r="AC20" i="6"/>
  <c r="AC19" i="6"/>
  <c r="AC18" i="6"/>
  <c r="AC17" i="6"/>
  <c r="AC15" i="6"/>
  <c r="AC14" i="6"/>
  <c r="AC12" i="6"/>
  <c r="AC11" i="6"/>
  <c r="AC9" i="6"/>
  <c r="AC8" i="6"/>
  <c r="AC7" i="6"/>
  <c r="G44" i="6"/>
  <c r="G43" i="6"/>
  <c r="G42" i="6"/>
  <c r="G41" i="6"/>
  <c r="G40" i="6"/>
  <c r="G39" i="6"/>
  <c r="G37" i="6"/>
  <c r="G35" i="6"/>
  <c r="G34" i="6"/>
  <c r="G33" i="6"/>
  <c r="G32" i="6"/>
  <c r="G31" i="6"/>
  <c r="G30" i="6"/>
  <c r="G29" i="6"/>
  <c r="G28" i="6"/>
  <c r="G26" i="6"/>
  <c r="G25" i="6"/>
  <c r="G24" i="6"/>
  <c r="G22" i="6"/>
  <c r="G21" i="6"/>
  <c r="G20" i="6"/>
  <c r="G19" i="6"/>
  <c r="G18" i="6"/>
  <c r="G17" i="6"/>
  <c r="G16" i="6"/>
  <c r="G15" i="6"/>
  <c r="G14" i="6"/>
  <c r="G13" i="6"/>
  <c r="G11" i="6"/>
  <c r="G10" i="6"/>
  <c r="G9" i="6"/>
  <c r="G8" i="6"/>
  <c r="G7" i="6"/>
  <c r="U18" i="6"/>
  <c r="U23" i="6"/>
  <c r="U27" i="6"/>
  <c r="U34" i="6"/>
  <c r="U38" i="6"/>
  <c r="U45" i="6"/>
  <c r="AQ10" i="6"/>
  <c r="AQ13" i="6"/>
  <c r="AQ16" i="6"/>
  <c r="AQ25" i="6"/>
  <c r="AQ22" i="6"/>
  <c r="AQ26" i="6" s="1"/>
  <c r="AQ33" i="6"/>
  <c r="AQ39" i="6"/>
  <c r="AP40" i="6"/>
  <c r="R23" i="6"/>
  <c r="AN16" i="6"/>
  <c r="AN25" i="6"/>
  <c r="AN22" i="6"/>
  <c r="AN26" i="6"/>
  <c r="AN40" i="6" s="1"/>
  <c r="AN33" i="6"/>
  <c r="AN39" i="6"/>
  <c r="Q23" i="6"/>
  <c r="Q27" i="6"/>
  <c r="Q38" i="6"/>
  <c r="AM16" i="6"/>
  <c r="AM22" i="6"/>
  <c r="AM26" i="6" s="1"/>
  <c r="AM40" i="6" s="1"/>
  <c r="AM39" i="6"/>
  <c r="M18" i="6"/>
  <c r="AI16" i="6"/>
  <c r="AI25" i="6"/>
  <c r="AI26" i="6" s="1"/>
  <c r="AI22" i="6"/>
  <c r="AI40" i="6"/>
  <c r="AI33" i="6"/>
  <c r="AI39" i="6"/>
  <c r="J18" i="6"/>
  <c r="J34" i="6"/>
  <c r="AF10" i="6"/>
  <c r="I18" i="6"/>
  <c r="I34" i="6"/>
  <c r="I38" i="6"/>
  <c r="I45" i="6"/>
  <c r="AE22" i="6"/>
  <c r="AE26" i="6"/>
  <c r="AD16" i="6"/>
  <c r="AD22" i="6"/>
  <c r="AD26" i="6"/>
  <c r="AD33" i="6"/>
  <c r="H18" i="6"/>
  <c r="H27" i="6"/>
  <c r="H34" i="6"/>
  <c r="D18" i="6"/>
  <c r="D23" i="6"/>
  <c r="D34" i="6"/>
  <c r="D38" i="6"/>
  <c r="D45" i="6"/>
  <c r="Z10" i="6"/>
  <c r="Z13" i="6"/>
  <c r="Z16" i="6"/>
  <c r="Z25" i="6"/>
  <c r="Z22" i="6"/>
  <c r="Z33" i="6"/>
  <c r="AO40" i="6"/>
  <c r="AL9" i="6"/>
  <c r="AL10" i="6"/>
  <c r="AL14" i="6"/>
  <c r="AL15" i="6"/>
  <c r="AL23" i="6"/>
  <c r="AL25" i="6" s="1"/>
  <c r="AL24" i="6"/>
  <c r="AL17" i="6"/>
  <c r="AL19" i="6"/>
  <c r="AL20" i="6"/>
  <c r="AL21" i="6"/>
  <c r="AL35" i="6"/>
  <c r="AL39" i="6" s="1"/>
  <c r="AJ10" i="6"/>
  <c r="AJ40" i="6" s="1"/>
  <c r="AJ16" i="6"/>
  <c r="AJ25" i="6"/>
  <c r="AJ26" i="6"/>
  <c r="AL12" i="6"/>
  <c r="O18" i="7"/>
  <c r="O23" i="7"/>
  <c r="O27" i="7"/>
  <c r="O34" i="7"/>
  <c r="O38" i="7"/>
  <c r="O45" i="7"/>
  <c r="AJ10" i="7"/>
  <c r="AJ13" i="7"/>
  <c r="AJ16" i="7"/>
  <c r="AJ22" i="7"/>
  <c r="AJ25" i="7"/>
  <c r="AJ26" i="7"/>
  <c r="AJ33" i="7"/>
  <c r="AJ39" i="7"/>
  <c r="P7" i="7"/>
  <c r="P8" i="7"/>
  <c r="P9" i="7"/>
  <c r="P10" i="7"/>
  <c r="P11" i="7"/>
  <c r="P12" i="7"/>
  <c r="P13" i="7"/>
  <c r="P14" i="7"/>
  <c r="P15" i="7"/>
  <c r="P16" i="7"/>
  <c r="P17" i="7"/>
  <c r="P19" i="7"/>
  <c r="P20" i="7"/>
  <c r="P21" i="7"/>
  <c r="P22" i="7"/>
  <c r="P24" i="7"/>
  <c r="P27" i="7" s="1"/>
  <c r="P25" i="7"/>
  <c r="P26" i="7"/>
  <c r="P28" i="7"/>
  <c r="P29" i="7"/>
  <c r="P34" i="7" s="1"/>
  <c r="P30" i="7"/>
  <c r="P31" i="7"/>
  <c r="P32" i="7"/>
  <c r="P33" i="7"/>
  <c r="P35" i="7"/>
  <c r="P36" i="7"/>
  <c r="P37" i="7"/>
  <c r="P39" i="7"/>
  <c r="P40" i="7"/>
  <c r="P41" i="7"/>
  <c r="P42" i="7"/>
  <c r="P45" i="7" s="1"/>
  <c r="P43" i="7"/>
  <c r="P44" i="7"/>
  <c r="AK7" i="7"/>
  <c r="AK10" i="7" s="1"/>
  <c r="AK8" i="7"/>
  <c r="AK9" i="7"/>
  <c r="AK11" i="7"/>
  <c r="AK12" i="7"/>
  <c r="AK13" i="7" s="1"/>
  <c r="AK14" i="7"/>
  <c r="AK15" i="7"/>
  <c r="AK17" i="7"/>
  <c r="AK18" i="7"/>
  <c r="AK19" i="7"/>
  <c r="AK20" i="7"/>
  <c r="AK21" i="7"/>
  <c r="AK23" i="7"/>
  <c r="AK25" i="7"/>
  <c r="AK24" i="7"/>
  <c r="AK27" i="7"/>
  <c r="AK28" i="7"/>
  <c r="AK29" i="7"/>
  <c r="AK30" i="7"/>
  <c r="AK31" i="7"/>
  <c r="AK33" i="7" s="1"/>
  <c r="AK32" i="7"/>
  <c r="AK34" i="7"/>
  <c r="AK35" i="7"/>
  <c r="AK36" i="7"/>
  <c r="AK37" i="7"/>
  <c r="AK38" i="7"/>
  <c r="Q18" i="7"/>
  <c r="Q23" i="7"/>
  <c r="Q27" i="7"/>
  <c r="Q34" i="7"/>
  <c r="Q38" i="7"/>
  <c r="Q45" i="7"/>
  <c r="AL10" i="7"/>
  <c r="AL13" i="7"/>
  <c r="AL16" i="7"/>
  <c r="AL22" i="7"/>
  <c r="AL25" i="7"/>
  <c r="AL33" i="7"/>
  <c r="AL39" i="7"/>
  <c r="R18" i="7"/>
  <c r="R23" i="7"/>
  <c r="R27" i="7"/>
  <c r="R34" i="7"/>
  <c r="R38" i="7"/>
  <c r="R45" i="7"/>
  <c r="AM10" i="7"/>
  <c r="AM13" i="7"/>
  <c r="AM16" i="7"/>
  <c r="AM22" i="7"/>
  <c r="AM25" i="7"/>
  <c r="AM26" i="7"/>
  <c r="AM33" i="7"/>
  <c r="AM39" i="7"/>
  <c r="S18" i="7"/>
  <c r="S23" i="7"/>
  <c r="S27" i="7"/>
  <c r="S34" i="7"/>
  <c r="S38" i="7"/>
  <c r="S45" i="7"/>
  <c r="AN10" i="7"/>
  <c r="AN13" i="7"/>
  <c r="AN16" i="7"/>
  <c r="AN22" i="7"/>
  <c r="AN26" i="7" s="1"/>
  <c r="AN25" i="7"/>
  <c r="AN33" i="7"/>
  <c r="AN39" i="7"/>
  <c r="T18" i="7"/>
  <c r="T23" i="7"/>
  <c r="T27" i="7"/>
  <c r="T34" i="7"/>
  <c r="T38" i="7"/>
  <c r="T45" i="7"/>
  <c r="AO10" i="7"/>
  <c r="AO13" i="7"/>
  <c r="AO16" i="7"/>
  <c r="AO22" i="7"/>
  <c r="AO25" i="7"/>
  <c r="AO33" i="7"/>
  <c r="AO39" i="7"/>
  <c r="U18" i="7"/>
  <c r="AP40" i="7" s="1"/>
  <c r="U23" i="7"/>
  <c r="U27" i="7"/>
  <c r="U34" i="7"/>
  <c r="U38" i="7"/>
  <c r="U45" i="7"/>
  <c r="AP10" i="7"/>
  <c r="AP13" i="7"/>
  <c r="AP16" i="7"/>
  <c r="AP22" i="7"/>
  <c r="AP25" i="7"/>
  <c r="AP26" i="7"/>
  <c r="AP33" i="7"/>
  <c r="AP39" i="7"/>
  <c r="N18" i="7"/>
  <c r="N23" i="7"/>
  <c r="N27" i="7"/>
  <c r="N34" i="7"/>
  <c r="N38" i="7"/>
  <c r="N45" i="7"/>
  <c r="AI10" i="7"/>
  <c r="AI13" i="7"/>
  <c r="AI16" i="7"/>
  <c r="AI22" i="7"/>
  <c r="AI26" i="7" s="1"/>
  <c r="AI25" i="7"/>
  <c r="AI33" i="7"/>
  <c r="AI39" i="7"/>
  <c r="E18" i="7"/>
  <c r="E23" i="7"/>
  <c r="E27" i="7"/>
  <c r="E34" i="7"/>
  <c r="E38" i="7"/>
  <c r="E45" i="7"/>
  <c r="Z10" i="7"/>
  <c r="Z13" i="7"/>
  <c r="Z16" i="7"/>
  <c r="Z22" i="7"/>
  <c r="Z26" i="7" s="1"/>
  <c r="Z25" i="7"/>
  <c r="Z33" i="7"/>
  <c r="Z39" i="7"/>
  <c r="F18" i="7"/>
  <c r="F23" i="7"/>
  <c r="F27" i="7"/>
  <c r="F34" i="7"/>
  <c r="F38" i="7"/>
  <c r="F45" i="7"/>
  <c r="AA10" i="7"/>
  <c r="AA13" i="7"/>
  <c r="AA16" i="7"/>
  <c r="AA22" i="7"/>
  <c r="AA25" i="7"/>
  <c r="AA33" i="7"/>
  <c r="AA39" i="7"/>
  <c r="G7" i="7"/>
  <c r="G8" i="7"/>
  <c r="G9" i="7"/>
  <c r="G10" i="7"/>
  <c r="G11" i="7"/>
  <c r="G12" i="7"/>
  <c r="G13" i="7"/>
  <c r="G14" i="7"/>
  <c r="G15" i="7"/>
  <c r="G16" i="7"/>
  <c r="G17" i="7"/>
  <c r="G19" i="7"/>
  <c r="G20" i="7"/>
  <c r="G21" i="7"/>
  <c r="G22" i="7"/>
  <c r="G24" i="7"/>
  <c r="G25" i="7"/>
  <c r="G26" i="7"/>
  <c r="G27" i="7"/>
  <c r="G28" i="7"/>
  <c r="G34" i="7" s="1"/>
  <c r="G29" i="7"/>
  <c r="G30" i="7"/>
  <c r="G31" i="7"/>
  <c r="G32" i="7"/>
  <c r="G33" i="7"/>
  <c r="G35" i="7"/>
  <c r="G36" i="7"/>
  <c r="G38" i="7" s="1"/>
  <c r="G37" i="7"/>
  <c r="G39" i="7"/>
  <c r="G45" i="7"/>
  <c r="G40" i="7"/>
  <c r="G41" i="7"/>
  <c r="G42" i="7"/>
  <c r="G43" i="7"/>
  <c r="G44" i="7"/>
  <c r="AB7" i="7"/>
  <c r="AB10" i="7" s="1"/>
  <c r="AB8" i="7"/>
  <c r="AB9" i="7"/>
  <c r="AB11" i="7"/>
  <c r="AB12" i="7"/>
  <c r="AB13" i="7"/>
  <c r="AB14" i="7"/>
  <c r="AB15" i="7"/>
  <c r="AB16" i="7"/>
  <c r="AB17" i="7"/>
  <c r="AB18" i="7"/>
  <c r="AB22" i="7"/>
  <c r="AB26" i="7" s="1"/>
  <c r="AB19" i="7"/>
  <c r="AB20" i="7"/>
  <c r="AB21" i="7"/>
  <c r="AB23" i="7"/>
  <c r="AB24" i="7"/>
  <c r="AB25" i="7" s="1"/>
  <c r="AB27" i="7"/>
  <c r="AB28" i="7"/>
  <c r="AB29" i="7"/>
  <c r="AB30" i="7"/>
  <c r="AB33" i="7" s="1"/>
  <c r="AB31" i="7"/>
  <c r="AB32" i="7"/>
  <c r="AB34" i="7"/>
  <c r="AB35" i="7"/>
  <c r="AB36" i="7"/>
  <c r="AB37" i="7"/>
  <c r="AB38" i="7"/>
  <c r="H18" i="7"/>
  <c r="H23" i="7"/>
  <c r="H27" i="7"/>
  <c r="H34" i="7"/>
  <c r="H38" i="7"/>
  <c r="H45" i="7"/>
  <c r="AC10" i="7"/>
  <c r="AC13" i="7"/>
  <c r="AC16" i="7"/>
  <c r="AC22" i="7"/>
  <c r="AC25" i="7"/>
  <c r="AC33" i="7"/>
  <c r="AC39" i="7"/>
  <c r="I18" i="7"/>
  <c r="I23" i="7"/>
  <c r="I27" i="7"/>
  <c r="I34" i="7"/>
  <c r="I38" i="7"/>
  <c r="I45" i="7"/>
  <c r="AD10" i="7"/>
  <c r="AD13" i="7"/>
  <c r="AD16" i="7"/>
  <c r="AD22" i="7"/>
  <c r="AD25" i="7"/>
  <c r="AD26" i="7" s="1"/>
  <c r="AD33" i="7"/>
  <c r="AD39" i="7"/>
  <c r="J18" i="7"/>
  <c r="J23" i="7"/>
  <c r="J27" i="7"/>
  <c r="J34" i="7"/>
  <c r="J38" i="7"/>
  <c r="J45" i="7"/>
  <c r="AE10" i="7"/>
  <c r="AE13" i="7"/>
  <c r="AE16" i="7"/>
  <c r="AE22" i="7"/>
  <c r="AE25" i="7"/>
  <c r="AE26" i="7" s="1"/>
  <c r="AE40" i="7" s="1"/>
  <c r="AE33" i="7"/>
  <c r="AE39" i="7"/>
  <c r="K18" i="7"/>
  <c r="K23" i="7"/>
  <c r="K27" i="7"/>
  <c r="K34" i="7"/>
  <c r="AF10" i="7"/>
  <c r="AF13" i="7"/>
  <c r="AF16" i="7"/>
  <c r="AF22" i="7"/>
  <c r="AF25" i="7"/>
  <c r="AF26" i="7"/>
  <c r="AF33" i="7"/>
  <c r="AF39" i="7"/>
  <c r="D23" i="7"/>
  <c r="D18" i="7"/>
  <c r="D27" i="7"/>
  <c r="D34" i="7"/>
  <c r="D38" i="7"/>
  <c r="D45" i="7"/>
  <c r="Y10" i="7"/>
  <c r="Y13" i="7"/>
  <c r="Y16" i="7"/>
  <c r="Y22" i="7"/>
  <c r="Y26" i="7" s="1"/>
  <c r="Y25" i="7"/>
  <c r="Y33" i="7"/>
  <c r="Y39" i="7"/>
  <c r="G8" i="11"/>
  <c r="AO22" i="11"/>
  <c r="G23" i="11"/>
  <c r="D16" i="11"/>
  <c r="Y37" i="11" s="1"/>
  <c r="D21" i="11"/>
  <c r="D24" i="11"/>
  <c r="D31" i="11"/>
  <c r="D35" i="11"/>
  <c r="D42" i="11"/>
  <c r="Y10" i="11"/>
  <c r="Y12" i="11"/>
  <c r="Y15" i="11"/>
  <c r="Y19" i="11"/>
  <c r="Y23" i="11" s="1"/>
  <c r="Y22" i="11"/>
  <c r="Y30" i="11"/>
  <c r="Y36" i="11"/>
  <c r="O24" i="11"/>
  <c r="O31" i="11"/>
  <c r="O35" i="11"/>
  <c r="O42" i="11"/>
  <c r="O21" i="11"/>
  <c r="AJ10" i="11"/>
  <c r="AJ12" i="11"/>
  <c r="AJ15" i="11"/>
  <c r="AJ19" i="11"/>
  <c r="AJ22" i="11"/>
  <c r="AJ23" i="11" s="1"/>
  <c r="AJ30" i="11"/>
  <c r="AJ36" i="11"/>
  <c r="P22" i="11"/>
  <c r="P24" i="11" s="1"/>
  <c r="P25" i="11"/>
  <c r="P26" i="11"/>
  <c r="P27" i="11"/>
  <c r="P28" i="11"/>
  <c r="P29" i="11"/>
  <c r="P31" i="11" s="1"/>
  <c r="P30" i="11"/>
  <c r="P32" i="11"/>
  <c r="P33" i="11"/>
  <c r="P34" i="11"/>
  <c r="P35" i="11" s="1"/>
  <c r="P36" i="11"/>
  <c r="P42" i="11" s="1"/>
  <c r="P37" i="11"/>
  <c r="P38" i="11"/>
  <c r="P39" i="11"/>
  <c r="P40" i="11"/>
  <c r="P41" i="11"/>
  <c r="P7" i="11"/>
  <c r="P9" i="11"/>
  <c r="P10" i="11"/>
  <c r="P11" i="11"/>
  <c r="P12" i="11"/>
  <c r="P13" i="11"/>
  <c r="P16" i="11"/>
  <c r="P14" i="11"/>
  <c r="P15" i="11"/>
  <c r="P17" i="11"/>
  <c r="P18" i="11"/>
  <c r="P19" i="11"/>
  <c r="P21" i="11" s="1"/>
  <c r="P20" i="11"/>
  <c r="AK7" i="11"/>
  <c r="AK8" i="11"/>
  <c r="AK9" i="11"/>
  <c r="AK11" i="11"/>
  <c r="AK12" i="11"/>
  <c r="AK13" i="11"/>
  <c r="AK14" i="11"/>
  <c r="AK15" i="11"/>
  <c r="AK16" i="11"/>
  <c r="AK17" i="11"/>
  <c r="AK18" i="11"/>
  <c r="AK20" i="11"/>
  <c r="AK21" i="11"/>
  <c r="AK22" i="11"/>
  <c r="AK24" i="11"/>
  <c r="AK30" i="11" s="1"/>
  <c r="AK25" i="11"/>
  <c r="AK26" i="11"/>
  <c r="AK27" i="11"/>
  <c r="AK28" i="11"/>
  <c r="AK29" i="11"/>
  <c r="AK31" i="11"/>
  <c r="AK32" i="11"/>
  <c r="AK33" i="11"/>
  <c r="AK34" i="11"/>
  <c r="AK35" i="11"/>
  <c r="AK36" i="11"/>
  <c r="Q24" i="11"/>
  <c r="Q31" i="11"/>
  <c r="Q35" i="11"/>
  <c r="Q42" i="11"/>
  <c r="Q21" i="11"/>
  <c r="Q16" i="11"/>
  <c r="AL10" i="11"/>
  <c r="AL12" i="11"/>
  <c r="AL15" i="11"/>
  <c r="AL19" i="11"/>
  <c r="AL22" i="11"/>
  <c r="AL30" i="11"/>
  <c r="AL36" i="11"/>
  <c r="R24" i="11"/>
  <c r="R31" i="11"/>
  <c r="R35" i="11"/>
  <c r="R42" i="11"/>
  <c r="R21" i="11"/>
  <c r="R16" i="11"/>
  <c r="AM10" i="11"/>
  <c r="AM12" i="11"/>
  <c r="AM15" i="11"/>
  <c r="AM19" i="11"/>
  <c r="AM23" i="11" s="1"/>
  <c r="AM22" i="11"/>
  <c r="AM30" i="11"/>
  <c r="AM36" i="11"/>
  <c r="S24" i="11"/>
  <c r="S31" i="11"/>
  <c r="AN37" i="11" s="1"/>
  <c r="S35" i="11"/>
  <c r="S42" i="11"/>
  <c r="S16" i="11"/>
  <c r="S21" i="11"/>
  <c r="AN10" i="11"/>
  <c r="AN12" i="11"/>
  <c r="AN15" i="11"/>
  <c r="AN19" i="11"/>
  <c r="AN22" i="11"/>
  <c r="AN30" i="11"/>
  <c r="AN36" i="11"/>
  <c r="T24" i="11"/>
  <c r="AO37" i="11" s="1"/>
  <c r="T31" i="11"/>
  <c r="T35" i="11"/>
  <c r="T42" i="11"/>
  <c r="T16" i="11"/>
  <c r="T21" i="11"/>
  <c r="AO10" i="11"/>
  <c r="AO12" i="11"/>
  <c r="AO15" i="11"/>
  <c r="AO19" i="11"/>
  <c r="AO23" i="11" s="1"/>
  <c r="AO30" i="11"/>
  <c r="AO36" i="11"/>
  <c r="U24" i="11"/>
  <c r="U31" i="11"/>
  <c r="U35" i="11"/>
  <c r="U42" i="11"/>
  <c r="U16" i="11"/>
  <c r="U21" i="11"/>
  <c r="AP10" i="11"/>
  <c r="AP12" i="11"/>
  <c r="AP15" i="11"/>
  <c r="AP19" i="11"/>
  <c r="AP23" i="11"/>
  <c r="AP22" i="11"/>
  <c r="AP30" i="11"/>
  <c r="AP36" i="11"/>
  <c r="N24" i="11"/>
  <c r="N31" i="11"/>
  <c r="AI37" i="11" s="1"/>
  <c r="N35" i="11"/>
  <c r="N42" i="11"/>
  <c r="N21" i="11"/>
  <c r="AI10" i="11"/>
  <c r="AI12" i="11"/>
  <c r="AI15" i="11"/>
  <c r="AI19" i="11"/>
  <c r="AI23" i="11" s="1"/>
  <c r="AI22" i="11"/>
  <c r="AI30" i="11"/>
  <c r="AI36" i="11"/>
  <c r="E16" i="11"/>
  <c r="E21" i="11"/>
  <c r="E24" i="11"/>
  <c r="E31" i="11"/>
  <c r="E35" i="11"/>
  <c r="E42" i="11"/>
  <c r="Z10" i="11"/>
  <c r="Z12" i="11"/>
  <c r="Z15" i="11"/>
  <c r="Z19" i="11"/>
  <c r="Z22" i="11"/>
  <c r="Z30" i="11"/>
  <c r="Z36" i="11"/>
  <c r="F16" i="11"/>
  <c r="F21" i="11"/>
  <c r="F24" i="11"/>
  <c r="F31" i="11"/>
  <c r="F35" i="11"/>
  <c r="F42" i="11"/>
  <c r="AA10" i="11"/>
  <c r="AA12" i="11"/>
  <c r="AA15" i="11"/>
  <c r="AA19" i="11"/>
  <c r="AA23" i="11" s="1"/>
  <c r="AA22" i="11"/>
  <c r="AA30" i="11"/>
  <c r="AA36" i="11"/>
  <c r="G7" i="11"/>
  <c r="G9" i="11"/>
  <c r="G10" i="11"/>
  <c r="G16" i="11" s="1"/>
  <c r="G11" i="11"/>
  <c r="G12" i="11"/>
  <c r="G13" i="11"/>
  <c r="G14" i="11"/>
  <c r="G15" i="11"/>
  <c r="G17" i="11"/>
  <c r="G21" i="11" s="1"/>
  <c r="G18" i="11"/>
  <c r="G19" i="11"/>
  <c r="G20" i="11"/>
  <c r="G22" i="11"/>
  <c r="G24" i="11"/>
  <c r="G25" i="11"/>
  <c r="G26" i="11"/>
  <c r="G27" i="11"/>
  <c r="G28" i="11"/>
  <c r="G29" i="11"/>
  <c r="G30" i="11"/>
  <c r="G32" i="11"/>
  <c r="G33" i="11"/>
  <c r="G34" i="11"/>
  <c r="G36" i="11"/>
  <c r="G37" i="11"/>
  <c r="G38" i="11"/>
  <c r="G42" i="11" s="1"/>
  <c r="G39" i="11"/>
  <c r="G40" i="11"/>
  <c r="G41" i="11"/>
  <c r="AB7" i="11"/>
  <c r="AB8" i="11"/>
  <c r="AB9" i="11"/>
  <c r="AB11" i="11"/>
  <c r="AB12" i="11" s="1"/>
  <c r="AB13" i="11"/>
  <c r="AB14" i="11"/>
  <c r="AB15" i="11"/>
  <c r="AB16" i="11"/>
  <c r="AB19" i="11" s="1"/>
  <c r="AB17" i="11"/>
  <c r="AB18" i="11"/>
  <c r="AB20" i="11"/>
  <c r="AB22" i="11"/>
  <c r="AB21" i="11"/>
  <c r="AB24" i="11"/>
  <c r="AB25" i="11"/>
  <c r="AB26" i="11"/>
  <c r="AB27" i="11"/>
  <c r="AB28" i="11"/>
  <c r="AB30" i="11" s="1"/>
  <c r="AB29" i="11"/>
  <c r="AB31" i="11"/>
  <c r="AB32" i="11"/>
  <c r="AB33" i="11"/>
  <c r="AB34" i="11"/>
  <c r="AB35" i="11"/>
  <c r="AB36" i="11" s="1"/>
  <c r="H16" i="11"/>
  <c r="H24" i="11"/>
  <c r="H31" i="11"/>
  <c r="H35" i="11"/>
  <c r="H42" i="11"/>
  <c r="H21" i="11"/>
  <c r="AC37" i="11" s="1"/>
  <c r="AC10" i="11"/>
  <c r="AC12" i="11"/>
  <c r="AC15" i="11"/>
  <c r="AC19" i="11"/>
  <c r="AC22" i="11"/>
  <c r="AC23" i="11" s="1"/>
  <c r="AC30" i="11"/>
  <c r="I16" i="11"/>
  <c r="I31" i="11"/>
  <c r="AD37" i="11" s="1"/>
  <c r="I24" i="11"/>
  <c r="I35" i="11"/>
  <c r="I42" i="11"/>
  <c r="I21" i="11"/>
  <c r="AD10" i="11"/>
  <c r="AD12" i="11"/>
  <c r="AD15" i="11"/>
  <c r="AD19" i="11"/>
  <c r="AD23" i="11"/>
  <c r="AD22" i="11"/>
  <c r="AD30" i="11"/>
  <c r="AD36" i="11"/>
  <c r="J16" i="11"/>
  <c r="J35" i="11"/>
  <c r="AE37" i="11" s="1"/>
  <c r="J42" i="11"/>
  <c r="J24" i="11"/>
  <c r="J31" i="11"/>
  <c r="J21" i="11"/>
  <c r="AE10" i="11"/>
  <c r="AE12" i="11"/>
  <c r="AE15" i="11"/>
  <c r="AE19" i="11"/>
  <c r="AE22" i="11"/>
  <c r="AE30" i="11"/>
  <c r="AE36" i="11"/>
  <c r="K24" i="11"/>
  <c r="K31" i="11"/>
  <c r="K35" i="11"/>
  <c r="K42" i="11"/>
  <c r="K16" i="11"/>
  <c r="K21" i="11"/>
  <c r="AF10" i="11"/>
  <c r="AF12" i="11"/>
  <c r="AF15" i="11"/>
  <c r="AF19" i="11"/>
  <c r="AF22" i="11"/>
  <c r="AF23" i="11"/>
  <c r="AF30" i="11"/>
  <c r="AF36" i="11"/>
  <c r="AB26" i="12"/>
  <c r="AB25" i="12"/>
  <c r="O23" i="12"/>
  <c r="P22" i="12"/>
  <c r="P23" i="12" s="1"/>
  <c r="Q23" i="12"/>
  <c r="R23" i="12"/>
  <c r="S23" i="12"/>
  <c r="T23" i="12"/>
  <c r="U23" i="12"/>
  <c r="N23" i="12"/>
  <c r="E23" i="12"/>
  <c r="F23" i="12"/>
  <c r="G22" i="12"/>
  <c r="G23" i="12"/>
  <c r="H23" i="12"/>
  <c r="I23" i="12"/>
  <c r="J23" i="12"/>
  <c r="K23" i="12"/>
  <c r="D23" i="12"/>
  <c r="O17" i="12"/>
  <c r="P17" i="12"/>
  <c r="Q17" i="12"/>
  <c r="R17" i="12"/>
  <c r="S17" i="12"/>
  <c r="T17" i="12"/>
  <c r="U17" i="12"/>
  <c r="N16" i="12"/>
  <c r="N17" i="12" s="1"/>
  <c r="E17" i="12"/>
  <c r="F17" i="12"/>
  <c r="G17" i="12"/>
  <c r="H17" i="12"/>
  <c r="I17" i="12"/>
  <c r="J17" i="12"/>
  <c r="K17" i="12"/>
  <c r="D17" i="12"/>
  <c r="D15" i="12"/>
  <c r="D20" i="12"/>
  <c r="D27" i="12"/>
  <c r="D34" i="12"/>
  <c r="Y10" i="12"/>
  <c r="Y12" i="12"/>
  <c r="Y13" i="12"/>
  <c r="Y15" i="12"/>
  <c r="Y19" i="12"/>
  <c r="Y22" i="12"/>
  <c r="Y23" i="12"/>
  <c r="Y28" i="12"/>
  <c r="Y33" i="12"/>
  <c r="U28" i="12"/>
  <c r="U34" i="12" s="1"/>
  <c r="U25" i="12"/>
  <c r="U27" i="12"/>
  <c r="U24" i="12"/>
  <c r="U7" i="12"/>
  <c r="U15" i="12" s="1"/>
  <c r="AC33" i="12"/>
  <c r="AC16" i="12"/>
  <c r="AC19" i="12" s="1"/>
  <c r="AC23" i="12" s="1"/>
  <c r="AA13" i="12"/>
  <c r="Z13" i="12"/>
  <c r="Z15" i="12" s="1"/>
  <c r="G8" i="12"/>
  <c r="AO22" i="12"/>
  <c r="G19" i="12"/>
  <c r="O20" i="12"/>
  <c r="O27" i="12"/>
  <c r="O34" i="12"/>
  <c r="AJ10" i="12"/>
  <c r="AJ12" i="12"/>
  <c r="AJ15" i="12"/>
  <c r="AJ19" i="12"/>
  <c r="AJ22" i="12"/>
  <c r="AJ23" i="12" s="1"/>
  <c r="AJ28" i="12"/>
  <c r="AJ33" i="12"/>
  <c r="P18" i="12"/>
  <c r="P20" i="12" s="1"/>
  <c r="P24" i="12"/>
  <c r="P27" i="12"/>
  <c r="P25" i="12"/>
  <c r="P26" i="12"/>
  <c r="P28" i="12"/>
  <c r="P34" i="12" s="1"/>
  <c r="P29" i="12"/>
  <c r="P30" i="12"/>
  <c r="P31" i="12"/>
  <c r="P32" i="12"/>
  <c r="P33" i="12"/>
  <c r="P7" i="12"/>
  <c r="P9" i="12"/>
  <c r="P15" i="12" s="1"/>
  <c r="P10" i="12"/>
  <c r="P11" i="12"/>
  <c r="P12" i="12"/>
  <c r="P13" i="12"/>
  <c r="P14" i="12"/>
  <c r="AK7" i="12"/>
  <c r="AK10" i="12" s="1"/>
  <c r="AK8" i="12"/>
  <c r="AK9" i="12"/>
  <c r="AK11" i="12"/>
  <c r="AK12" i="12"/>
  <c r="AK13" i="12"/>
  <c r="AK15" i="12" s="1"/>
  <c r="AK14" i="12"/>
  <c r="AK16" i="12"/>
  <c r="AK17" i="12"/>
  <c r="AK18" i="12"/>
  <c r="AK20" i="12"/>
  <c r="AK22" i="12"/>
  <c r="AK21" i="12"/>
  <c r="AK24" i="12"/>
  <c r="AK28" i="12"/>
  <c r="AK26" i="12"/>
  <c r="AK27" i="12"/>
  <c r="AK29" i="12"/>
  <c r="AK33" i="12" s="1"/>
  <c r="AK30" i="12"/>
  <c r="AK31" i="12"/>
  <c r="AK32" i="12"/>
  <c r="Q20" i="12"/>
  <c r="Q27" i="12"/>
  <c r="Q34" i="12"/>
  <c r="Q15" i="12"/>
  <c r="AL10" i="12"/>
  <c r="AL12" i="12"/>
  <c r="AL15" i="12"/>
  <c r="AL19" i="12"/>
  <c r="AL22" i="12"/>
  <c r="AL23" i="12"/>
  <c r="AL34" i="12" s="1"/>
  <c r="AL28" i="12"/>
  <c r="AL33" i="12"/>
  <c r="R20" i="12"/>
  <c r="R27" i="12"/>
  <c r="R34" i="12"/>
  <c r="R15" i="12"/>
  <c r="AM10" i="12"/>
  <c r="AM12" i="12"/>
  <c r="AM15" i="12"/>
  <c r="AM19" i="12"/>
  <c r="AM22" i="12"/>
  <c r="AM23" i="12"/>
  <c r="AM28" i="12"/>
  <c r="AM33" i="12"/>
  <c r="S20" i="12"/>
  <c r="S27" i="12"/>
  <c r="S34" i="12"/>
  <c r="S15" i="12"/>
  <c r="AN10" i="12"/>
  <c r="AN12" i="12"/>
  <c r="AN15" i="12"/>
  <c r="AN19" i="12"/>
  <c r="AN23" i="12"/>
  <c r="AN22" i="12"/>
  <c r="AN28" i="12"/>
  <c r="AN33" i="12"/>
  <c r="T20" i="12"/>
  <c r="T27" i="12"/>
  <c r="T34" i="12"/>
  <c r="AO34" i="12" s="1"/>
  <c r="T15" i="12"/>
  <c r="AO10" i="12"/>
  <c r="AO12" i="12"/>
  <c r="AO15" i="12"/>
  <c r="AO19" i="12"/>
  <c r="AO23" i="12"/>
  <c r="AO28" i="12"/>
  <c r="AO33" i="12"/>
  <c r="U20" i="12"/>
  <c r="AP10" i="12"/>
  <c r="AP12" i="12"/>
  <c r="AP15" i="12"/>
  <c r="AP19" i="12"/>
  <c r="AP23" i="12"/>
  <c r="AP22" i="12"/>
  <c r="AP28" i="12"/>
  <c r="AP33" i="12"/>
  <c r="N20" i="12"/>
  <c r="N27" i="12"/>
  <c r="N34" i="12"/>
  <c r="AI10" i="12"/>
  <c r="AI12" i="12"/>
  <c r="AI15" i="12"/>
  <c r="AI19" i="12"/>
  <c r="AI23" i="12" s="1"/>
  <c r="AI22" i="12"/>
  <c r="AI28" i="12"/>
  <c r="AI33" i="12"/>
  <c r="E15" i="12"/>
  <c r="E20" i="12"/>
  <c r="E27" i="12"/>
  <c r="E34" i="12"/>
  <c r="Z10" i="12"/>
  <c r="Z12" i="12"/>
  <c r="Z19" i="12"/>
  <c r="Z23" i="12"/>
  <c r="Z22" i="12"/>
  <c r="Z28" i="12"/>
  <c r="Z33" i="12"/>
  <c r="F15" i="12"/>
  <c r="F20" i="12"/>
  <c r="F27" i="12"/>
  <c r="F34" i="12"/>
  <c r="AA10" i="12"/>
  <c r="AA12" i="12"/>
  <c r="AA15" i="12"/>
  <c r="AA19" i="12"/>
  <c r="AA23" i="12"/>
  <c r="AA22" i="12"/>
  <c r="AA28" i="12"/>
  <c r="AA33" i="12"/>
  <c r="G7" i="12"/>
  <c r="G15" i="12" s="1"/>
  <c r="G9" i="12"/>
  <c r="G10" i="12"/>
  <c r="G11" i="12"/>
  <c r="G12" i="12"/>
  <c r="G13" i="12"/>
  <c r="G14" i="12"/>
  <c r="G18" i="12"/>
  <c r="G20" i="12"/>
  <c r="G24" i="12"/>
  <c r="G25" i="12"/>
  <c r="G27" i="12" s="1"/>
  <c r="G26" i="12"/>
  <c r="G28" i="12"/>
  <c r="G29" i="12"/>
  <c r="G30" i="12"/>
  <c r="G31" i="12"/>
  <c r="G32" i="12"/>
  <c r="G33" i="12"/>
  <c r="AB7" i="12"/>
  <c r="AB10" i="12" s="1"/>
  <c r="AB8" i="12"/>
  <c r="AB9" i="12"/>
  <c r="AB11" i="12"/>
  <c r="AB12" i="12" s="1"/>
  <c r="AB13" i="12"/>
  <c r="AB14" i="12"/>
  <c r="AB15" i="12"/>
  <c r="AB16" i="12"/>
  <c r="AB19" i="12" s="1"/>
  <c r="AB17" i="12"/>
  <c r="AB18" i="12"/>
  <c r="AB20" i="12"/>
  <c r="AB21" i="12"/>
  <c r="AB22" i="12" s="1"/>
  <c r="AB24" i="12"/>
  <c r="AB28" i="12" s="1"/>
  <c r="AB27" i="12"/>
  <c r="AB29" i="12"/>
  <c r="AB30" i="12"/>
  <c r="AB33" i="12"/>
  <c r="AB31" i="12"/>
  <c r="AB32" i="12"/>
  <c r="H15" i="12"/>
  <c r="H20" i="12"/>
  <c r="H27" i="12"/>
  <c r="H34" i="12"/>
  <c r="AC10" i="12"/>
  <c r="AC12" i="12"/>
  <c r="AC15" i="12"/>
  <c r="AC22" i="12"/>
  <c r="AC28" i="12"/>
  <c r="I15" i="12"/>
  <c r="I20" i="12"/>
  <c r="I27" i="12"/>
  <c r="I34" i="12"/>
  <c r="AD10" i="12"/>
  <c r="AD12" i="12"/>
  <c r="AD15" i="12"/>
  <c r="AD19" i="12"/>
  <c r="AD22" i="12"/>
  <c r="AD23" i="12"/>
  <c r="AD28" i="12"/>
  <c r="AD33" i="12"/>
  <c r="J15" i="12"/>
  <c r="J27" i="12"/>
  <c r="J34" i="12"/>
  <c r="J20" i="12"/>
  <c r="AE10" i="12"/>
  <c r="AE12" i="12"/>
  <c r="AE15" i="12"/>
  <c r="AE19" i="12"/>
  <c r="AE22" i="12"/>
  <c r="AE28" i="12"/>
  <c r="AE33" i="12"/>
  <c r="K20" i="12"/>
  <c r="K27" i="12"/>
  <c r="K34" i="12"/>
  <c r="K15" i="12"/>
  <c r="AF34" i="12" s="1"/>
  <c r="AF10" i="12"/>
  <c r="AF12" i="12"/>
  <c r="AF15" i="12"/>
  <c r="AF19" i="12"/>
  <c r="AF22" i="12"/>
  <c r="AF23" i="12" s="1"/>
  <c r="AF28" i="12"/>
  <c r="AF33" i="12"/>
  <c r="Q15" i="14"/>
  <c r="Q17" i="14"/>
  <c r="Q20" i="14"/>
  <c r="Q23" i="14"/>
  <c r="Q27" i="14"/>
  <c r="Q34" i="14"/>
  <c r="AL10" i="14"/>
  <c r="AL12" i="14"/>
  <c r="AL15" i="14"/>
  <c r="AL19" i="14"/>
  <c r="AL23" i="14" s="1"/>
  <c r="AL22" i="14"/>
  <c r="AL28" i="14"/>
  <c r="AL33" i="14"/>
  <c r="O15" i="14"/>
  <c r="AJ34" i="14" s="1"/>
  <c r="O17" i="14"/>
  <c r="O20" i="14"/>
  <c r="O23" i="14"/>
  <c r="O27" i="14"/>
  <c r="O34" i="14"/>
  <c r="AJ10" i="14"/>
  <c r="AJ12" i="14"/>
  <c r="AJ15" i="14"/>
  <c r="AJ19" i="14"/>
  <c r="AJ22" i="14"/>
  <c r="AJ23" i="14"/>
  <c r="AJ28" i="14"/>
  <c r="AJ33" i="14"/>
  <c r="G19" i="14"/>
  <c r="G20" i="14"/>
  <c r="G18" i="14"/>
  <c r="P22" i="14"/>
  <c r="P21" i="14"/>
  <c r="P23" i="14" s="1"/>
  <c r="G7" i="14"/>
  <c r="G8" i="14"/>
  <c r="G9" i="14"/>
  <c r="G10" i="14"/>
  <c r="G11" i="14"/>
  <c r="G12" i="14"/>
  <c r="G13" i="14"/>
  <c r="G14" i="14"/>
  <c r="G16" i="14"/>
  <c r="G17" i="14"/>
  <c r="G21" i="14"/>
  <c r="G23" i="14" s="1"/>
  <c r="G22" i="14"/>
  <c r="G24" i="14"/>
  <c r="G25" i="14"/>
  <c r="G26" i="14"/>
  <c r="G28" i="14"/>
  <c r="G29" i="14"/>
  <c r="G30" i="14"/>
  <c r="G31" i="14"/>
  <c r="G32" i="14"/>
  <c r="G33" i="14"/>
  <c r="AB7" i="14"/>
  <c r="AB10" i="14" s="1"/>
  <c r="AB8" i="14"/>
  <c r="AB9" i="14"/>
  <c r="AB11" i="14"/>
  <c r="AB12" i="14" s="1"/>
  <c r="AB13" i="14"/>
  <c r="AB15" i="14"/>
  <c r="AB14" i="14"/>
  <c r="AB16" i="14"/>
  <c r="AB19" i="14"/>
  <c r="AB23" i="14" s="1"/>
  <c r="AB17" i="14"/>
  <c r="AB18" i="14"/>
  <c r="AB20" i="14"/>
  <c r="AB22" i="14" s="1"/>
  <c r="AB21" i="14"/>
  <c r="AB24" i="14"/>
  <c r="AB28" i="14" s="1"/>
  <c r="AB25" i="14"/>
  <c r="AB26" i="14"/>
  <c r="AB27" i="14"/>
  <c r="AB29" i="14"/>
  <c r="AB33" i="14"/>
  <c r="AB30" i="14"/>
  <c r="AB31" i="14"/>
  <c r="AB32" i="14"/>
  <c r="Z33" i="14"/>
  <c r="AA22" i="14"/>
  <c r="Z22" i="14"/>
  <c r="AA19" i="14"/>
  <c r="AA23" i="14" s="1"/>
  <c r="Z19" i="14"/>
  <c r="Z23" i="14" s="1"/>
  <c r="AK26" i="14"/>
  <c r="AK21" i="14"/>
  <c r="AK22" i="14" s="1"/>
  <c r="AK24" i="14"/>
  <c r="AK28" i="14" s="1"/>
  <c r="AK25" i="14"/>
  <c r="AK27" i="14"/>
  <c r="AK20" i="14"/>
  <c r="AF28" i="14"/>
  <c r="Y19" i="14"/>
  <c r="Y23" i="14" s="1"/>
  <c r="Y22" i="14"/>
  <c r="AK30" i="14"/>
  <c r="AK31" i="14"/>
  <c r="AK32" i="14"/>
  <c r="AK29" i="14"/>
  <c r="Y33" i="14"/>
  <c r="AP33" i="14"/>
  <c r="Z28" i="14"/>
  <c r="AA28" i="14"/>
  <c r="AC28" i="14"/>
  <c r="AD28" i="14"/>
  <c r="AE28" i="14"/>
  <c r="Y28" i="14"/>
  <c r="AP19" i="14"/>
  <c r="AP23" i="14" s="1"/>
  <c r="AP22" i="14"/>
  <c r="AK17" i="14"/>
  <c r="AK18" i="14"/>
  <c r="AK16" i="14"/>
  <c r="AK13" i="14"/>
  <c r="AK15" i="14" s="1"/>
  <c r="AK14" i="14"/>
  <c r="AK11" i="14"/>
  <c r="AK12" i="14" s="1"/>
  <c r="AC12" i="14"/>
  <c r="AA12" i="14"/>
  <c r="AE10" i="14"/>
  <c r="AD10" i="14"/>
  <c r="AC10" i="14"/>
  <c r="AK9" i="14"/>
  <c r="AK7" i="14"/>
  <c r="AK10" i="14"/>
  <c r="AK8" i="14"/>
  <c r="Y10" i="14"/>
  <c r="Y12" i="14"/>
  <c r="Y15" i="14"/>
  <c r="D23" i="14"/>
  <c r="D34" i="14"/>
  <c r="D15" i="14"/>
  <c r="Y34" i="14" s="1"/>
  <c r="D17" i="14"/>
  <c r="D20" i="14"/>
  <c r="D27" i="14"/>
  <c r="AF19" i="14"/>
  <c r="AF23" i="14" s="1"/>
  <c r="AF22" i="14"/>
  <c r="AE19" i="14"/>
  <c r="AE23" i="14" s="1"/>
  <c r="AE22" i="14"/>
  <c r="AD19" i="14"/>
  <c r="AD23" i="14" s="1"/>
  <c r="AD22" i="14"/>
  <c r="AC19" i="14"/>
  <c r="AC22" i="14"/>
  <c r="AC23" i="14"/>
  <c r="AF15" i="14"/>
  <c r="AE15" i="14"/>
  <c r="AD15" i="14"/>
  <c r="AC15" i="14"/>
  <c r="AA15" i="14"/>
  <c r="Z15" i="14"/>
  <c r="AF12" i="14"/>
  <c r="AE12" i="14"/>
  <c r="AD12" i="14"/>
  <c r="Z12" i="14"/>
  <c r="AF10" i="14"/>
  <c r="AA10" i="14"/>
  <c r="Z10" i="14"/>
  <c r="U34" i="14"/>
  <c r="T34" i="14"/>
  <c r="S34" i="14"/>
  <c r="R34" i="14"/>
  <c r="P28" i="14"/>
  <c r="P34" i="14" s="1"/>
  <c r="P29" i="14"/>
  <c r="P30" i="14"/>
  <c r="P31" i="14"/>
  <c r="P32" i="14"/>
  <c r="P33" i="14"/>
  <c r="N34" i="14"/>
  <c r="U27" i="14"/>
  <c r="T27" i="14"/>
  <c r="S27" i="14"/>
  <c r="R27" i="14"/>
  <c r="P24" i="14"/>
  <c r="P27" i="14"/>
  <c r="P25" i="14"/>
  <c r="P26" i="14"/>
  <c r="U23" i="14"/>
  <c r="T23" i="14"/>
  <c r="S23" i="14"/>
  <c r="R23" i="14"/>
  <c r="N23" i="14"/>
  <c r="R20" i="14"/>
  <c r="S20" i="14"/>
  <c r="T20" i="14"/>
  <c r="U20" i="14"/>
  <c r="P18" i="14"/>
  <c r="P20" i="14" s="1"/>
  <c r="N20" i="14"/>
  <c r="P17" i="14"/>
  <c r="R17" i="14"/>
  <c r="AM34" i="14" s="1"/>
  <c r="S17" i="14"/>
  <c r="T17" i="14"/>
  <c r="U17" i="14"/>
  <c r="N17" i="14"/>
  <c r="R15" i="14"/>
  <c r="S15" i="14"/>
  <c r="T15" i="14"/>
  <c r="U15" i="14"/>
  <c r="P7" i="14"/>
  <c r="P9" i="14"/>
  <c r="P10" i="14"/>
  <c r="P15" i="14" s="1"/>
  <c r="P11" i="14"/>
  <c r="P12" i="14"/>
  <c r="P13" i="14"/>
  <c r="P14" i="14"/>
  <c r="N15" i="14"/>
  <c r="F34" i="14"/>
  <c r="F27" i="14"/>
  <c r="F23" i="14"/>
  <c r="F17" i="14"/>
  <c r="E15" i="14"/>
  <c r="F15" i="14"/>
  <c r="AA34" i="14"/>
  <c r="J15" i="14"/>
  <c r="AE34" i="14" s="1"/>
  <c r="I15" i="14"/>
  <c r="H15" i="14"/>
  <c r="E34" i="14"/>
  <c r="E27" i="14"/>
  <c r="E20" i="14"/>
  <c r="H20" i="14"/>
  <c r="E17" i="14"/>
  <c r="H17" i="14"/>
  <c r="I17" i="14"/>
  <c r="AD34" i="14" s="1"/>
  <c r="J17" i="14"/>
  <c r="K17" i="14"/>
  <c r="E23" i="14"/>
  <c r="H23" i="14"/>
  <c r="I23" i="14"/>
  <c r="J23" i="14"/>
  <c r="K23" i="14"/>
  <c r="AC33" i="14"/>
  <c r="AO22" i="14"/>
  <c r="AK19" i="14"/>
  <c r="AM10" i="14"/>
  <c r="AM12" i="14"/>
  <c r="AM15" i="14"/>
  <c r="AM19" i="14"/>
  <c r="AM23" i="14" s="1"/>
  <c r="AM22" i="14"/>
  <c r="AM28" i="14"/>
  <c r="AM33" i="14"/>
  <c r="AN10" i="14"/>
  <c r="AN12" i="14"/>
  <c r="AN15" i="14"/>
  <c r="AN19" i="14"/>
  <c r="AN23" i="14"/>
  <c r="AN22" i="14"/>
  <c r="AN28" i="14"/>
  <c r="AN33" i="14"/>
  <c r="AO10" i="14"/>
  <c r="AO12" i="14"/>
  <c r="AO15" i="14"/>
  <c r="AO19" i="14"/>
  <c r="AO23" i="14"/>
  <c r="AO28" i="14"/>
  <c r="AO33" i="14"/>
  <c r="AP10" i="14"/>
  <c r="AP12" i="14"/>
  <c r="AP15" i="14"/>
  <c r="AP28" i="14"/>
  <c r="N27" i="14"/>
  <c r="AI10" i="14"/>
  <c r="AI12" i="14"/>
  <c r="AI15" i="14"/>
  <c r="AI19" i="14"/>
  <c r="AI22" i="14"/>
  <c r="AI28" i="14"/>
  <c r="AI33" i="14"/>
  <c r="F20" i="14"/>
  <c r="AA33" i="14"/>
  <c r="H27" i="14"/>
  <c r="H34" i="14"/>
  <c r="I20" i="14"/>
  <c r="I27" i="14"/>
  <c r="I34" i="14"/>
  <c r="AD33" i="14"/>
  <c r="J27" i="14"/>
  <c r="J34" i="14"/>
  <c r="J20" i="14"/>
  <c r="AE33" i="14"/>
  <c r="K20" i="14"/>
  <c r="K27" i="14"/>
  <c r="K34" i="14"/>
  <c r="K15" i="14"/>
  <c r="AF33" i="14"/>
  <c r="R55" i="15"/>
  <c r="Q55" i="15"/>
  <c r="H55" i="15"/>
  <c r="T55" i="15"/>
  <c r="S55" i="15"/>
  <c r="N55" i="15"/>
  <c r="J55" i="15"/>
  <c r="F55" i="15"/>
  <c r="E55" i="15"/>
  <c r="D55" i="15"/>
  <c r="P55" i="16"/>
  <c r="N55" i="16"/>
  <c r="K55" i="15"/>
  <c r="AB40" i="5"/>
  <c r="Z26" i="5"/>
  <c r="Z40" i="5" s="1"/>
  <c r="O40" i="18"/>
  <c r="O51" i="18"/>
  <c r="R40" i="18"/>
  <c r="R51" i="18" s="1"/>
  <c r="P17" i="18"/>
  <c r="N40" i="18"/>
  <c r="N51" i="18"/>
  <c r="Q40" i="18"/>
  <c r="Q51" i="18" s="1"/>
  <c r="T40" i="18"/>
  <c r="T51" i="18"/>
  <c r="I29" i="19"/>
  <c r="R17" i="19"/>
  <c r="I21" i="19"/>
  <c r="H40" i="19"/>
  <c r="H51" i="19" s="1"/>
  <c r="P40" i="19"/>
  <c r="P51" i="19" s="1"/>
  <c r="S40" i="19"/>
  <c r="S51" i="19" s="1"/>
  <c r="V40" i="19"/>
  <c r="V51" i="19" s="1"/>
  <c r="J40" i="19"/>
  <c r="J51" i="19"/>
  <c r="K40" i="19"/>
  <c r="K51" i="19" s="1"/>
  <c r="Q40" i="19"/>
  <c r="T40" i="19"/>
  <c r="I36" i="19"/>
  <c r="I40" i="19" s="1"/>
  <c r="R14" i="19"/>
  <c r="J51" i="18"/>
  <c r="P14" i="18"/>
  <c r="E55" i="16"/>
  <c r="G55" i="16"/>
  <c r="O55" i="16"/>
  <c r="F55" i="16"/>
  <c r="D55" i="16"/>
  <c r="Q55" i="16"/>
  <c r="R55" i="16"/>
  <c r="J55" i="16"/>
  <c r="S55" i="16"/>
  <c r="K55" i="16"/>
  <c r="H55" i="16"/>
  <c r="I55" i="16"/>
  <c r="T55" i="16"/>
  <c r="G55" i="15"/>
  <c r="P55" i="15"/>
  <c r="O55" i="15"/>
  <c r="G31" i="11"/>
  <c r="U55" i="15"/>
  <c r="G35" i="11"/>
  <c r="AH40" i="4"/>
  <c r="U55" i="16"/>
  <c r="I21" i="20"/>
  <c r="I26" i="20"/>
  <c r="I17" i="20"/>
  <c r="J40" i="20"/>
  <c r="Q40" i="20"/>
  <c r="Q51" i="20" s="1"/>
  <c r="V40" i="20"/>
  <c r="I14" i="20"/>
  <c r="J51" i="20"/>
  <c r="R17" i="20"/>
  <c r="H40" i="20"/>
  <c r="H51" i="20" s="1"/>
  <c r="I51" i="20" s="1"/>
  <c r="P40" i="20"/>
  <c r="P51" i="20"/>
  <c r="S40" i="20"/>
  <c r="S51" i="20"/>
  <c r="AA40" i="20"/>
  <c r="AA51" i="20" s="1"/>
  <c r="I45" i="20"/>
  <c r="I50" i="20"/>
  <c r="F40" i="20"/>
  <c r="F51" i="20"/>
  <c r="I36" i="20"/>
  <c r="G51" i="20"/>
  <c r="R14" i="20"/>
  <c r="I14" i="21"/>
  <c r="I36" i="21"/>
  <c r="I23" i="22"/>
  <c r="I29" i="22"/>
  <c r="I17" i="22"/>
  <c r="I21" i="22"/>
  <c r="R26" i="22"/>
  <c r="I26" i="22"/>
  <c r="I36" i="22"/>
  <c r="H40" i="22"/>
  <c r="H51" i="22"/>
  <c r="Q40" i="22"/>
  <c r="Q51" i="22"/>
  <c r="T40" i="22"/>
  <c r="T51" i="22" s="1"/>
  <c r="V40" i="22"/>
  <c r="V51" i="22"/>
  <c r="J40" i="22"/>
  <c r="J51" i="22"/>
  <c r="P40" i="22"/>
  <c r="P51" i="22" s="1"/>
  <c r="S40" i="22"/>
  <c r="S51" i="22"/>
  <c r="U40" i="22"/>
  <c r="U51" i="22"/>
  <c r="I45" i="22"/>
  <c r="I14" i="22"/>
  <c r="R14" i="22"/>
  <c r="G40" i="22"/>
  <c r="G51" i="22" s="1"/>
  <c r="I51" i="22" s="1"/>
  <c r="R26" i="23"/>
  <c r="I36" i="23"/>
  <c r="J40" i="23"/>
  <c r="Q40" i="23"/>
  <c r="Q51" i="23" s="1"/>
  <c r="V40" i="23"/>
  <c r="V51" i="23"/>
  <c r="R50" i="23"/>
  <c r="I23" i="23"/>
  <c r="S40" i="23"/>
  <c r="S51" i="23" s="1"/>
  <c r="R45" i="23"/>
  <c r="H40" i="23"/>
  <c r="H51" i="23" s="1"/>
  <c r="R17" i="23"/>
  <c r="I14" i="23"/>
  <c r="P51" i="23"/>
  <c r="S51" i="24"/>
  <c r="J51" i="24"/>
  <c r="V40" i="24"/>
  <c r="I14" i="24"/>
  <c r="G40" i="24"/>
  <c r="G51" i="24" s="1"/>
  <c r="R40" i="19"/>
  <c r="R51" i="19"/>
  <c r="N51" i="19"/>
  <c r="O51" i="19"/>
  <c r="O40" i="20"/>
  <c r="O51" i="20"/>
  <c r="N51" i="20"/>
  <c r="S51" i="21"/>
  <c r="O51" i="21"/>
  <c r="N51" i="22"/>
  <c r="N40" i="22"/>
  <c r="O40" i="22"/>
  <c r="O51" i="22"/>
  <c r="E51" i="23"/>
  <c r="I50" i="25"/>
  <c r="I45" i="25"/>
  <c r="I29" i="25"/>
  <c r="I26" i="25"/>
  <c r="I23" i="25"/>
  <c r="I21" i="25"/>
  <c r="I17" i="25"/>
  <c r="I14" i="25"/>
  <c r="F45" i="25"/>
  <c r="D40" i="25"/>
  <c r="F39" i="25"/>
  <c r="F40" i="25" s="1"/>
  <c r="D51" i="25"/>
  <c r="F14" i="25"/>
  <c r="R51" i="25"/>
  <c r="G40" i="25"/>
  <c r="G51" i="25"/>
  <c r="U40" i="25"/>
  <c r="U51" i="25" s="1"/>
  <c r="V40" i="25"/>
  <c r="I21" i="26"/>
  <c r="I17" i="26"/>
  <c r="AE40" i="26"/>
  <c r="W40" i="26"/>
  <c r="V26" i="26"/>
  <c r="V33" i="26"/>
  <c r="R40" i="26"/>
  <c r="R51" i="26" s="1"/>
  <c r="V14" i="26"/>
  <c r="V17" i="26"/>
  <c r="V21" i="26"/>
  <c r="V51" i="26" s="1"/>
  <c r="I33" i="26"/>
  <c r="I39" i="26"/>
  <c r="I23" i="26"/>
  <c r="F21" i="26"/>
  <c r="F26" i="26"/>
  <c r="F51" i="26" s="1"/>
  <c r="F36" i="26"/>
  <c r="F50" i="26"/>
  <c r="F14" i="26"/>
  <c r="W51" i="26"/>
  <c r="I14" i="26"/>
  <c r="I29" i="26"/>
  <c r="I45" i="26"/>
  <c r="V45" i="26"/>
  <c r="AE51" i="26"/>
  <c r="F45" i="26"/>
  <c r="Z40" i="26"/>
  <c r="Z51" i="26"/>
  <c r="V39" i="26"/>
  <c r="V40" i="26" s="1"/>
  <c r="T40" i="26"/>
  <c r="T51" i="26" s="1"/>
  <c r="N40" i="26"/>
  <c r="N51" i="26"/>
  <c r="H40" i="26"/>
  <c r="F40" i="26"/>
  <c r="I36" i="26"/>
  <c r="I40" i="26"/>
  <c r="G40" i="26"/>
  <c r="G51" i="26" s="1"/>
  <c r="I51" i="26" s="1"/>
  <c r="V50" i="26"/>
  <c r="AP34" i="12"/>
  <c r="AA34" i="12"/>
  <c r="AD40" i="7"/>
  <c r="AA25" i="5"/>
  <c r="Y26" i="5"/>
  <c r="AA26" i="5"/>
  <c r="N51" i="23"/>
  <c r="T51" i="25"/>
  <c r="V14" i="25"/>
  <c r="V51" i="25" s="1"/>
  <c r="Z40" i="25"/>
  <c r="AE23" i="11"/>
  <c r="Z23" i="11"/>
  <c r="Z37" i="11"/>
  <c r="AO26" i="7"/>
  <c r="AO40" i="7"/>
  <c r="AK22" i="7"/>
  <c r="AK26" i="7"/>
  <c r="AL16" i="6"/>
  <c r="AD40" i="6"/>
  <c r="Z27" i="2"/>
  <c r="Z41" i="2" s="1"/>
  <c r="I40" i="20"/>
  <c r="O51" i="23"/>
  <c r="AB10" i="11"/>
  <c r="AK10" i="11"/>
  <c r="AI40" i="7"/>
  <c r="Z26" i="6"/>
  <c r="Z40" i="6" s="1"/>
  <c r="AE40" i="6"/>
  <c r="G27" i="6"/>
  <c r="AC40" i="5"/>
  <c r="AJ26" i="5"/>
  <c r="AJ40" i="5" s="1"/>
  <c r="G18" i="5"/>
  <c r="AA40" i="5" s="1"/>
  <c r="Y40" i="5"/>
  <c r="AK40" i="5"/>
  <c r="AB26" i="4"/>
  <c r="AB40" i="4"/>
  <c r="AK41" i="2"/>
  <c r="AG41" i="2"/>
  <c r="AA40" i="21"/>
  <c r="AN23" i="11"/>
  <c r="AL23" i="11"/>
  <c r="G18" i="7"/>
  <c r="AK16" i="7"/>
  <c r="P23" i="7"/>
  <c r="AL22" i="6"/>
  <c r="AL26" i="6" s="1"/>
  <c r="AQ40" i="6"/>
  <c r="G45" i="6"/>
  <c r="AJ40" i="4"/>
  <c r="Y41" i="2"/>
  <c r="AB41" i="2"/>
  <c r="W40" i="19"/>
  <c r="W51" i="19" s="1"/>
  <c r="R21" i="20"/>
  <c r="Z51" i="21"/>
  <c r="I50" i="21"/>
  <c r="I26" i="23"/>
  <c r="I17" i="24"/>
  <c r="N51" i="24"/>
  <c r="AE51" i="25"/>
  <c r="J40" i="25"/>
  <c r="J51" i="25" s="1"/>
  <c r="D40" i="26"/>
  <c r="G27" i="2"/>
  <c r="R26" i="20"/>
  <c r="I29" i="20"/>
  <c r="R40" i="20"/>
  <c r="H51" i="21"/>
  <c r="R33" i="22"/>
  <c r="F51" i="24"/>
  <c r="I23" i="24"/>
  <c r="W51" i="25"/>
  <c r="V51" i="21"/>
  <c r="I40" i="21"/>
  <c r="Q40" i="21"/>
  <c r="Q51" i="21" s="1"/>
  <c r="R45" i="21"/>
  <c r="I45" i="21"/>
  <c r="I40" i="22"/>
  <c r="F51" i="23"/>
  <c r="T51" i="23"/>
  <c r="R51" i="23"/>
  <c r="D40" i="24"/>
  <c r="D51" i="24"/>
  <c r="I39" i="24"/>
  <c r="I40" i="24" s="1"/>
  <c r="D51" i="23"/>
  <c r="D40" i="21"/>
  <c r="D51" i="21"/>
  <c r="Z51" i="25"/>
  <c r="N51" i="25"/>
  <c r="S40" i="25"/>
  <c r="S51" i="25"/>
  <c r="AL40" i="6"/>
  <c r="G40" i="27"/>
  <c r="G51" i="27" s="1"/>
  <c r="F45" i="27"/>
  <c r="I21" i="27"/>
  <c r="F26" i="27"/>
  <c r="I39" i="27"/>
  <c r="I40" i="27"/>
  <c r="I14" i="27"/>
  <c r="X51" i="27"/>
  <c r="H51" i="27"/>
  <c r="I51" i="27" s="1"/>
  <c r="D40" i="27"/>
  <c r="D51" i="27"/>
  <c r="F50" i="27"/>
  <c r="I50" i="27"/>
  <c r="O51" i="27"/>
  <c r="U51" i="27"/>
  <c r="T40" i="27"/>
  <c r="T51" i="27"/>
  <c r="J51" i="27"/>
  <c r="E51" i="27"/>
  <c r="I17" i="27"/>
  <c r="I33" i="27"/>
  <c r="F36" i="27"/>
  <c r="F40" i="27"/>
  <c r="Q40" i="27"/>
  <c r="Q51" i="27" s="1"/>
  <c r="K51" i="27"/>
  <c r="F14" i="27"/>
  <c r="R40" i="27"/>
  <c r="R51" i="27" s="1"/>
  <c r="P40" i="27"/>
  <c r="P51" i="27" s="1"/>
  <c r="F51" i="27"/>
  <c r="R51" i="29"/>
  <c r="E40" i="29"/>
  <c r="E51" i="29" s="1"/>
  <c r="O40" i="29"/>
  <c r="O51" i="29"/>
  <c r="X40" i="29"/>
  <c r="X51" i="29"/>
  <c r="F40" i="29"/>
  <c r="F51" i="29" s="1"/>
  <c r="P40" i="29"/>
  <c r="P51" i="29"/>
  <c r="Y40" i="29"/>
  <c r="Y51" i="29"/>
  <c r="G40" i="29"/>
  <c r="G51" i="29" s="1"/>
  <c r="I51" i="29" s="1"/>
  <c r="Q40" i="29"/>
  <c r="Q51" i="29"/>
  <c r="T40" i="29"/>
  <c r="T51" i="29"/>
  <c r="W51" i="29"/>
  <c r="K51" i="29"/>
  <c r="D40" i="29"/>
  <c r="D51" i="29"/>
  <c r="J40" i="29"/>
  <c r="J51" i="29"/>
  <c r="U40" i="29"/>
  <c r="U51" i="29" s="1"/>
  <c r="S40" i="29"/>
  <c r="S51" i="29" s="1"/>
  <c r="G51" i="30"/>
  <c r="Q51" i="30"/>
  <c r="W51" i="30"/>
  <c r="H51" i="30"/>
  <c r="R51" i="30"/>
  <c r="I51" i="30"/>
  <c r="F51" i="31" l="1"/>
  <c r="Q51" i="31"/>
  <c r="W51" i="31"/>
  <c r="AJ37" i="11"/>
  <c r="AJ40" i="7"/>
  <c r="R51" i="24"/>
  <c r="AI23" i="14"/>
  <c r="AC34" i="14"/>
  <c r="AP34" i="14"/>
  <c r="AL34" i="14"/>
  <c r="AE23" i="12"/>
  <c r="Y34" i="12"/>
  <c r="AL37" i="11"/>
  <c r="AC26" i="7"/>
  <c r="AC40" i="7" s="1"/>
  <c r="AB39" i="7"/>
  <c r="AN40" i="7"/>
  <c r="D51" i="26"/>
  <c r="Y40" i="7"/>
  <c r="K36" i="7"/>
  <c r="K37" i="7" s="1"/>
  <c r="K35" i="7"/>
  <c r="G18" i="2"/>
  <c r="V51" i="20"/>
  <c r="AK23" i="14"/>
  <c r="AK34" i="14" s="1"/>
  <c r="Z34" i="14"/>
  <c r="AO34" i="14"/>
  <c r="AN34" i="14"/>
  <c r="G27" i="14"/>
  <c r="G15" i="14"/>
  <c r="AB34" i="14" s="1"/>
  <c r="AD34" i="12"/>
  <c r="AN34" i="12"/>
  <c r="AM34" i="12"/>
  <c r="AK19" i="12"/>
  <c r="AK23" i="12" s="1"/>
  <c r="AK34" i="12" s="1"/>
  <c r="AA37" i="11"/>
  <c r="AM37" i="11"/>
  <c r="G23" i="7"/>
  <c r="AB40" i="7" s="1"/>
  <c r="Z40" i="7"/>
  <c r="AL26" i="7"/>
  <c r="AK39" i="7"/>
  <c r="AA40" i="4"/>
  <c r="AK33" i="14"/>
  <c r="AE34" i="12"/>
  <c r="G34" i="12"/>
  <c r="AB34" i="12" s="1"/>
  <c r="AF37" i="11"/>
  <c r="AM40" i="7"/>
  <c r="AL40" i="7"/>
  <c r="P38" i="7"/>
  <c r="P18" i="7"/>
  <c r="J51" i="28"/>
  <c r="K40" i="20"/>
  <c r="K51" i="20" s="1"/>
  <c r="I51" i="24"/>
  <c r="AF34" i="14"/>
  <c r="AI34" i="14"/>
  <c r="G34" i="14"/>
  <c r="AC34" i="12"/>
  <c r="AB23" i="12"/>
  <c r="Z34" i="12"/>
  <c r="AJ34" i="12"/>
  <c r="AI34" i="12"/>
  <c r="AB23" i="11"/>
  <c r="AB37" i="11" s="1"/>
  <c r="AP37" i="11"/>
  <c r="AK19" i="11"/>
  <c r="AK23" i="11" s="1"/>
  <c r="AK37" i="11" s="1"/>
  <c r="AA26" i="7"/>
  <c r="AA40" i="7" s="1"/>
  <c r="X40" i="4"/>
  <c r="P40" i="18"/>
  <c r="P51" i="18" s="1"/>
  <c r="J51" i="21"/>
  <c r="K51" i="21"/>
  <c r="U51" i="23"/>
  <c r="J51" i="30"/>
  <c r="AH26" i="5"/>
  <c r="AH40" i="5" s="1"/>
  <c r="AI26" i="4"/>
  <c r="G38" i="2"/>
  <c r="AA27" i="2"/>
  <c r="K51" i="23"/>
  <c r="H51" i="24"/>
  <c r="F51" i="30"/>
  <c r="AF40" i="6"/>
  <c r="AB26" i="6"/>
  <c r="AB40" i="6" s="1"/>
  <c r="AC25" i="6"/>
  <c r="AA26" i="6"/>
  <c r="AC22" i="6"/>
  <c r="AD40" i="5"/>
  <c r="AI26" i="5"/>
  <c r="K40" i="18"/>
  <c r="K51" i="18" s="1"/>
  <c r="U40" i="18"/>
  <c r="U51" i="18" s="1"/>
  <c r="AF51" i="26"/>
  <c r="AG40" i="5"/>
  <c r="AC40" i="4"/>
  <c r="X41" i="2"/>
  <c r="AB51" i="21"/>
  <c r="T51" i="24"/>
  <c r="F21" i="25"/>
  <c r="F51" i="25" s="1"/>
  <c r="F14" i="28"/>
  <c r="G51" i="28"/>
  <c r="I51" i="28" s="1"/>
  <c r="F40" i="28"/>
  <c r="AI16" i="5"/>
  <c r="AI40" i="5" s="1"/>
  <c r="AA22" i="5"/>
  <c r="Y40" i="4"/>
  <c r="AI40" i="4"/>
  <c r="AN41" i="2"/>
  <c r="R36" i="22"/>
  <c r="R40" i="22"/>
  <c r="R51" i="22" s="1"/>
  <c r="G40" i="23"/>
  <c r="G51" i="23" s="1"/>
  <c r="I51" i="23" s="1"/>
  <c r="V33" i="24"/>
  <c r="I39" i="25"/>
  <c r="I40" i="25" s="1"/>
  <c r="H40" i="25"/>
  <c r="H51" i="25" s="1"/>
  <c r="I51" i="25" s="1"/>
  <c r="I33" i="28"/>
  <c r="P51" i="28"/>
  <c r="G40" i="19"/>
  <c r="G51" i="19" s="1"/>
  <c r="I51" i="19" s="1"/>
  <c r="G40" i="21"/>
  <c r="G51" i="21" s="1"/>
  <c r="I51" i="21" s="1"/>
  <c r="V14" i="24"/>
  <c r="I17" i="19"/>
  <c r="AC26" i="6" l="1"/>
  <c r="AA40" i="6"/>
  <c r="AC40" i="6" s="1"/>
  <c r="K39" i="7"/>
  <c r="AK40" i="7"/>
  <c r="AA41" i="2"/>
  <c r="V51" i="24"/>
  <c r="F51" i="28"/>
  <c r="K38" i="7"/>
  <c r="K40" i="7" l="1"/>
  <c r="K41" i="7" l="1"/>
  <c r="K43" i="7" l="1"/>
  <c r="K42" i="7"/>
  <c r="K44" i="7" l="1"/>
  <c r="K45" i="7" s="1"/>
  <c r="AF40" i="7" s="1"/>
</calcChain>
</file>

<file path=xl/sharedStrings.xml><?xml version="1.0" encoding="utf-8"?>
<sst xmlns="http://schemas.openxmlformats.org/spreadsheetml/2006/main" count="6336" uniqueCount="400">
  <si>
    <t>岩手町</t>
    <rPh sb="0" eb="3">
      <t>イワテマチ</t>
    </rPh>
    <phoneticPr fontId="2"/>
  </si>
  <si>
    <t>雫石町</t>
    <rPh sb="0" eb="3">
      <t>シズクイシチョウ</t>
    </rPh>
    <phoneticPr fontId="2"/>
  </si>
  <si>
    <t>葛巻町</t>
    <rPh sb="0" eb="3">
      <t>クズマキマチ</t>
    </rPh>
    <phoneticPr fontId="2"/>
  </si>
  <si>
    <t>紫波町</t>
    <rPh sb="0" eb="3">
      <t>シワチョウ</t>
    </rPh>
    <phoneticPr fontId="2"/>
  </si>
  <si>
    <t>矢巾町</t>
    <rPh sb="0" eb="3">
      <t>ヤハバチョウ</t>
    </rPh>
    <phoneticPr fontId="2"/>
  </si>
  <si>
    <t>西根町</t>
    <rPh sb="0" eb="2">
      <t>ニシネ</t>
    </rPh>
    <rPh sb="2" eb="3">
      <t>マチ</t>
    </rPh>
    <phoneticPr fontId="2"/>
  </si>
  <si>
    <t>安代町</t>
    <rPh sb="0" eb="3">
      <t>アシロチョウ</t>
    </rPh>
    <phoneticPr fontId="2"/>
  </si>
  <si>
    <t>玉山村</t>
    <rPh sb="0" eb="3">
      <t>タマヤマムラ</t>
    </rPh>
    <phoneticPr fontId="2"/>
  </si>
  <si>
    <t>滝沢村</t>
    <rPh sb="0" eb="3">
      <t>タキザワムラ</t>
    </rPh>
    <phoneticPr fontId="2"/>
  </si>
  <si>
    <t>松尾村</t>
    <rPh sb="0" eb="3">
      <t>マツオムラ</t>
    </rPh>
    <phoneticPr fontId="2"/>
  </si>
  <si>
    <t>計</t>
    <rPh sb="0" eb="1">
      <t>ケイ</t>
    </rPh>
    <phoneticPr fontId="2"/>
  </si>
  <si>
    <t>花巻市</t>
    <rPh sb="0" eb="3">
      <t>ハナマキシ</t>
    </rPh>
    <phoneticPr fontId="2"/>
  </si>
  <si>
    <t>石鳥谷町</t>
    <rPh sb="0" eb="4">
      <t>イシドリヤチョウ</t>
    </rPh>
    <phoneticPr fontId="2"/>
  </si>
  <si>
    <t>東和町</t>
    <rPh sb="0" eb="3">
      <t>トウワチョウ</t>
    </rPh>
    <phoneticPr fontId="2"/>
  </si>
  <si>
    <t>北上市</t>
    <rPh sb="0" eb="3">
      <t>キタカミシ</t>
    </rPh>
    <phoneticPr fontId="2"/>
  </si>
  <si>
    <t>湯田町</t>
    <rPh sb="0" eb="3">
      <t>ユダマチ</t>
    </rPh>
    <phoneticPr fontId="2"/>
  </si>
  <si>
    <t>沢内村</t>
    <rPh sb="0" eb="3">
      <t>サワウチムラ</t>
    </rPh>
    <phoneticPr fontId="2"/>
  </si>
  <si>
    <t>水沢市</t>
    <rPh sb="0" eb="3">
      <t>ミズサワシ</t>
    </rPh>
    <phoneticPr fontId="2"/>
  </si>
  <si>
    <t>江刺市</t>
    <rPh sb="0" eb="3">
      <t>エサシシ</t>
    </rPh>
    <phoneticPr fontId="2"/>
  </si>
  <si>
    <t>前沢町</t>
    <rPh sb="0" eb="3">
      <t>マエサワチョウ</t>
    </rPh>
    <phoneticPr fontId="2"/>
  </si>
  <si>
    <t>金ヶ崎町</t>
    <rPh sb="0" eb="4">
      <t>カネガサキチョウ</t>
    </rPh>
    <phoneticPr fontId="2"/>
  </si>
  <si>
    <t>胆沢町</t>
    <rPh sb="0" eb="3">
      <t>イサワチョウ</t>
    </rPh>
    <phoneticPr fontId="2"/>
  </si>
  <si>
    <t>一関市</t>
    <rPh sb="0" eb="3">
      <t>イチノセキシ</t>
    </rPh>
    <phoneticPr fontId="2"/>
  </si>
  <si>
    <t>平泉町</t>
    <rPh sb="0" eb="3">
      <t>ヒライズミチョウ</t>
    </rPh>
    <phoneticPr fontId="2"/>
  </si>
  <si>
    <t>花泉町</t>
    <rPh sb="0" eb="2">
      <t>ハナイズミ</t>
    </rPh>
    <rPh sb="2" eb="3">
      <t>チョウ</t>
    </rPh>
    <phoneticPr fontId="2"/>
  </si>
  <si>
    <t>千厩町</t>
    <rPh sb="0" eb="3">
      <t>センマヤチョウ</t>
    </rPh>
    <phoneticPr fontId="2"/>
  </si>
  <si>
    <t>藤沢町</t>
    <rPh sb="0" eb="3">
      <t>フジサワチョウ</t>
    </rPh>
    <phoneticPr fontId="2"/>
  </si>
  <si>
    <t>大東町</t>
    <rPh sb="0" eb="3">
      <t>ダイトウチョウ</t>
    </rPh>
    <phoneticPr fontId="2"/>
  </si>
  <si>
    <t>東山町</t>
    <rPh sb="0" eb="3">
      <t>ヒガシヤマチョウ</t>
    </rPh>
    <phoneticPr fontId="2"/>
  </si>
  <si>
    <t>室根村</t>
    <rPh sb="0" eb="3">
      <t>ムロネムラ</t>
    </rPh>
    <phoneticPr fontId="2"/>
  </si>
  <si>
    <t>川崎村</t>
    <rPh sb="0" eb="3">
      <t>カワサキムラ</t>
    </rPh>
    <phoneticPr fontId="2"/>
  </si>
  <si>
    <t>大船渡市</t>
    <rPh sb="0" eb="4">
      <t>オオフナトシ</t>
    </rPh>
    <phoneticPr fontId="2"/>
  </si>
  <si>
    <t>陸前高田市</t>
    <rPh sb="0" eb="2">
      <t>リクゼン</t>
    </rPh>
    <rPh sb="2" eb="5">
      <t>タカダシ</t>
    </rPh>
    <phoneticPr fontId="2"/>
  </si>
  <si>
    <t>住田町</t>
    <rPh sb="0" eb="3">
      <t>スミタチョウ</t>
    </rPh>
    <phoneticPr fontId="2"/>
  </si>
  <si>
    <t>三陸町</t>
    <rPh sb="0" eb="3">
      <t>サンリクチョウ</t>
    </rPh>
    <phoneticPr fontId="2"/>
  </si>
  <si>
    <t>遠野市</t>
    <rPh sb="0" eb="3">
      <t>トオノシ</t>
    </rPh>
    <phoneticPr fontId="2"/>
  </si>
  <si>
    <t>宮守村</t>
    <rPh sb="0" eb="3">
      <t>ミヤモリムラ</t>
    </rPh>
    <phoneticPr fontId="2"/>
  </si>
  <si>
    <t>釜石市</t>
    <rPh sb="0" eb="3">
      <t>カマイシシ</t>
    </rPh>
    <phoneticPr fontId="2"/>
  </si>
  <si>
    <t>大槌町</t>
    <rPh sb="0" eb="3">
      <t>オオツチチョウ</t>
    </rPh>
    <phoneticPr fontId="2"/>
  </si>
  <si>
    <t>宮古市</t>
    <rPh sb="0" eb="3">
      <t>ミヤコシ</t>
    </rPh>
    <phoneticPr fontId="2"/>
  </si>
  <si>
    <t>山田町</t>
    <rPh sb="0" eb="3">
      <t>ヤマダマチ</t>
    </rPh>
    <phoneticPr fontId="2"/>
  </si>
  <si>
    <t>田老町</t>
    <rPh sb="0" eb="3">
      <t>タロウチョウ</t>
    </rPh>
    <phoneticPr fontId="2"/>
  </si>
  <si>
    <t>新里村</t>
    <rPh sb="0" eb="3">
      <t>ニイサトムラ</t>
    </rPh>
    <phoneticPr fontId="2"/>
  </si>
  <si>
    <t>川井村</t>
    <rPh sb="0" eb="3">
      <t>カワイムラ</t>
    </rPh>
    <phoneticPr fontId="2"/>
  </si>
  <si>
    <t>小計</t>
    <rPh sb="0" eb="2">
      <t>ショウケイ</t>
    </rPh>
    <phoneticPr fontId="2"/>
  </si>
  <si>
    <t>岩泉町</t>
    <rPh sb="0" eb="3">
      <t>イワイズミチョウ</t>
    </rPh>
    <phoneticPr fontId="2"/>
  </si>
  <si>
    <t>田野畑村</t>
    <rPh sb="0" eb="4">
      <t>タノハタムラ</t>
    </rPh>
    <phoneticPr fontId="2"/>
  </si>
  <si>
    <t>久慈市</t>
    <rPh sb="0" eb="3">
      <t>クジシ</t>
    </rPh>
    <phoneticPr fontId="2"/>
  </si>
  <si>
    <t>種市町</t>
    <rPh sb="0" eb="3">
      <t>タネイチマチ</t>
    </rPh>
    <phoneticPr fontId="2"/>
  </si>
  <si>
    <t>野田村</t>
    <rPh sb="0" eb="3">
      <t>ノダムラ</t>
    </rPh>
    <phoneticPr fontId="2"/>
  </si>
  <si>
    <t>山形村</t>
    <rPh sb="0" eb="3">
      <t>ヤマガタムラ</t>
    </rPh>
    <phoneticPr fontId="2"/>
  </si>
  <si>
    <t>大野村</t>
    <rPh sb="0" eb="3">
      <t>オオノムラ</t>
    </rPh>
    <phoneticPr fontId="2"/>
  </si>
  <si>
    <t>普代村</t>
    <rPh sb="0" eb="3">
      <t>フダイムラ</t>
    </rPh>
    <phoneticPr fontId="2"/>
  </si>
  <si>
    <t>二戸市</t>
    <rPh sb="0" eb="3">
      <t>ニノヘシ</t>
    </rPh>
    <phoneticPr fontId="2"/>
  </si>
  <si>
    <t>一戸町</t>
    <rPh sb="0" eb="2">
      <t>イチノヘ</t>
    </rPh>
    <rPh sb="2" eb="3">
      <t>チョウ</t>
    </rPh>
    <phoneticPr fontId="2"/>
  </si>
  <si>
    <t>浄法寺町</t>
    <rPh sb="0" eb="4">
      <t>ジョウボウジマチ</t>
    </rPh>
    <phoneticPr fontId="2"/>
  </si>
  <si>
    <t>軽米町</t>
    <rPh sb="0" eb="3">
      <t>カルマイマチ</t>
    </rPh>
    <phoneticPr fontId="2"/>
  </si>
  <si>
    <t>九戸村</t>
    <rPh sb="0" eb="3">
      <t>クノヘムラ</t>
    </rPh>
    <phoneticPr fontId="2"/>
  </si>
  <si>
    <t>地方</t>
    <rPh sb="0" eb="2">
      <t>チホウ</t>
    </rPh>
    <phoneticPr fontId="2"/>
  </si>
  <si>
    <t>振興</t>
    <rPh sb="0" eb="2">
      <t>シンコウ</t>
    </rPh>
    <phoneticPr fontId="2"/>
  </si>
  <si>
    <t>局別</t>
    <rPh sb="0" eb="2">
      <t>キョクベツ</t>
    </rPh>
    <phoneticPr fontId="2"/>
  </si>
  <si>
    <t>盛</t>
    <rPh sb="0" eb="1">
      <t>サカ</t>
    </rPh>
    <phoneticPr fontId="2"/>
  </si>
  <si>
    <t>岡</t>
    <rPh sb="0" eb="1">
      <t>オカ</t>
    </rPh>
    <phoneticPr fontId="2"/>
  </si>
  <si>
    <t>花</t>
    <rPh sb="0" eb="1">
      <t>ハナ</t>
    </rPh>
    <phoneticPr fontId="2"/>
  </si>
  <si>
    <t>巻</t>
    <rPh sb="0" eb="1">
      <t>マキ</t>
    </rPh>
    <phoneticPr fontId="2"/>
  </si>
  <si>
    <t>北</t>
    <rPh sb="0" eb="1">
      <t>キタ</t>
    </rPh>
    <phoneticPr fontId="2"/>
  </si>
  <si>
    <t>上</t>
    <rPh sb="0" eb="1">
      <t>ウエ</t>
    </rPh>
    <phoneticPr fontId="2"/>
  </si>
  <si>
    <t>水</t>
    <rPh sb="0" eb="1">
      <t>ミズ</t>
    </rPh>
    <phoneticPr fontId="2"/>
  </si>
  <si>
    <t>沢</t>
    <rPh sb="0" eb="1">
      <t>サワ</t>
    </rPh>
    <phoneticPr fontId="2"/>
  </si>
  <si>
    <t>一</t>
    <rPh sb="0" eb="1">
      <t>イチ</t>
    </rPh>
    <phoneticPr fontId="2"/>
  </si>
  <si>
    <t>関</t>
    <rPh sb="0" eb="1">
      <t>セキ</t>
    </rPh>
    <phoneticPr fontId="2"/>
  </si>
  <si>
    <t>千</t>
    <rPh sb="0" eb="1">
      <t>セン</t>
    </rPh>
    <phoneticPr fontId="2"/>
  </si>
  <si>
    <t>厩</t>
    <rPh sb="0" eb="1">
      <t>ウマヤ</t>
    </rPh>
    <phoneticPr fontId="2"/>
  </si>
  <si>
    <t>船</t>
    <rPh sb="0" eb="1">
      <t>フネ</t>
    </rPh>
    <phoneticPr fontId="2"/>
  </si>
  <si>
    <t>渡</t>
    <rPh sb="0" eb="1">
      <t>ワタ</t>
    </rPh>
    <phoneticPr fontId="2"/>
  </si>
  <si>
    <t>遠</t>
    <rPh sb="0" eb="1">
      <t>エン</t>
    </rPh>
    <phoneticPr fontId="2"/>
  </si>
  <si>
    <t>野</t>
    <rPh sb="0" eb="1">
      <t>ノ</t>
    </rPh>
    <phoneticPr fontId="2"/>
  </si>
  <si>
    <t>釜</t>
    <rPh sb="0" eb="1">
      <t>カマ</t>
    </rPh>
    <phoneticPr fontId="2"/>
  </si>
  <si>
    <t>石</t>
    <rPh sb="0" eb="1">
      <t>イシ</t>
    </rPh>
    <phoneticPr fontId="2"/>
  </si>
  <si>
    <t>宮</t>
    <rPh sb="0" eb="1">
      <t>ミヤ</t>
    </rPh>
    <phoneticPr fontId="2"/>
  </si>
  <si>
    <t>古</t>
    <rPh sb="0" eb="1">
      <t>コ</t>
    </rPh>
    <phoneticPr fontId="2"/>
  </si>
  <si>
    <t>久</t>
    <rPh sb="0" eb="1">
      <t>ヒサ</t>
    </rPh>
    <phoneticPr fontId="2"/>
  </si>
  <si>
    <t>慈</t>
    <rPh sb="0" eb="1">
      <t>ジ</t>
    </rPh>
    <phoneticPr fontId="2"/>
  </si>
  <si>
    <t>二</t>
    <rPh sb="0" eb="1">
      <t>ニ</t>
    </rPh>
    <phoneticPr fontId="2"/>
  </si>
  <si>
    <t>戸</t>
    <rPh sb="0" eb="1">
      <t>ト</t>
    </rPh>
    <phoneticPr fontId="2"/>
  </si>
  <si>
    <t>盛岡市</t>
  </si>
  <si>
    <t>大迫町</t>
    <rPh sb="0" eb="2">
      <t>オオハサマ</t>
    </rPh>
    <rPh sb="2" eb="3">
      <t>マチ</t>
    </rPh>
    <phoneticPr fontId="2"/>
  </si>
  <si>
    <t>衣川村</t>
    <rPh sb="0" eb="2">
      <t>コロモガワ</t>
    </rPh>
    <rPh sb="2" eb="3">
      <t>ムラ</t>
    </rPh>
    <phoneticPr fontId="2"/>
  </si>
  <si>
    <t>合　　　　計</t>
    <rPh sb="0" eb="1">
      <t>ゴウ</t>
    </rPh>
    <rPh sb="5" eb="6">
      <t>ケイ</t>
    </rPh>
    <phoneticPr fontId="2"/>
  </si>
  <si>
    <t>４．平成12年次作目別・市町村別生産量</t>
    <rPh sb="2" eb="4">
      <t>ヘイセイ</t>
    </rPh>
    <rPh sb="6" eb="8">
      <t>ネンジ</t>
    </rPh>
    <rPh sb="8" eb="10">
      <t>サクモク</t>
    </rPh>
    <rPh sb="10" eb="11">
      <t>ベツ</t>
    </rPh>
    <rPh sb="12" eb="15">
      <t>シチョウソン</t>
    </rPh>
    <rPh sb="15" eb="16">
      <t>ベツ</t>
    </rPh>
    <rPh sb="16" eb="19">
      <t>セイサンリョウ</t>
    </rPh>
    <phoneticPr fontId="2"/>
  </si>
  <si>
    <t>乾しいたけ</t>
    <rPh sb="0" eb="1">
      <t>ホシ</t>
    </rPh>
    <phoneticPr fontId="2"/>
  </si>
  <si>
    <t>原　木</t>
    <rPh sb="0" eb="1">
      <t>ハラ</t>
    </rPh>
    <rPh sb="2" eb="3">
      <t>キ</t>
    </rPh>
    <phoneticPr fontId="2"/>
  </si>
  <si>
    <t>菌　床</t>
    <rPh sb="0" eb="1">
      <t>キン</t>
    </rPh>
    <rPh sb="2" eb="3">
      <t>ユカ</t>
    </rPh>
    <phoneticPr fontId="2"/>
  </si>
  <si>
    <t>市　町　村　名</t>
    <rPh sb="0" eb="1">
      <t>シ</t>
    </rPh>
    <rPh sb="2" eb="3">
      <t>マチ</t>
    </rPh>
    <rPh sb="4" eb="5">
      <t>ムラ</t>
    </rPh>
    <rPh sb="6" eb="7">
      <t>メイ</t>
    </rPh>
    <phoneticPr fontId="2"/>
  </si>
  <si>
    <t>生　　し　　い　　た　　け</t>
    <rPh sb="0" eb="1">
      <t>ナマ</t>
    </rPh>
    <phoneticPr fontId="2"/>
  </si>
  <si>
    <t>根</t>
    <rPh sb="0" eb="1">
      <t>ネ</t>
    </rPh>
    <phoneticPr fontId="2"/>
  </si>
  <si>
    <t>葉</t>
    <rPh sb="0" eb="1">
      <t>ハ</t>
    </rPh>
    <phoneticPr fontId="2"/>
  </si>
  <si>
    <t>桐</t>
    <rPh sb="0" eb="1">
      <t>キリ</t>
    </rPh>
    <phoneticPr fontId="2"/>
  </si>
  <si>
    <t>く る み</t>
    <phoneticPr fontId="2"/>
  </si>
  <si>
    <t>生 う る し</t>
    <rPh sb="0" eb="1">
      <t>ナマ</t>
    </rPh>
    <phoneticPr fontId="2"/>
  </si>
  <si>
    <t>木　　炭</t>
    <rPh sb="0" eb="1">
      <t>キ</t>
    </rPh>
    <rPh sb="3" eb="4">
      <t>スミ</t>
    </rPh>
    <phoneticPr fontId="2"/>
  </si>
  <si>
    <t xml:space="preserve">　　　　　　㎏ </t>
    <phoneticPr fontId="2"/>
  </si>
  <si>
    <t xml:space="preserve">　　　　　　　㎏ </t>
    <phoneticPr fontId="2"/>
  </si>
  <si>
    <t>し　　　　い　　　　た　　　　け　　　　㎏</t>
    <phoneticPr fontId="2"/>
  </si>
  <si>
    <t>な  め  こ</t>
    <phoneticPr fontId="2"/>
  </si>
  <si>
    <t>ひ ら た け</t>
    <phoneticPr fontId="2"/>
  </si>
  <si>
    <t>えのきたけ</t>
    <phoneticPr fontId="2"/>
  </si>
  <si>
    <t>ま つ た け</t>
    <phoneticPr fontId="2"/>
  </si>
  <si>
    <t>　　　　　　　わ　　　　さ　　　　び       　㎏</t>
    <phoneticPr fontId="2"/>
  </si>
  <si>
    <t>く　　　り</t>
    <phoneticPr fontId="2"/>
  </si>
  <si>
    <t>し　　　　　い　　　　　た　　　　　け　　　　　㎏</t>
    <phoneticPr fontId="2"/>
  </si>
  <si>
    <t>な　め　こ</t>
    <phoneticPr fontId="2"/>
  </si>
  <si>
    <t>ひ ら た け</t>
    <phoneticPr fontId="2"/>
  </si>
  <si>
    <t>ま つ た け</t>
    <phoneticPr fontId="2"/>
  </si>
  <si>
    <t>　　　　　　　わ　　　　さ　　　　び       　㎏</t>
    <phoneticPr fontId="2"/>
  </si>
  <si>
    <t>く　　り</t>
    <phoneticPr fontId="2"/>
  </si>
  <si>
    <t>く る み</t>
    <phoneticPr fontId="2"/>
  </si>
  <si>
    <t xml:space="preserve">　　　　　　㎏ </t>
    <phoneticPr fontId="2"/>
  </si>
  <si>
    <t xml:space="preserve">㎏ </t>
    <phoneticPr fontId="2"/>
  </si>
  <si>
    <t xml:space="preserve">　　　　　　　㎏ </t>
    <phoneticPr fontId="2"/>
  </si>
  <si>
    <t xml:space="preserve">　　　　　　　㎏ </t>
    <phoneticPr fontId="2"/>
  </si>
  <si>
    <r>
      <t>　　　　　　ｍ</t>
    </r>
    <r>
      <rPr>
        <vertAlign val="superscript"/>
        <sz val="8"/>
        <rFont val="ＭＳ Ｐ明朝"/>
        <family val="1"/>
        <charset val="128"/>
      </rPr>
      <t xml:space="preserve">3 </t>
    </r>
    <r>
      <rPr>
        <sz val="9"/>
        <rFont val="ＭＳ Ｐ明朝"/>
        <family val="1"/>
        <charset val="128"/>
      </rPr>
      <t xml:space="preserve"> </t>
    </r>
    <phoneticPr fontId="2"/>
  </si>
  <si>
    <t xml:space="preserve">㎏ </t>
    <phoneticPr fontId="2"/>
  </si>
  <si>
    <r>
      <t>　　　　　　ｍ</t>
    </r>
    <r>
      <rPr>
        <vertAlign val="superscript"/>
        <sz val="8"/>
        <rFont val="ＭＳ Ｐ明朝"/>
        <family val="1"/>
        <charset val="128"/>
      </rPr>
      <t xml:space="preserve">3 </t>
    </r>
    <phoneticPr fontId="2"/>
  </si>
  <si>
    <t xml:space="preserve">　　　　　　　㎏ </t>
    <phoneticPr fontId="2"/>
  </si>
  <si>
    <t>大</t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</si>
  <si>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</si>
  <si>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</si>
  <si>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</si>
  <si>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</si>
  <si>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</si>
  <si>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</si>
  <si>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</si>
  <si>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</si>
  <si>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r>
      <t>４．平成1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年次作目別・市町村別生産量</t>
    </r>
    <rPh sb="2" eb="4">
      <t>ヘイセイ</t>
    </rPh>
    <rPh sb="6" eb="8">
      <t>ネンジ</t>
    </rPh>
    <rPh sb="8" eb="10">
      <t>サクモク</t>
    </rPh>
    <rPh sb="10" eb="11">
      <t>ベツ</t>
    </rPh>
    <rPh sb="12" eb="15">
      <t>シチョウソン</t>
    </rPh>
    <rPh sb="15" eb="16">
      <t>ベツ</t>
    </rPh>
    <rPh sb="16" eb="19">
      <t>セイサンリョウ</t>
    </rPh>
    <phoneticPr fontId="2"/>
  </si>
  <si>
    <t>し　　　　い　　　　た　　　　け　　　　㎏</t>
    <phoneticPr fontId="2"/>
  </si>
  <si>
    <t>な  め  こ</t>
    <phoneticPr fontId="2"/>
  </si>
  <si>
    <t>ひ ら た け</t>
    <phoneticPr fontId="2"/>
  </si>
  <si>
    <t>えのきたけ</t>
    <phoneticPr fontId="2"/>
  </si>
  <si>
    <t>ま つ た け</t>
    <phoneticPr fontId="2"/>
  </si>
  <si>
    <t>　　　　　　　わ　　　　さ　　　　び       　㎏</t>
    <phoneticPr fontId="2"/>
  </si>
  <si>
    <t>く　　　り</t>
    <phoneticPr fontId="2"/>
  </si>
  <si>
    <t>く る み</t>
    <phoneticPr fontId="2"/>
  </si>
  <si>
    <t>し　　　　　い　　　　　た　　　　　け　　　　　㎏</t>
    <phoneticPr fontId="2"/>
  </si>
  <si>
    <t>な　め　こ</t>
    <phoneticPr fontId="2"/>
  </si>
  <si>
    <t>く　　り</t>
    <phoneticPr fontId="2"/>
  </si>
  <si>
    <r>
      <t>　　　　　　ｍ</t>
    </r>
    <r>
      <rPr>
        <vertAlign val="superscript"/>
        <sz val="8"/>
        <rFont val="ＭＳ Ｐ明朝"/>
        <family val="1"/>
        <charset val="128"/>
      </rPr>
      <t xml:space="preserve">3 </t>
    </r>
    <r>
      <rPr>
        <sz val="9"/>
        <rFont val="ＭＳ Ｐ明朝"/>
        <family val="1"/>
        <charset val="128"/>
      </rPr>
      <t xml:space="preserve"> </t>
    </r>
    <phoneticPr fontId="2"/>
  </si>
  <si>
    <r>
      <t>　　　　　　ｍ</t>
    </r>
    <r>
      <rPr>
        <vertAlign val="superscript"/>
        <sz val="8"/>
        <rFont val="ＭＳ Ｐ明朝"/>
        <family val="1"/>
        <charset val="128"/>
      </rPr>
      <t xml:space="preserve">3 </t>
    </r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</si>
  <si>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</si>
  <si>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</si>
  <si>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</si>
  <si>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</si>
  <si>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</si>
  <si>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t>大</t>
    <rPh sb="0" eb="1">
      <t>オオ</t>
    </rPh>
    <phoneticPr fontId="2"/>
  </si>
  <si>
    <t>船</t>
    <rPh sb="0" eb="1">
      <t>フナ</t>
    </rPh>
    <phoneticPr fontId="2"/>
  </si>
  <si>
    <t>渡</t>
    <rPh sb="0" eb="1">
      <t>ト</t>
    </rPh>
    <phoneticPr fontId="2"/>
  </si>
  <si>
    <r>
      <t>４．平成1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年次作目別・市町村別生産量</t>
    </r>
    <rPh sb="2" eb="4">
      <t>ヘイセイ</t>
    </rPh>
    <rPh sb="6" eb="8">
      <t>ネンジ</t>
    </rPh>
    <rPh sb="8" eb="10">
      <t>サクモク</t>
    </rPh>
    <rPh sb="10" eb="11">
      <t>ベツ</t>
    </rPh>
    <rPh sb="12" eb="15">
      <t>シチョウソン</t>
    </rPh>
    <rPh sb="15" eb="16">
      <t>ベツ</t>
    </rPh>
    <rPh sb="16" eb="19">
      <t>セイサンリョウ</t>
    </rPh>
    <phoneticPr fontId="2"/>
  </si>
  <si>
    <r>
      <t>４．平成1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年次作目別・市町村別生産量</t>
    </r>
    <rPh sb="2" eb="4">
      <t>ヘイセイ</t>
    </rPh>
    <rPh sb="6" eb="8">
      <t>ネンジ</t>
    </rPh>
    <rPh sb="8" eb="10">
      <t>サクモク</t>
    </rPh>
    <rPh sb="10" eb="11">
      <t>ベツ</t>
    </rPh>
    <rPh sb="12" eb="15">
      <t>シチョウソン</t>
    </rPh>
    <rPh sb="15" eb="16">
      <t>ベツ</t>
    </rPh>
    <rPh sb="16" eb="19">
      <t>セイサンリョウ</t>
    </rPh>
    <phoneticPr fontId="2"/>
  </si>
  <si>
    <t>わ　　　　さ　　　　び       　㎏</t>
    <phoneticPr fontId="2"/>
  </si>
  <si>
    <t>し　　　　い　　　　た　　　　け　　　　㎏</t>
    <phoneticPr fontId="2"/>
  </si>
  <si>
    <t>な  め  こ</t>
    <phoneticPr fontId="2"/>
  </si>
  <si>
    <t>ひ ら た け</t>
    <phoneticPr fontId="2"/>
  </si>
  <si>
    <t>えのきたけ</t>
    <phoneticPr fontId="2"/>
  </si>
  <si>
    <t>ま つ た け</t>
    <phoneticPr fontId="2"/>
  </si>
  <si>
    <t>く　　　り</t>
    <phoneticPr fontId="2"/>
  </si>
  <si>
    <t>く る み</t>
    <phoneticPr fontId="2"/>
  </si>
  <si>
    <t>わ　　　　さ　　　　び       　㎏</t>
    <phoneticPr fontId="2"/>
  </si>
  <si>
    <t>　</t>
    <phoneticPr fontId="2"/>
  </si>
  <si>
    <t>　</t>
    <phoneticPr fontId="2"/>
  </si>
  <si>
    <r>
      <t>４．平成1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年次作目別・市町村別生産量</t>
    </r>
    <rPh sb="2" eb="4">
      <t>ヘイセイ</t>
    </rPh>
    <rPh sb="6" eb="8">
      <t>ネンジ</t>
    </rPh>
    <rPh sb="8" eb="10">
      <t>サクモク</t>
    </rPh>
    <rPh sb="10" eb="11">
      <t>ベツ</t>
    </rPh>
    <rPh sb="12" eb="15">
      <t>シチョウソン</t>
    </rPh>
    <rPh sb="15" eb="16">
      <t>ベツ</t>
    </rPh>
    <rPh sb="16" eb="19">
      <t>セイサンリョウ</t>
    </rPh>
    <phoneticPr fontId="2"/>
  </si>
  <si>
    <t>金ヶ崎町</t>
  </si>
  <si>
    <t>県計</t>
    <rPh sb="0" eb="1">
      <t>ケン</t>
    </rPh>
    <rPh sb="1" eb="2">
      <t>ケイ</t>
    </rPh>
    <phoneticPr fontId="2"/>
  </si>
  <si>
    <t>わ　　　　さ　　　　び       　㎏</t>
    <phoneticPr fontId="2"/>
  </si>
  <si>
    <r>
      <t>４．平成1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年次作目別・市町村別生産量</t>
    </r>
    <rPh sb="2" eb="4">
      <t>ヘイセイ</t>
    </rPh>
    <rPh sb="6" eb="8">
      <t>ネンジ</t>
    </rPh>
    <rPh sb="8" eb="10">
      <t>サクモク</t>
    </rPh>
    <rPh sb="10" eb="11">
      <t>ベツ</t>
    </rPh>
    <rPh sb="12" eb="15">
      <t>シチョウソン</t>
    </rPh>
    <rPh sb="15" eb="16">
      <t>ベツ</t>
    </rPh>
    <rPh sb="16" eb="19">
      <t>セイサンリョウ</t>
    </rPh>
    <phoneticPr fontId="2"/>
  </si>
  <si>
    <t>八幡平市</t>
    <rPh sb="0" eb="3">
      <t>ハチマンタイ</t>
    </rPh>
    <rPh sb="3" eb="4">
      <t>シ</t>
    </rPh>
    <phoneticPr fontId="2"/>
  </si>
  <si>
    <t>　</t>
    <phoneticPr fontId="2"/>
  </si>
  <si>
    <t>西和賀町</t>
    <rPh sb="0" eb="1">
      <t>ニシ</t>
    </rPh>
    <rPh sb="1" eb="4">
      <t>ワガチョウ</t>
    </rPh>
    <phoneticPr fontId="2"/>
  </si>
  <si>
    <r>
      <t>旧</t>
    </r>
    <r>
      <rPr>
        <sz val="9"/>
        <rFont val="ＭＳ Ｐ明朝"/>
        <family val="1"/>
        <charset val="128"/>
      </rPr>
      <t>花泉町</t>
    </r>
    <rPh sb="0" eb="1">
      <t>キュウ</t>
    </rPh>
    <rPh sb="1" eb="3">
      <t>ハナイズミ</t>
    </rPh>
    <rPh sb="3" eb="4">
      <t>チョウ</t>
    </rPh>
    <phoneticPr fontId="2"/>
  </si>
  <si>
    <r>
      <t>旧</t>
    </r>
    <r>
      <rPr>
        <sz val="9"/>
        <rFont val="ＭＳ Ｐ明朝"/>
        <family val="1"/>
        <charset val="128"/>
      </rPr>
      <t>大東町</t>
    </r>
    <rPh sb="0" eb="1">
      <t>キュウ</t>
    </rPh>
    <rPh sb="1" eb="4">
      <t>ダイトウチョウ</t>
    </rPh>
    <phoneticPr fontId="2"/>
  </si>
  <si>
    <r>
      <t>旧</t>
    </r>
    <r>
      <rPr>
        <sz val="9"/>
        <rFont val="ＭＳ Ｐ明朝"/>
        <family val="1"/>
        <charset val="128"/>
      </rPr>
      <t>千厩町</t>
    </r>
    <rPh sb="1" eb="4">
      <t>センマヤチョウ</t>
    </rPh>
    <phoneticPr fontId="2"/>
  </si>
  <si>
    <r>
      <t>旧</t>
    </r>
    <r>
      <rPr>
        <sz val="9"/>
        <rFont val="ＭＳ Ｐ明朝"/>
        <family val="1"/>
        <charset val="128"/>
      </rPr>
      <t>東山町</t>
    </r>
    <rPh sb="1" eb="4">
      <t>ヒガシヤマチョウ</t>
    </rPh>
    <phoneticPr fontId="2"/>
  </si>
  <si>
    <r>
      <t>旧</t>
    </r>
    <r>
      <rPr>
        <sz val="9"/>
        <rFont val="ＭＳ Ｐ明朝"/>
        <family val="1"/>
        <charset val="128"/>
      </rPr>
      <t>室根村</t>
    </r>
    <rPh sb="1" eb="4">
      <t>ムロネムラ</t>
    </rPh>
    <phoneticPr fontId="2"/>
  </si>
  <si>
    <r>
      <t>旧</t>
    </r>
    <r>
      <rPr>
        <sz val="9"/>
        <rFont val="ＭＳ Ｐ明朝"/>
        <family val="1"/>
        <charset val="128"/>
      </rPr>
      <t>川崎村</t>
    </r>
    <rPh sb="1" eb="4">
      <t>カワサキムラ</t>
    </rPh>
    <phoneticPr fontId="2"/>
  </si>
  <si>
    <t>※一関市については、所管する振興局が一関と千厩にまたがることから、旧町村単位で数値を記した。</t>
    <rPh sb="1" eb="3">
      <t>イチノセキ</t>
    </rPh>
    <rPh sb="3" eb="4">
      <t>シ</t>
    </rPh>
    <rPh sb="10" eb="12">
      <t>ショカン</t>
    </rPh>
    <rPh sb="14" eb="17">
      <t>シンコウキョク</t>
    </rPh>
    <rPh sb="18" eb="20">
      <t>イチノセキ</t>
    </rPh>
    <rPh sb="21" eb="23">
      <t>センマヤ</t>
    </rPh>
    <rPh sb="33" eb="34">
      <t>キュウ</t>
    </rPh>
    <rPh sb="34" eb="36">
      <t>チョウソン</t>
    </rPh>
    <rPh sb="36" eb="38">
      <t>タンイ</t>
    </rPh>
    <rPh sb="39" eb="41">
      <t>スウチ</t>
    </rPh>
    <rPh sb="42" eb="43">
      <t>シル</t>
    </rPh>
    <phoneticPr fontId="2"/>
  </si>
  <si>
    <t>　</t>
    <phoneticPr fontId="2"/>
  </si>
  <si>
    <r>
      <t>４．平成1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年次作目別・市町村別生産量</t>
    </r>
    <rPh sb="2" eb="4">
      <t>ヘイセイ</t>
    </rPh>
    <rPh sb="6" eb="8">
      <t>ネンジ</t>
    </rPh>
    <rPh sb="8" eb="10">
      <t>サクモク</t>
    </rPh>
    <rPh sb="10" eb="11">
      <t>ベツ</t>
    </rPh>
    <rPh sb="12" eb="15">
      <t>シチョウソン</t>
    </rPh>
    <rPh sb="15" eb="16">
      <t>ベツ</t>
    </rPh>
    <rPh sb="16" eb="19">
      <t>セイサンリョウ</t>
    </rPh>
    <phoneticPr fontId="2"/>
  </si>
  <si>
    <t>洋野町</t>
    <rPh sb="0" eb="1">
      <t>ヨウ</t>
    </rPh>
    <rPh sb="1" eb="2">
      <t>ノ</t>
    </rPh>
    <rPh sb="2" eb="3">
      <t>マチ</t>
    </rPh>
    <phoneticPr fontId="2"/>
  </si>
  <si>
    <t>奥州市</t>
  </si>
  <si>
    <t>巻</t>
    <rPh sb="0" eb="1">
      <t>マ</t>
    </rPh>
    <phoneticPr fontId="2"/>
  </si>
  <si>
    <t>県
南</t>
    <rPh sb="0" eb="1">
      <t>ケン</t>
    </rPh>
    <rPh sb="3" eb="4">
      <t>ミナミ</t>
    </rPh>
    <phoneticPr fontId="2"/>
  </si>
  <si>
    <t>振興
局別</t>
    <rPh sb="0" eb="2">
      <t>シンコウ</t>
    </rPh>
    <phoneticPr fontId="2"/>
  </si>
  <si>
    <t>４．平成19年次作目別・市町村別生産量</t>
    <rPh sb="2" eb="4">
      <t>ヘイセイ</t>
    </rPh>
    <rPh sb="6" eb="8">
      <t>ネンジ</t>
    </rPh>
    <rPh sb="8" eb="10">
      <t>サクモク</t>
    </rPh>
    <rPh sb="10" eb="11">
      <t>ベツ</t>
    </rPh>
    <rPh sb="12" eb="15">
      <t>シチョウソン</t>
    </rPh>
    <rPh sb="15" eb="16">
      <t>ベツ</t>
    </rPh>
    <rPh sb="16" eb="19">
      <t>セイサンリョウ</t>
    </rPh>
    <phoneticPr fontId="2"/>
  </si>
  <si>
    <t>し　　　　い　　　　た　　　　け　　　　㎏</t>
    <phoneticPr fontId="2"/>
  </si>
  <si>
    <t>な  め  こ</t>
    <phoneticPr fontId="2"/>
  </si>
  <si>
    <t>えのきたけ</t>
    <phoneticPr fontId="2"/>
  </si>
  <si>
    <t>ひ ら た け</t>
    <phoneticPr fontId="2"/>
  </si>
  <si>
    <t>ま つ た け</t>
    <phoneticPr fontId="2"/>
  </si>
  <si>
    <t>わ　　　　さ　　　　び       　㎏</t>
    <phoneticPr fontId="2"/>
  </si>
  <si>
    <t>く　　　り</t>
    <phoneticPr fontId="2"/>
  </si>
  <si>
    <t>く る み</t>
    <phoneticPr fontId="2"/>
  </si>
  <si>
    <t>し　　　　　い　　　　　た　　　　　け　　　　　㎏</t>
    <phoneticPr fontId="2"/>
  </si>
  <si>
    <t>な　め　こ</t>
    <phoneticPr fontId="2"/>
  </si>
  <si>
    <t>く　　り</t>
    <phoneticPr fontId="2"/>
  </si>
  <si>
    <t xml:space="preserve">　　　　　　㎏ </t>
    <phoneticPr fontId="2"/>
  </si>
  <si>
    <t xml:space="preserve">㎏ </t>
    <phoneticPr fontId="2"/>
  </si>
  <si>
    <t>　</t>
    <phoneticPr fontId="2"/>
  </si>
  <si>
    <t>　</t>
    <phoneticPr fontId="2"/>
  </si>
  <si>
    <t>　</t>
    <phoneticPr fontId="2"/>
  </si>
  <si>
    <r>
      <t>　　　　　　ｍ</t>
    </r>
    <r>
      <rPr>
        <vertAlign val="superscript"/>
        <sz val="8"/>
        <rFont val="ＭＳ Ｐ明朝"/>
        <family val="1"/>
        <charset val="128"/>
      </rPr>
      <t xml:space="preserve">3 </t>
    </r>
    <r>
      <rPr>
        <sz val="9"/>
        <rFont val="ＭＳ Ｐ明朝"/>
        <family val="1"/>
        <charset val="128"/>
      </rPr>
      <t xml:space="preserve"> </t>
    </r>
    <phoneticPr fontId="2"/>
  </si>
  <si>
    <r>
      <t>　　　　　　ｍ</t>
    </r>
    <r>
      <rPr>
        <vertAlign val="superscript"/>
        <sz val="8"/>
        <rFont val="ＭＳ Ｐ明朝"/>
        <family val="1"/>
        <charset val="128"/>
      </rPr>
      <t xml:space="preserve">3 </t>
    </r>
    <phoneticPr fontId="2"/>
  </si>
  <si>
    <t>合計</t>
    <rPh sb="0" eb="2">
      <t>ゴウケイ</t>
    </rPh>
    <phoneticPr fontId="2"/>
  </si>
  <si>
    <t xml:space="preserve">　　　　　　　㎏ </t>
    <phoneticPr fontId="2"/>
  </si>
  <si>
    <t>　</t>
    <phoneticPr fontId="2"/>
  </si>
  <si>
    <t>一
関</t>
    <rPh sb="0" eb="1">
      <t>イチ</t>
    </rPh>
    <rPh sb="3" eb="4">
      <t>セキ</t>
    </rPh>
    <phoneticPr fontId="2"/>
  </si>
  <si>
    <t>厩</t>
  </si>
  <si>
    <t>大
船
渡</t>
    <rPh sb="0" eb="1">
      <t>オオ</t>
    </rPh>
    <rPh sb="2" eb="3">
      <t>フネ</t>
    </rPh>
    <rPh sb="4" eb="5">
      <t>ワタ</t>
    </rPh>
    <phoneticPr fontId="2"/>
  </si>
  <si>
    <r>
      <t>４．平成2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年次作目別・市町村別生産量</t>
    </r>
    <rPh sb="2" eb="4">
      <t>ヘイセイ</t>
    </rPh>
    <rPh sb="6" eb="8">
      <t>ネンジ</t>
    </rPh>
    <rPh sb="8" eb="10">
      <t>サクモク</t>
    </rPh>
    <rPh sb="10" eb="11">
      <t>ベツ</t>
    </rPh>
    <rPh sb="12" eb="15">
      <t>シチョウソン</t>
    </rPh>
    <rPh sb="15" eb="16">
      <t>ベツ</t>
    </rPh>
    <rPh sb="16" eb="19">
      <t>セイサンリョウ</t>
    </rPh>
    <phoneticPr fontId="2"/>
  </si>
  <si>
    <r>
      <t>４．平成2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年次作目別・市町村別生産量</t>
    </r>
    <rPh sb="2" eb="4">
      <t>ヘイセイ</t>
    </rPh>
    <rPh sb="6" eb="8">
      <t>ネンジ</t>
    </rPh>
    <rPh sb="8" eb="10">
      <t>サクモク</t>
    </rPh>
    <rPh sb="10" eb="11">
      <t>ベツ</t>
    </rPh>
    <rPh sb="12" eb="15">
      <t>シチョウソン</t>
    </rPh>
    <rPh sb="15" eb="16">
      <t>ベツ</t>
    </rPh>
    <rPh sb="16" eb="19">
      <t>セイサンリョウ</t>
    </rPh>
    <phoneticPr fontId="2"/>
  </si>
  <si>
    <t>　</t>
    <phoneticPr fontId="2"/>
  </si>
  <si>
    <t>　</t>
    <phoneticPr fontId="2"/>
  </si>
  <si>
    <t>振興局
等　別</t>
    <rPh sb="0" eb="2">
      <t>シンコウ</t>
    </rPh>
    <rPh sb="2" eb="3">
      <t>キョク</t>
    </rPh>
    <rPh sb="4" eb="5">
      <t>トウ</t>
    </rPh>
    <phoneticPr fontId="2"/>
  </si>
  <si>
    <t>４．平成22年次作目別・市町村別生産量</t>
    <rPh sb="2" eb="4">
      <t>ヘイセイ</t>
    </rPh>
    <rPh sb="6" eb="8">
      <t>ネンジ</t>
    </rPh>
    <rPh sb="8" eb="10">
      <t>サクモク</t>
    </rPh>
    <rPh sb="10" eb="11">
      <t>ベツ</t>
    </rPh>
    <rPh sb="12" eb="15">
      <t>シチョウソン</t>
    </rPh>
    <rPh sb="15" eb="16">
      <t>ベツ</t>
    </rPh>
    <rPh sb="16" eb="19">
      <t>セイサンリョウ</t>
    </rPh>
    <phoneticPr fontId="2"/>
  </si>
  <si>
    <t>し　　　　い　　　　た　　　　け　　　　㎏</t>
    <phoneticPr fontId="2"/>
  </si>
  <si>
    <t>な  め  こ</t>
    <phoneticPr fontId="2"/>
  </si>
  <si>
    <t>えのきたけ</t>
    <phoneticPr fontId="2"/>
  </si>
  <si>
    <t>ひ ら た け</t>
    <phoneticPr fontId="2"/>
  </si>
  <si>
    <t>ま つ た け</t>
    <phoneticPr fontId="2"/>
  </si>
  <si>
    <t>わ　　　　さ　　　　び       　㎏</t>
    <phoneticPr fontId="2"/>
  </si>
  <si>
    <t>く　　　り</t>
    <phoneticPr fontId="2"/>
  </si>
  <si>
    <t>く る み</t>
    <phoneticPr fontId="2"/>
  </si>
  <si>
    <t xml:space="preserve">　　　　　　㎏ </t>
    <phoneticPr fontId="2"/>
  </si>
  <si>
    <t xml:space="preserve">㎏ </t>
    <phoneticPr fontId="2"/>
  </si>
  <si>
    <t xml:space="preserve">　　　　　　　㎏ </t>
    <phoneticPr fontId="2"/>
  </si>
  <si>
    <r>
      <t>　　　　　　ｍ</t>
    </r>
    <r>
      <rPr>
        <vertAlign val="superscript"/>
        <sz val="8"/>
        <rFont val="ＭＳ Ｐ明朝"/>
        <family val="1"/>
        <charset val="128"/>
      </rPr>
      <t xml:space="preserve">3 </t>
    </r>
    <r>
      <rPr>
        <sz val="9"/>
        <rFont val="ＭＳ Ｐ明朝"/>
        <family val="1"/>
        <charset val="128"/>
      </rPr>
      <t xml:space="preserve"> </t>
    </r>
    <phoneticPr fontId="2"/>
  </si>
  <si>
    <t>　</t>
    <phoneticPr fontId="2"/>
  </si>
  <si>
    <t>花　　巻</t>
    <rPh sb="0" eb="1">
      <t>ハナ</t>
    </rPh>
    <rPh sb="3" eb="4">
      <t>マ</t>
    </rPh>
    <phoneticPr fontId="2"/>
  </si>
  <si>
    <t>一　関</t>
    <rPh sb="0" eb="1">
      <t>イチ</t>
    </rPh>
    <rPh sb="2" eb="3">
      <t>セキ</t>
    </rPh>
    <phoneticPr fontId="2"/>
  </si>
  <si>
    <t>沿岸</t>
    <rPh sb="0" eb="2">
      <t>エンガン</t>
    </rPh>
    <phoneticPr fontId="2"/>
  </si>
  <si>
    <t>宮　　　古</t>
    <rPh sb="0" eb="1">
      <t>ミヤ</t>
    </rPh>
    <rPh sb="4" eb="5">
      <t>フル</t>
    </rPh>
    <phoneticPr fontId="2"/>
  </si>
  <si>
    <t>県　　北</t>
    <rPh sb="0" eb="1">
      <t>ケン</t>
    </rPh>
    <rPh sb="3" eb="4">
      <t>キタ</t>
    </rPh>
    <phoneticPr fontId="2"/>
  </si>
  <si>
    <t>　</t>
    <phoneticPr fontId="2"/>
  </si>
  <si>
    <r>
      <t>４．平成2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年次作目別・市町村別生産量</t>
    </r>
    <rPh sb="2" eb="4">
      <t>ヘイセイ</t>
    </rPh>
    <rPh sb="6" eb="8">
      <t>ネンジ</t>
    </rPh>
    <rPh sb="8" eb="10">
      <t>サクモク</t>
    </rPh>
    <rPh sb="10" eb="11">
      <t>ベツ</t>
    </rPh>
    <rPh sb="12" eb="15">
      <t>シチョウソン</t>
    </rPh>
    <rPh sb="15" eb="16">
      <t>ベツ</t>
    </rPh>
    <rPh sb="16" eb="19">
      <t>セイサンリョウ</t>
    </rPh>
    <phoneticPr fontId="2"/>
  </si>
  <si>
    <t>-</t>
    <phoneticPr fontId="2"/>
  </si>
  <si>
    <t>-</t>
    <phoneticPr fontId="2"/>
  </si>
  <si>
    <t>-</t>
    <phoneticPr fontId="2"/>
  </si>
  <si>
    <t>-</t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</si>
  <si>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</si>
  <si>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</si>
  <si>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</si>
  <si>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</si>
  <si>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</si>
  <si>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</si>
  <si>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r>
      <t>４．平成24</t>
    </r>
    <r>
      <rPr>
        <sz val="11"/>
        <rFont val="ＭＳ Ｐゴシック"/>
        <family val="3"/>
        <charset val="128"/>
      </rPr>
      <t>年次作目別・市町村別生産量</t>
    </r>
    <rPh sb="2" eb="4">
      <t>ヘイセイ</t>
    </rPh>
    <rPh sb="6" eb="8">
      <t>ネンジ</t>
    </rPh>
    <rPh sb="8" eb="10">
      <t>サクモク</t>
    </rPh>
    <rPh sb="10" eb="11">
      <t>ベツ</t>
    </rPh>
    <rPh sb="12" eb="15">
      <t>シチョウソン</t>
    </rPh>
    <rPh sb="15" eb="16">
      <t>ベツ</t>
    </rPh>
    <rPh sb="16" eb="19">
      <t>セイサンリョウ</t>
    </rPh>
    <phoneticPr fontId="2"/>
  </si>
  <si>
    <t>-</t>
    <phoneticPr fontId="2"/>
  </si>
  <si>
    <t>平成24年特用林産物統計表より抜粋</t>
    <rPh sb="0" eb="2">
      <t>ヘイセイ</t>
    </rPh>
    <rPh sb="4" eb="5">
      <t>ネン</t>
    </rPh>
    <rPh sb="5" eb="7">
      <t>トクヨウ</t>
    </rPh>
    <rPh sb="7" eb="9">
      <t>リンサン</t>
    </rPh>
    <rPh sb="9" eb="10">
      <t>ブツ</t>
    </rPh>
    <rPh sb="10" eb="13">
      <t>トウケイヒョウ</t>
    </rPh>
    <rPh sb="15" eb="17">
      <t>バッスイ</t>
    </rPh>
    <phoneticPr fontId="2"/>
  </si>
  <si>
    <t>平成23年特用林産物統計表より抜粋</t>
    <rPh sb="0" eb="2">
      <t>ヘイセイ</t>
    </rPh>
    <rPh sb="4" eb="5">
      <t>ネン</t>
    </rPh>
    <rPh sb="5" eb="7">
      <t>トクヨウ</t>
    </rPh>
    <rPh sb="7" eb="9">
      <t>リンサン</t>
    </rPh>
    <rPh sb="9" eb="10">
      <t>ブツ</t>
    </rPh>
    <rPh sb="10" eb="13">
      <t>トウケイヒョウ</t>
    </rPh>
    <rPh sb="15" eb="17">
      <t>バッスイ</t>
    </rPh>
    <phoneticPr fontId="2"/>
  </si>
  <si>
    <t>平成22年特用林産物統計表より抜粋</t>
    <rPh sb="0" eb="2">
      <t>ヘイセイ</t>
    </rPh>
    <rPh sb="4" eb="5">
      <t>ネン</t>
    </rPh>
    <rPh sb="5" eb="7">
      <t>トクヨウ</t>
    </rPh>
    <rPh sb="7" eb="9">
      <t>リンサン</t>
    </rPh>
    <rPh sb="9" eb="10">
      <t>ブツ</t>
    </rPh>
    <rPh sb="10" eb="13">
      <t>トウケイヒョウ</t>
    </rPh>
    <rPh sb="15" eb="17">
      <t>バッスイ</t>
    </rPh>
    <phoneticPr fontId="2"/>
  </si>
  <si>
    <t>平成21年特用林産物統計表より抜粋</t>
    <rPh sb="0" eb="2">
      <t>ヘイセイ</t>
    </rPh>
    <rPh sb="4" eb="5">
      <t>ネン</t>
    </rPh>
    <rPh sb="5" eb="7">
      <t>トクヨウ</t>
    </rPh>
    <rPh sb="7" eb="9">
      <t>リンサン</t>
    </rPh>
    <rPh sb="9" eb="10">
      <t>ブツ</t>
    </rPh>
    <rPh sb="10" eb="13">
      <t>トウケイヒョウ</t>
    </rPh>
    <rPh sb="15" eb="17">
      <t>バッスイ</t>
    </rPh>
    <phoneticPr fontId="2"/>
  </si>
  <si>
    <t>平成20年特用林産物統計表より抜粋</t>
    <rPh sb="0" eb="2">
      <t>ヘイセイ</t>
    </rPh>
    <rPh sb="4" eb="5">
      <t>ネン</t>
    </rPh>
    <rPh sb="5" eb="7">
      <t>トクヨウ</t>
    </rPh>
    <rPh sb="7" eb="9">
      <t>リンサン</t>
    </rPh>
    <rPh sb="9" eb="10">
      <t>ブツ</t>
    </rPh>
    <rPh sb="10" eb="13">
      <t>トウケイヒョウ</t>
    </rPh>
    <rPh sb="15" eb="17">
      <t>バッスイ</t>
    </rPh>
    <phoneticPr fontId="2"/>
  </si>
  <si>
    <t>平成19年特用林産物統計表より抜粋</t>
    <rPh sb="0" eb="2">
      <t>ヘイセイ</t>
    </rPh>
    <rPh sb="4" eb="5">
      <t>ネン</t>
    </rPh>
    <rPh sb="5" eb="7">
      <t>トクヨウ</t>
    </rPh>
    <rPh sb="7" eb="9">
      <t>リンサン</t>
    </rPh>
    <rPh sb="9" eb="10">
      <t>ブツ</t>
    </rPh>
    <rPh sb="10" eb="13">
      <t>トウケイヒョウ</t>
    </rPh>
    <rPh sb="15" eb="17">
      <t>バッスイ</t>
    </rPh>
    <phoneticPr fontId="2"/>
  </si>
  <si>
    <t>平成18年特用林産物統計表より抜粋</t>
    <rPh sb="0" eb="2">
      <t>ヘイセイ</t>
    </rPh>
    <rPh sb="4" eb="5">
      <t>ネン</t>
    </rPh>
    <rPh sb="5" eb="7">
      <t>トクヨウ</t>
    </rPh>
    <rPh sb="7" eb="9">
      <t>リンサン</t>
    </rPh>
    <rPh sb="9" eb="10">
      <t>ブツ</t>
    </rPh>
    <rPh sb="10" eb="13">
      <t>トウケイヒョウ</t>
    </rPh>
    <rPh sb="15" eb="17">
      <t>バッスイ</t>
    </rPh>
    <phoneticPr fontId="2"/>
  </si>
  <si>
    <t>平成17年特用林産物統計表より抜粋</t>
    <rPh sb="0" eb="2">
      <t>ヘイセイ</t>
    </rPh>
    <rPh sb="4" eb="5">
      <t>ネン</t>
    </rPh>
    <rPh sb="5" eb="7">
      <t>トクヨウ</t>
    </rPh>
    <rPh sb="7" eb="9">
      <t>リンサン</t>
    </rPh>
    <rPh sb="9" eb="10">
      <t>ブツ</t>
    </rPh>
    <rPh sb="10" eb="13">
      <t>トウケイヒョウ</t>
    </rPh>
    <rPh sb="15" eb="17">
      <t>バッスイ</t>
    </rPh>
    <phoneticPr fontId="2"/>
  </si>
  <si>
    <t>平成16年特用林産物統計表より抜粋</t>
    <rPh sb="0" eb="2">
      <t>ヘイセイ</t>
    </rPh>
    <rPh sb="4" eb="5">
      <t>ネン</t>
    </rPh>
    <rPh sb="5" eb="7">
      <t>トクヨウ</t>
    </rPh>
    <rPh sb="7" eb="9">
      <t>リンサン</t>
    </rPh>
    <rPh sb="9" eb="10">
      <t>ブツ</t>
    </rPh>
    <rPh sb="10" eb="13">
      <t>トウケイヒョウ</t>
    </rPh>
    <rPh sb="15" eb="17">
      <t>バッスイ</t>
    </rPh>
    <phoneticPr fontId="2"/>
  </si>
  <si>
    <t>平成15年特用林産物統計表より抜粋</t>
    <rPh sb="0" eb="2">
      <t>ヘイセイ</t>
    </rPh>
    <rPh sb="4" eb="5">
      <t>ネン</t>
    </rPh>
    <rPh sb="5" eb="7">
      <t>トクヨウ</t>
    </rPh>
    <rPh sb="7" eb="9">
      <t>リンサン</t>
    </rPh>
    <rPh sb="9" eb="10">
      <t>ブツ</t>
    </rPh>
    <rPh sb="10" eb="13">
      <t>トウケイヒョウ</t>
    </rPh>
    <rPh sb="15" eb="17">
      <t>バッスイ</t>
    </rPh>
    <phoneticPr fontId="2"/>
  </si>
  <si>
    <t>平成14年特用林産物統計表より抜粋</t>
    <rPh sb="0" eb="2">
      <t>ヘイセイ</t>
    </rPh>
    <rPh sb="4" eb="5">
      <t>ネン</t>
    </rPh>
    <rPh sb="5" eb="7">
      <t>トクヨウ</t>
    </rPh>
    <rPh sb="7" eb="9">
      <t>リンサン</t>
    </rPh>
    <rPh sb="9" eb="10">
      <t>ブツ</t>
    </rPh>
    <rPh sb="10" eb="13">
      <t>トウケイヒョウ</t>
    </rPh>
    <rPh sb="15" eb="17">
      <t>バッスイ</t>
    </rPh>
    <phoneticPr fontId="2"/>
  </si>
  <si>
    <t>平成13年特用林産物統計表より抜粋</t>
    <rPh sb="0" eb="2">
      <t>ヘイセイ</t>
    </rPh>
    <rPh sb="4" eb="5">
      <t>ネン</t>
    </rPh>
    <rPh sb="5" eb="7">
      <t>トクヨウ</t>
    </rPh>
    <rPh sb="7" eb="9">
      <t>リンサン</t>
    </rPh>
    <rPh sb="9" eb="10">
      <t>ブツ</t>
    </rPh>
    <rPh sb="10" eb="13">
      <t>トウケイヒョウ</t>
    </rPh>
    <rPh sb="15" eb="17">
      <t>バッスイ</t>
    </rPh>
    <phoneticPr fontId="2"/>
  </si>
  <si>
    <t>平成12年特用林産物統計表より抜粋</t>
    <rPh sb="0" eb="2">
      <t>ヘイセイ</t>
    </rPh>
    <rPh sb="4" eb="5">
      <t>ネン</t>
    </rPh>
    <rPh sb="5" eb="7">
      <t>トクヨウ</t>
    </rPh>
    <rPh sb="7" eb="9">
      <t>リンサン</t>
    </rPh>
    <rPh sb="9" eb="10">
      <t>ブツ</t>
    </rPh>
    <rPh sb="10" eb="13">
      <t>トウケイヒョウ</t>
    </rPh>
    <rPh sb="15" eb="17">
      <t>バッスイ</t>
    </rPh>
    <phoneticPr fontId="2"/>
  </si>
  <si>
    <t>平成25年特用林産物統計表より抜粋</t>
    <rPh sb="0" eb="2">
      <t>ヘイセイ</t>
    </rPh>
    <rPh sb="4" eb="5">
      <t>ネン</t>
    </rPh>
    <rPh sb="5" eb="7">
      <t>トクヨウ</t>
    </rPh>
    <rPh sb="7" eb="9">
      <t>リンサン</t>
    </rPh>
    <rPh sb="9" eb="10">
      <t>ブツ</t>
    </rPh>
    <rPh sb="10" eb="13">
      <t>トウケイヒョウ</t>
    </rPh>
    <rPh sb="15" eb="17">
      <t>バッスイ</t>
    </rPh>
    <phoneticPr fontId="2"/>
  </si>
  <si>
    <t>４．平成25年次作目別・市町村別生産量</t>
    <rPh sb="2" eb="4">
      <t>ヘイセイ</t>
    </rPh>
    <rPh sb="6" eb="8">
      <t>ネンジ</t>
    </rPh>
    <rPh sb="8" eb="10">
      <t>サクモク</t>
    </rPh>
    <rPh sb="10" eb="11">
      <t>ベツ</t>
    </rPh>
    <rPh sb="12" eb="15">
      <t>シチョウソン</t>
    </rPh>
    <rPh sb="15" eb="16">
      <t>ベツ</t>
    </rPh>
    <rPh sb="16" eb="19">
      <t>セイサンリョウ</t>
    </rPh>
    <phoneticPr fontId="2"/>
  </si>
  <si>
    <t>し　　　　い　　　　た　　　　け　　　　㎏</t>
    <phoneticPr fontId="2"/>
  </si>
  <si>
    <t>な  め  こ</t>
    <phoneticPr fontId="2"/>
  </si>
  <si>
    <t>えのきたけ</t>
    <phoneticPr fontId="2"/>
  </si>
  <si>
    <t>わ　　　　さ　　　　び       　㎏</t>
    <phoneticPr fontId="2"/>
  </si>
  <si>
    <t>く　　　り</t>
    <phoneticPr fontId="2"/>
  </si>
  <si>
    <t>くり（非表示）</t>
    <rPh sb="3" eb="6">
      <t>ヒヒョウジ</t>
    </rPh>
    <phoneticPr fontId="2"/>
  </si>
  <si>
    <t>く る み</t>
    <phoneticPr fontId="2"/>
  </si>
  <si>
    <t>くるみ（非表示）</t>
    <rPh sb="4" eb="7">
      <t>ヒヒョウジ</t>
    </rPh>
    <phoneticPr fontId="2"/>
  </si>
  <si>
    <t>栽培</t>
    <rPh sb="0" eb="2">
      <t>サイバイ</t>
    </rPh>
    <phoneticPr fontId="2"/>
  </si>
  <si>
    <t>その他</t>
    <rPh sb="2" eb="3">
      <t>タ</t>
    </rPh>
    <phoneticPr fontId="2"/>
  </si>
  <si>
    <t xml:space="preserve">　　　　　　㎏ </t>
    <phoneticPr fontId="2"/>
  </si>
  <si>
    <t xml:space="preserve">　　　　　　　㎏ </t>
    <phoneticPr fontId="2"/>
  </si>
  <si>
    <r>
      <t>　　　　　　ｍ</t>
    </r>
    <r>
      <rPr>
        <vertAlign val="superscript"/>
        <sz val="8"/>
        <rFont val="ＭＳ Ｐ明朝"/>
        <family val="1"/>
        <charset val="128"/>
      </rPr>
      <t xml:space="preserve">3 </t>
    </r>
    <r>
      <rPr>
        <sz val="9"/>
        <rFont val="ＭＳ Ｐ明朝"/>
        <family val="1"/>
        <charset val="128"/>
      </rPr>
      <t xml:space="preserve"> </t>
    </r>
    <phoneticPr fontId="2"/>
  </si>
  <si>
    <t>-</t>
    <phoneticPr fontId="2"/>
  </si>
  <si>
    <t>-</t>
    <phoneticPr fontId="2"/>
  </si>
  <si>
    <t>　</t>
    <phoneticPr fontId="2"/>
  </si>
  <si>
    <t>-</t>
    <phoneticPr fontId="2"/>
  </si>
  <si>
    <t>金ケ崎町</t>
    <phoneticPr fontId="2"/>
  </si>
  <si>
    <t>金ケ崎町</t>
    <rPh sb="0" eb="1">
      <t>キン</t>
    </rPh>
    <rPh sb="2" eb="3">
      <t>ザキ</t>
    </rPh>
    <rPh sb="3" eb="4">
      <t>マチ</t>
    </rPh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</si>
  <si>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</si>
  <si>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</si>
  <si>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</si>
  <si>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</si>
  <si>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　</t>
    <phoneticPr fontId="2"/>
  </si>
  <si>
    <t>-</t>
    <phoneticPr fontId="2"/>
  </si>
  <si>
    <t>４．平成26年次作目別・市町村別生産量</t>
    <rPh sb="2" eb="4">
      <t>ヘイセイ</t>
    </rPh>
    <rPh sb="6" eb="8">
      <t>ネンジ</t>
    </rPh>
    <rPh sb="8" eb="10">
      <t>サクモク</t>
    </rPh>
    <rPh sb="10" eb="11">
      <t>ベツ</t>
    </rPh>
    <rPh sb="12" eb="15">
      <t>シチョウソン</t>
    </rPh>
    <rPh sb="15" eb="16">
      <t>ベツ</t>
    </rPh>
    <rPh sb="16" eb="19">
      <t>セイサンリョウ</t>
    </rPh>
    <phoneticPr fontId="2"/>
  </si>
  <si>
    <t>し　　　　い　　　　た　　　　け　　　　㎏</t>
    <phoneticPr fontId="2"/>
  </si>
  <si>
    <t>な  め  こ</t>
    <phoneticPr fontId="2"/>
  </si>
  <si>
    <t>えのきたけ</t>
    <phoneticPr fontId="2"/>
  </si>
  <si>
    <t>わ　　　　さ　　　　び       　㎏</t>
    <phoneticPr fontId="2"/>
  </si>
  <si>
    <t>く　　　り</t>
    <phoneticPr fontId="2"/>
  </si>
  <si>
    <t>く る み</t>
    <phoneticPr fontId="2"/>
  </si>
  <si>
    <t xml:space="preserve">　　　　　　㎏ </t>
    <phoneticPr fontId="2"/>
  </si>
  <si>
    <t xml:space="preserve">　　　　　　　㎏ </t>
    <phoneticPr fontId="2"/>
  </si>
  <si>
    <r>
      <t>　　　　　　ｍ</t>
    </r>
    <r>
      <rPr>
        <vertAlign val="superscript"/>
        <sz val="8"/>
        <rFont val="ＭＳ Ｐ明朝"/>
        <family val="1"/>
        <charset val="128"/>
      </rPr>
      <t xml:space="preserve">3 </t>
    </r>
    <r>
      <rPr>
        <sz val="9"/>
        <rFont val="ＭＳ Ｐ明朝"/>
        <family val="1"/>
        <charset val="128"/>
      </rPr>
      <t xml:space="preserve"> </t>
    </r>
    <phoneticPr fontId="2"/>
  </si>
  <si>
    <t>-</t>
    <phoneticPr fontId="2"/>
  </si>
  <si>
    <t>-</t>
    <phoneticPr fontId="2"/>
  </si>
  <si>
    <t>　</t>
    <phoneticPr fontId="2"/>
  </si>
  <si>
    <t>-</t>
    <phoneticPr fontId="2"/>
  </si>
  <si>
    <t>-</t>
    <phoneticPr fontId="2"/>
  </si>
  <si>
    <t>金ケ崎町</t>
    <phoneticPr fontId="2"/>
  </si>
  <si>
    <t>-</t>
    <phoneticPr fontId="2"/>
  </si>
  <si>
    <t>-</t>
    <phoneticPr fontId="2"/>
  </si>
  <si>
    <t>-</t>
    <phoneticPr fontId="2"/>
  </si>
  <si>
    <t>　</t>
    <phoneticPr fontId="2"/>
  </si>
  <si>
    <t>-</t>
    <phoneticPr fontId="2"/>
  </si>
  <si>
    <t>平成26年特用林産物統計表より抜粋</t>
    <rPh sb="0" eb="2">
      <t>ヘイセイ</t>
    </rPh>
    <rPh sb="4" eb="5">
      <t>ネン</t>
    </rPh>
    <rPh sb="5" eb="7">
      <t>トクヨウ</t>
    </rPh>
    <rPh sb="7" eb="9">
      <t>リンサン</t>
    </rPh>
    <rPh sb="9" eb="10">
      <t>ブツ</t>
    </rPh>
    <rPh sb="10" eb="13">
      <t>トウケイヒョウ</t>
    </rPh>
    <rPh sb="15" eb="17">
      <t>バッスイ</t>
    </rPh>
    <phoneticPr fontId="2"/>
  </si>
  <si>
    <t>４．平成27年次作目別・市町村別生産量</t>
    <rPh sb="2" eb="4">
      <t>ヘイセイ</t>
    </rPh>
    <rPh sb="6" eb="8">
      <t>ネンジ</t>
    </rPh>
    <rPh sb="8" eb="10">
      <t>サクモク</t>
    </rPh>
    <rPh sb="10" eb="11">
      <t>ベツ</t>
    </rPh>
    <rPh sb="12" eb="15">
      <t>シチョウソン</t>
    </rPh>
    <rPh sb="15" eb="16">
      <t>ベツ</t>
    </rPh>
    <rPh sb="16" eb="19">
      <t>セイサンリョウ</t>
    </rPh>
    <phoneticPr fontId="2"/>
  </si>
  <si>
    <t>し　　　　い　　　　た　　　　け　　　　㎏</t>
    <phoneticPr fontId="2"/>
  </si>
  <si>
    <t>な  め  こ</t>
    <phoneticPr fontId="2"/>
  </si>
  <si>
    <t>えのきたけ</t>
    <phoneticPr fontId="2"/>
  </si>
  <si>
    <t>わ　　　　さ　　　　び       　㎏</t>
    <phoneticPr fontId="2"/>
  </si>
  <si>
    <t>く　　　り</t>
    <phoneticPr fontId="2"/>
  </si>
  <si>
    <t>く る み</t>
    <phoneticPr fontId="2"/>
  </si>
  <si>
    <t xml:space="preserve">　　　　　　㎏ </t>
    <phoneticPr fontId="2"/>
  </si>
  <si>
    <t xml:space="preserve">　　　　　　　㎏ </t>
    <phoneticPr fontId="2"/>
  </si>
  <si>
    <r>
      <t>　　　　　　ｍ</t>
    </r>
    <r>
      <rPr>
        <vertAlign val="superscript"/>
        <sz val="8"/>
        <color indexed="8"/>
        <rFont val="ＭＳ Ｐ明朝"/>
        <family val="1"/>
        <charset val="128"/>
      </rPr>
      <t xml:space="preserve">3 </t>
    </r>
    <r>
      <rPr>
        <sz val="9"/>
        <color indexed="8"/>
        <rFont val="ＭＳ Ｐ明朝"/>
        <family val="1"/>
        <charset val="128"/>
      </rPr>
      <t xml:space="preserve"> </t>
    </r>
    <phoneticPr fontId="2"/>
  </si>
  <si>
    <t>-</t>
    <phoneticPr fontId="2"/>
  </si>
  <si>
    <t>滝沢市</t>
    <rPh sb="0" eb="2">
      <t>タキサワ</t>
    </rPh>
    <rPh sb="2" eb="3">
      <t>シ</t>
    </rPh>
    <phoneticPr fontId="2"/>
  </si>
  <si>
    <t>-</t>
    <phoneticPr fontId="2"/>
  </si>
  <si>
    <t>滝沢市</t>
    <rPh sb="0" eb="2">
      <t>タキザワ</t>
    </rPh>
    <rPh sb="2" eb="3">
      <t>シ</t>
    </rPh>
    <phoneticPr fontId="2"/>
  </si>
  <si>
    <t>-</t>
    <phoneticPr fontId="2"/>
  </si>
  <si>
    <t>金ケ崎町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</si>
  <si>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</si>
  <si>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</si>
  <si>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</si>
  <si>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</si>
  <si>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　</t>
    <phoneticPr fontId="2"/>
  </si>
  <si>
    <t>-</t>
    <phoneticPr fontId="2"/>
  </si>
  <si>
    <t>平成27年特用林産物統計表より抜粋</t>
    <rPh sb="0" eb="2">
      <t>ヘイセイ</t>
    </rPh>
    <rPh sb="4" eb="5">
      <t>ネン</t>
    </rPh>
    <rPh sb="5" eb="7">
      <t>トクヨウ</t>
    </rPh>
    <rPh sb="7" eb="9">
      <t>リンサン</t>
    </rPh>
    <rPh sb="9" eb="10">
      <t>ブツ</t>
    </rPh>
    <rPh sb="10" eb="13">
      <t>トウケイヒョウ</t>
    </rPh>
    <rPh sb="15" eb="17">
      <t>バッスイ</t>
    </rPh>
    <phoneticPr fontId="2"/>
  </si>
  <si>
    <t>４．平成28年次作目別・市町村別生産量</t>
    <rPh sb="2" eb="4">
      <t>ヘイセイ</t>
    </rPh>
    <rPh sb="6" eb="8">
      <t>ネンジ</t>
    </rPh>
    <rPh sb="8" eb="10">
      <t>サクモク</t>
    </rPh>
    <rPh sb="10" eb="11">
      <t>ベツ</t>
    </rPh>
    <rPh sb="12" eb="15">
      <t>シチョウソン</t>
    </rPh>
    <rPh sb="15" eb="16">
      <t>ベツ</t>
    </rPh>
    <rPh sb="16" eb="19">
      <t>セイサンリョウ</t>
    </rPh>
    <phoneticPr fontId="2"/>
  </si>
  <si>
    <t>し　　　　い　　　　た　　　　け　　　　㎏</t>
    <phoneticPr fontId="2"/>
  </si>
  <si>
    <t>な  め  こ</t>
    <phoneticPr fontId="2"/>
  </si>
  <si>
    <t>えのきたけ</t>
    <phoneticPr fontId="2"/>
  </si>
  <si>
    <t>わ　　　　さ　　　　び       　㎏</t>
    <phoneticPr fontId="2"/>
  </si>
  <si>
    <t>く　　　り</t>
    <phoneticPr fontId="2"/>
  </si>
  <si>
    <t>く る み</t>
    <phoneticPr fontId="2"/>
  </si>
  <si>
    <t xml:space="preserve">　　　　　　㎏ </t>
    <phoneticPr fontId="2"/>
  </si>
  <si>
    <t xml:space="preserve">　　　　　　　㎏ </t>
    <phoneticPr fontId="2"/>
  </si>
  <si>
    <r>
      <t>　　　　　　ｍ</t>
    </r>
    <r>
      <rPr>
        <vertAlign val="superscript"/>
        <sz val="8"/>
        <color indexed="8"/>
        <rFont val="ＭＳ Ｐ明朝"/>
        <family val="1"/>
        <charset val="128"/>
      </rPr>
      <t xml:space="preserve">3 </t>
    </r>
    <r>
      <rPr>
        <sz val="9"/>
        <color indexed="8"/>
        <rFont val="ＭＳ Ｐ明朝"/>
        <family val="1"/>
        <charset val="128"/>
      </rPr>
      <t xml:space="preserve"> </t>
    </r>
    <phoneticPr fontId="2"/>
  </si>
  <si>
    <t>-</t>
    <phoneticPr fontId="2"/>
  </si>
  <si>
    <t>-</t>
    <phoneticPr fontId="2"/>
  </si>
  <si>
    <t>-</t>
    <phoneticPr fontId="2"/>
  </si>
  <si>
    <t>金ケ崎町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</si>
  <si>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</si>
  <si>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</si>
  <si>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</si>
  <si>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</si>
  <si>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　</t>
    <phoneticPr fontId="2"/>
  </si>
  <si>
    <t>-</t>
    <phoneticPr fontId="2"/>
  </si>
  <si>
    <t>平成28年特用林産物統計表より抜粋</t>
    <rPh sb="0" eb="2">
      <t>ヘイセイ</t>
    </rPh>
    <rPh sb="4" eb="5">
      <t>ネン</t>
    </rPh>
    <rPh sb="5" eb="7">
      <t>トクヨウ</t>
    </rPh>
    <rPh sb="7" eb="9">
      <t>リンサン</t>
    </rPh>
    <rPh sb="9" eb="10">
      <t>ブツ</t>
    </rPh>
    <rPh sb="10" eb="13">
      <t>トウケイヒョウ</t>
    </rPh>
    <rPh sb="15" eb="17">
      <t>バッスイ</t>
    </rPh>
    <phoneticPr fontId="2"/>
  </si>
  <si>
    <t>４．平成29年次作目別・市町村別生産量</t>
    <rPh sb="2" eb="4">
      <t>ヘイセイ</t>
    </rPh>
    <rPh sb="6" eb="8">
      <t>ネンジ</t>
    </rPh>
    <rPh sb="8" eb="10">
      <t>サクモク</t>
    </rPh>
    <rPh sb="10" eb="11">
      <t>ベツ</t>
    </rPh>
    <rPh sb="12" eb="15">
      <t>シチョウソン</t>
    </rPh>
    <rPh sb="15" eb="16">
      <t>ベツ</t>
    </rPh>
    <rPh sb="16" eb="19">
      <t>セイサンリョウ</t>
    </rPh>
    <phoneticPr fontId="2"/>
  </si>
  <si>
    <t>し　　　　い　　　　た　　　　け　　　　㎏</t>
    <phoneticPr fontId="2"/>
  </si>
  <si>
    <t>な  め  こ</t>
    <phoneticPr fontId="2"/>
  </si>
  <si>
    <t>なめこ</t>
    <phoneticPr fontId="2"/>
  </si>
  <si>
    <t>えのきたけ</t>
    <phoneticPr fontId="2"/>
  </si>
  <si>
    <t>ひ ら た け</t>
    <phoneticPr fontId="2"/>
  </si>
  <si>
    <t>ま つ た け</t>
    <phoneticPr fontId="2"/>
  </si>
  <si>
    <t>わ　　　　さ　　　　び       　㎏</t>
    <phoneticPr fontId="2"/>
  </si>
  <si>
    <t>く　　　り</t>
    <phoneticPr fontId="2"/>
  </si>
  <si>
    <t>く る み</t>
    <phoneticPr fontId="2"/>
  </si>
  <si>
    <t>確認</t>
    <rPh sb="0" eb="2">
      <t>カクニン</t>
    </rPh>
    <phoneticPr fontId="2"/>
  </si>
  <si>
    <t>原木</t>
    <rPh sb="0" eb="2">
      <t>ゲンボク</t>
    </rPh>
    <phoneticPr fontId="2"/>
  </si>
  <si>
    <t>菌床</t>
    <rPh sb="0" eb="2">
      <t>キンショウ</t>
    </rPh>
    <phoneticPr fontId="2"/>
  </si>
  <si>
    <t xml:space="preserve">　　　　　　㎏ </t>
    <phoneticPr fontId="2"/>
  </si>
  <si>
    <t xml:space="preserve">㎏ </t>
    <phoneticPr fontId="2"/>
  </si>
  <si>
    <t xml:space="preserve">　　　　　　　㎏ </t>
    <phoneticPr fontId="2"/>
  </si>
  <si>
    <r>
      <t>　　　　　　ｍ</t>
    </r>
    <r>
      <rPr>
        <vertAlign val="superscript"/>
        <sz val="8"/>
        <color indexed="8"/>
        <rFont val="ＭＳ Ｐ明朝"/>
        <family val="1"/>
        <charset val="128"/>
      </rPr>
      <t xml:space="preserve">3 </t>
    </r>
    <r>
      <rPr>
        <sz val="9"/>
        <color indexed="8"/>
        <rFont val="ＭＳ Ｐ明朝"/>
        <family val="1"/>
        <charset val="128"/>
      </rPr>
      <t xml:space="preserve"> </t>
    </r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</si>
  <si>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</si>
  <si>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</si>
  <si>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</si>
  <si>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</si>
  <si>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金ケ崎町</t>
    <phoneticPr fontId="2"/>
  </si>
  <si>
    <t>-</t>
    <phoneticPr fontId="2"/>
  </si>
  <si>
    <t>-</t>
    <phoneticPr fontId="2"/>
  </si>
  <si>
    <t>-</t>
    <phoneticPr fontId="2"/>
  </si>
  <si>
    <t>　</t>
    <phoneticPr fontId="2"/>
  </si>
  <si>
    <t>-</t>
    <phoneticPr fontId="2"/>
  </si>
  <si>
    <t>－</t>
    <phoneticPr fontId="2"/>
  </si>
  <si>
    <t>－</t>
    <phoneticPr fontId="2"/>
  </si>
  <si>
    <t>－</t>
    <phoneticPr fontId="2"/>
  </si>
  <si>
    <t>平成30年次作目別・市町村別生産量</t>
    <rPh sb="0" eb="2">
      <t>ヘイセイ</t>
    </rPh>
    <rPh sb="4" eb="6">
      <t>ネンジ</t>
    </rPh>
    <rPh sb="6" eb="8">
      <t>サクモク</t>
    </rPh>
    <rPh sb="8" eb="9">
      <t>ベツ</t>
    </rPh>
    <rPh sb="10" eb="13">
      <t>シチョウソン</t>
    </rPh>
    <rPh sb="13" eb="14">
      <t>ベツ</t>
    </rPh>
    <rPh sb="14" eb="17">
      <t>セイサンリョウ</t>
    </rPh>
    <phoneticPr fontId="2"/>
  </si>
  <si>
    <t>令和元年次作目別・市町村別生産量</t>
    <rPh sb="0" eb="2">
      <t>レイワ</t>
    </rPh>
    <rPh sb="2" eb="4">
      <t>ガンネン</t>
    </rPh>
    <rPh sb="3" eb="5">
      <t>ネンジ</t>
    </rPh>
    <rPh sb="5" eb="7">
      <t>サクモク</t>
    </rPh>
    <rPh sb="7" eb="8">
      <t>ベツ</t>
    </rPh>
    <rPh sb="9" eb="12">
      <t>シチョウソン</t>
    </rPh>
    <rPh sb="12" eb="13">
      <t>ベツ</t>
    </rPh>
    <rPh sb="13" eb="16">
      <t>セイサンリョウ</t>
    </rPh>
    <phoneticPr fontId="2"/>
  </si>
  <si>
    <t>令和２年次作目別・市町村別生産量</t>
    <rPh sb="0" eb="2">
      <t>レイワ</t>
    </rPh>
    <rPh sb="3" eb="5">
      <t>ネンジ</t>
    </rPh>
    <rPh sb="5" eb="7">
      <t>サクモク</t>
    </rPh>
    <rPh sb="7" eb="8">
      <t>ベツ</t>
    </rPh>
    <rPh sb="9" eb="12">
      <t>シチョウソン</t>
    </rPh>
    <rPh sb="12" eb="13">
      <t>ベツ</t>
    </rPh>
    <rPh sb="13" eb="16">
      <t>セイサンリョウ</t>
    </rPh>
    <phoneticPr fontId="2"/>
  </si>
  <si>
    <t>薪</t>
    <rPh sb="0" eb="1">
      <t>マキ</t>
    </rPh>
    <phoneticPr fontId="2"/>
  </si>
  <si>
    <r>
      <t>　　ｍ</t>
    </r>
    <r>
      <rPr>
        <vertAlign val="superscript"/>
        <sz val="8"/>
        <color indexed="8"/>
        <rFont val="ＭＳ Ｐ明朝"/>
        <family val="1"/>
        <charset val="128"/>
      </rPr>
      <t xml:space="preserve">3 </t>
    </r>
    <r>
      <rPr>
        <sz val="9"/>
        <color indexed="8"/>
        <rFont val="ＭＳ Ｐ明朝"/>
        <family val="1"/>
        <charset val="128"/>
      </rPr>
      <t xml:space="preserve"> </t>
    </r>
    <phoneticPr fontId="2"/>
  </si>
  <si>
    <t>層積㎥</t>
    <rPh sb="0" eb="2">
      <t>ソウヅ</t>
    </rPh>
    <phoneticPr fontId="2"/>
  </si>
  <si>
    <t>令和3年次作目別・市町村別生産量</t>
    <rPh sb="0" eb="2">
      <t>レイワ</t>
    </rPh>
    <rPh sb="3" eb="4">
      <t>ネン</t>
    </rPh>
    <rPh sb="4" eb="5">
      <t>ガンネン</t>
    </rPh>
    <rPh sb="5" eb="7">
      <t>サクモク</t>
    </rPh>
    <rPh sb="7" eb="8">
      <t>ベツ</t>
    </rPh>
    <rPh sb="9" eb="12">
      <t>シチョウソン</t>
    </rPh>
    <rPh sb="12" eb="13">
      <t>ベツ</t>
    </rPh>
    <rPh sb="13" eb="16">
      <t>セイサンリョウ</t>
    </rPh>
    <phoneticPr fontId="2"/>
  </si>
  <si>
    <t>令和4年次作目別・市町村別生産量</t>
    <rPh sb="0" eb="2">
      <t>レイワ</t>
    </rPh>
    <rPh sb="3" eb="4">
      <t>ネン</t>
    </rPh>
    <rPh sb="4" eb="5">
      <t>ガンネン</t>
    </rPh>
    <rPh sb="5" eb="7">
      <t>サクモク</t>
    </rPh>
    <rPh sb="7" eb="8">
      <t>ベツ</t>
    </rPh>
    <rPh sb="9" eb="12">
      <t>シチョウソン</t>
    </rPh>
    <rPh sb="12" eb="13">
      <t>ベツ</t>
    </rPh>
    <rPh sb="13" eb="16">
      <t>セイサンリョウ</t>
    </rPh>
    <phoneticPr fontId="2"/>
  </si>
  <si>
    <t>令和５年次作目別・市町村別生産量</t>
    <rPh sb="0" eb="2">
      <t>レイワ</t>
    </rPh>
    <rPh sb="3" eb="4">
      <t>ネン</t>
    </rPh>
    <rPh sb="4" eb="5">
      <t>ガンネン</t>
    </rPh>
    <rPh sb="5" eb="7">
      <t>サクモク</t>
    </rPh>
    <rPh sb="7" eb="8">
      <t>ベツ</t>
    </rPh>
    <rPh sb="9" eb="12">
      <t>シチョウソン</t>
    </rPh>
    <rPh sb="12" eb="13">
      <t>ベツ</t>
    </rPh>
    <rPh sb="13" eb="16">
      <t>セイサンリョウ</t>
    </rPh>
    <phoneticPr fontId="2"/>
  </si>
  <si>
    <t>令和６年次作目別・市町村別生産量</t>
    <rPh sb="0" eb="2">
      <t>レイワ</t>
    </rPh>
    <rPh sb="3" eb="4">
      <t>ネン</t>
    </rPh>
    <rPh sb="4" eb="5">
      <t>ガンネン</t>
    </rPh>
    <rPh sb="5" eb="7">
      <t>サクモク</t>
    </rPh>
    <rPh sb="7" eb="8">
      <t>ベツ</t>
    </rPh>
    <rPh sb="9" eb="12">
      <t>シチョウソン</t>
    </rPh>
    <rPh sb="12" eb="13">
      <t>ベツ</t>
    </rPh>
    <rPh sb="13" eb="16">
      <t>セイサンリョウ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</si>
</sst>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_ ;[Red]\-#,##0\ "/>
    <numFmt numFmtId="177" formatCode="#,##0_);[Red]\(#,##0\)"/>
    <numFmt numFmtId="178" formatCode="#,##0_ "/>
    <numFmt numFmtId="179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vertAlign val="superscript"/>
      <sz val="8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vertAlign val="superscript"/>
      <sz val="8"/>
      <color indexed="8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6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38" fontId="4" fillId="0" borderId="1" xfId="0" applyNumberFormat="1" applyFont="1" applyBorder="1" applyAlignment="1">
      <alignment horizontal="distributed" vertical="center"/>
    </xf>
    <xf numFmtId="38" fontId="5" fillId="0" borderId="1" xfId="0" applyNumberFormat="1" applyFont="1" applyBorder="1" applyAlignment="1">
      <alignment horizontal="distributed" vertical="center"/>
    </xf>
    <xf numFmtId="38" fontId="4" fillId="0" borderId="2" xfId="0" applyNumberFormat="1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/>
    <xf numFmtId="0" fontId="4" fillId="0" borderId="10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vertical="center"/>
    </xf>
    <xf numFmtId="177" fontId="4" fillId="0" borderId="12" xfId="0" applyNumberFormat="1" applyFont="1" applyBorder="1" applyAlignment="1">
      <alignment vertical="center"/>
    </xf>
    <xf numFmtId="177" fontId="4" fillId="0" borderId="2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176" fontId="4" fillId="0" borderId="12" xfId="0" applyNumberFormat="1" applyFont="1" applyBorder="1" applyAlignment="1">
      <alignment vertical="center"/>
    </xf>
    <xf numFmtId="176" fontId="4" fillId="0" borderId="13" xfId="0" applyNumberFormat="1" applyFont="1" applyBorder="1" applyAlignment="1">
      <alignment vertical="center"/>
    </xf>
    <xf numFmtId="49" fontId="6" fillId="0" borderId="0" xfId="0" applyNumberFormat="1" applyFont="1" applyAlignment="1">
      <alignment vertical="center"/>
    </xf>
    <xf numFmtId="177" fontId="4" fillId="0" borderId="13" xfId="0" applyNumberFormat="1" applyFont="1" applyBorder="1" applyAlignment="1">
      <alignment vertical="center"/>
    </xf>
    <xf numFmtId="0" fontId="4" fillId="0" borderId="10" xfId="0" applyFont="1" applyBorder="1" applyAlignment="1">
      <alignment horizontal="right" vertical="top"/>
    </xf>
    <xf numFmtId="0" fontId="4" fillId="0" borderId="10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38" fontId="4" fillId="0" borderId="0" xfId="0" applyNumberFormat="1" applyFont="1" applyAlignment="1">
      <alignment horizontal="center"/>
    </xf>
    <xf numFmtId="38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top"/>
    </xf>
    <xf numFmtId="176" fontId="4" fillId="0" borderId="0" xfId="0" applyNumberFormat="1" applyFont="1" applyAlignment="1">
      <alignment vertical="center"/>
    </xf>
    <xf numFmtId="38" fontId="8" fillId="0" borderId="0" xfId="0" applyNumberFormat="1" applyFont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18" xfId="0" applyFont="1" applyBorder="1"/>
    <xf numFmtId="176" fontId="4" fillId="0" borderId="19" xfId="0" applyNumberFormat="1" applyFont="1" applyBorder="1" applyAlignment="1">
      <alignment vertical="center"/>
    </xf>
    <xf numFmtId="176" fontId="4" fillId="0" borderId="20" xfId="0" applyNumberFormat="1" applyFont="1" applyBorder="1" applyAlignment="1">
      <alignment vertical="center"/>
    </xf>
    <xf numFmtId="176" fontId="4" fillId="0" borderId="21" xfId="0" applyNumberFormat="1" applyFont="1" applyBorder="1" applyAlignment="1">
      <alignment vertical="center"/>
    </xf>
    <xf numFmtId="0" fontId="4" fillId="0" borderId="14" xfId="0" applyFont="1" applyBorder="1" applyAlignment="1">
      <alignment horizontal="right" vertical="top"/>
    </xf>
    <xf numFmtId="176" fontId="4" fillId="0" borderId="5" xfId="0" applyNumberFormat="1" applyFont="1" applyBorder="1" applyAlignment="1">
      <alignment horizontal="right" vertical="center"/>
    </xf>
    <xf numFmtId="176" fontId="4" fillId="0" borderId="22" xfId="0" applyNumberFormat="1" applyFont="1" applyBorder="1" applyAlignment="1">
      <alignment vertical="center"/>
    </xf>
    <xf numFmtId="176" fontId="4" fillId="0" borderId="23" xfId="0" applyNumberFormat="1" applyFont="1" applyBorder="1" applyAlignment="1">
      <alignment vertical="center"/>
    </xf>
    <xf numFmtId="177" fontId="4" fillId="0" borderId="22" xfId="0" applyNumberFormat="1" applyFont="1" applyBorder="1" applyAlignment="1">
      <alignment vertical="center"/>
    </xf>
    <xf numFmtId="177" fontId="4" fillId="0" borderId="20" xfId="0" applyNumberFormat="1" applyFont="1" applyBorder="1" applyAlignment="1">
      <alignment vertical="center"/>
    </xf>
    <xf numFmtId="0" fontId="0" fillId="0" borderId="0" xfId="0" quotePrefix="1"/>
    <xf numFmtId="0" fontId="4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right" vertical="center"/>
    </xf>
    <xf numFmtId="176" fontId="4" fillId="0" borderId="24" xfId="0" applyNumberFormat="1" applyFont="1" applyBorder="1" applyAlignment="1">
      <alignment vertical="center"/>
    </xf>
    <xf numFmtId="38" fontId="4" fillId="0" borderId="0" xfId="0" applyNumberFormat="1" applyFont="1" applyAlignment="1">
      <alignment horizontal="center" vertical="center"/>
    </xf>
    <xf numFmtId="0" fontId="3" fillId="0" borderId="0" xfId="0" quotePrefix="1" applyFont="1"/>
    <xf numFmtId="176" fontId="4" fillId="0" borderId="14" xfId="0" applyNumberFormat="1" applyFont="1" applyBorder="1" applyAlignment="1">
      <alignment vertical="center"/>
    </xf>
    <xf numFmtId="176" fontId="4" fillId="0" borderId="25" xfId="0" applyNumberFormat="1" applyFont="1" applyBorder="1" applyAlignment="1">
      <alignment vertical="center"/>
    </xf>
    <xf numFmtId="176" fontId="4" fillId="0" borderId="10" xfId="0" applyNumberFormat="1" applyFont="1" applyBorder="1" applyAlignment="1">
      <alignment vertical="center"/>
    </xf>
    <xf numFmtId="38" fontId="4" fillId="0" borderId="10" xfId="0" applyNumberFormat="1" applyFont="1" applyBorder="1" applyAlignment="1">
      <alignment horizontal="distributed" vertical="center"/>
    </xf>
    <xf numFmtId="0" fontId="4" fillId="0" borderId="2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6" xfId="0" applyFont="1" applyBorder="1" applyAlignment="1">
      <alignment horizontal="right" vertical="top"/>
    </xf>
    <xf numFmtId="176" fontId="4" fillId="0" borderId="15" xfId="0" applyNumberFormat="1" applyFont="1" applyBorder="1" applyAlignment="1">
      <alignment vertical="center"/>
    </xf>
    <xf numFmtId="0" fontId="4" fillId="0" borderId="10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177" fontId="4" fillId="0" borderId="10" xfId="0" applyNumberFormat="1" applyFont="1" applyBorder="1" applyAlignment="1">
      <alignment vertical="center"/>
    </xf>
    <xf numFmtId="177" fontId="4" fillId="0" borderId="15" xfId="0" applyNumberFormat="1" applyFont="1" applyBorder="1" applyAlignment="1">
      <alignment vertical="center"/>
    </xf>
    <xf numFmtId="0" fontId="4" fillId="0" borderId="27" xfId="0" applyFont="1" applyBorder="1" applyAlignment="1">
      <alignment horizontal="right" vertical="top"/>
    </xf>
    <xf numFmtId="176" fontId="4" fillId="0" borderId="28" xfId="0" applyNumberFormat="1" applyFont="1" applyBorder="1" applyAlignment="1">
      <alignment vertical="center"/>
    </xf>
    <xf numFmtId="176" fontId="4" fillId="0" borderId="29" xfId="0" applyNumberFormat="1" applyFont="1" applyBorder="1" applyAlignment="1">
      <alignment vertical="center"/>
    </xf>
    <xf numFmtId="41" fontId="4" fillId="0" borderId="1" xfId="0" applyNumberFormat="1" applyFont="1" applyBorder="1"/>
    <xf numFmtId="0" fontId="0" fillId="0" borderId="30" xfId="0" applyBorder="1"/>
    <xf numFmtId="0" fontId="4" fillId="0" borderId="26" xfId="0" applyFont="1" applyBorder="1" applyAlignment="1">
      <alignment horizontal="right" vertical="center"/>
    </xf>
    <xf numFmtId="0" fontId="4" fillId="0" borderId="31" xfId="0" applyFont="1" applyBorder="1" applyAlignment="1">
      <alignment horizontal="right" vertical="center"/>
    </xf>
    <xf numFmtId="0" fontId="4" fillId="0" borderId="26" xfId="0" applyFont="1" applyBorder="1" applyAlignment="1">
      <alignment vertical="center"/>
    </xf>
    <xf numFmtId="176" fontId="4" fillId="0" borderId="26" xfId="0" applyNumberFormat="1" applyFont="1" applyBorder="1" applyAlignment="1">
      <alignment vertical="center"/>
    </xf>
    <xf numFmtId="176" fontId="4" fillId="0" borderId="31" xfId="0" applyNumberFormat="1" applyFont="1" applyBorder="1" applyAlignment="1">
      <alignment vertical="center"/>
    </xf>
    <xf numFmtId="49" fontId="4" fillId="0" borderId="0" xfId="0" quotePrefix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38" fontId="4" fillId="0" borderId="5" xfId="0" applyNumberFormat="1" applyFont="1" applyBorder="1" applyAlignment="1">
      <alignment horizontal="distributed" vertical="center"/>
    </xf>
    <xf numFmtId="38" fontId="4" fillId="0" borderId="22" xfId="0" applyNumberFormat="1" applyFont="1" applyBorder="1" applyAlignment="1">
      <alignment horizontal="distributed" vertical="center"/>
    </xf>
    <xf numFmtId="38" fontId="5" fillId="0" borderId="22" xfId="0" applyNumberFormat="1" applyFont="1" applyBorder="1" applyAlignment="1">
      <alignment horizontal="distributed" vertical="center"/>
    </xf>
    <xf numFmtId="38" fontId="4" fillId="0" borderId="23" xfId="0" applyNumberFormat="1" applyFont="1" applyBorder="1" applyAlignment="1">
      <alignment horizontal="distributed" vertical="center"/>
    </xf>
    <xf numFmtId="0" fontId="4" fillId="0" borderId="3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5" xfId="0" applyFont="1" applyBorder="1" applyAlignment="1">
      <alignment horizontal="distributed" vertical="center"/>
    </xf>
    <xf numFmtId="0" fontId="4" fillId="0" borderId="22" xfId="0" applyFont="1" applyBorder="1" applyAlignment="1">
      <alignment horizontal="distributed" vertical="center"/>
    </xf>
    <xf numFmtId="0" fontId="4" fillId="0" borderId="23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176" fontId="4" fillId="0" borderId="32" xfId="0" applyNumberFormat="1" applyFont="1" applyBorder="1" applyAlignment="1">
      <alignment vertical="center"/>
    </xf>
    <xf numFmtId="176" fontId="4" fillId="0" borderId="31" xfId="0" applyNumberFormat="1" applyFont="1" applyBorder="1" applyAlignment="1">
      <alignment horizontal="right" vertical="center"/>
    </xf>
    <xf numFmtId="177" fontId="4" fillId="0" borderId="14" xfId="0" applyNumberFormat="1" applyFont="1" applyBorder="1" applyAlignment="1">
      <alignment vertical="center"/>
    </xf>
    <xf numFmtId="0" fontId="3" fillId="0" borderId="0" xfId="0" quotePrefix="1" applyFont="1" applyAlignment="1">
      <alignment horizontal="center"/>
    </xf>
    <xf numFmtId="177" fontId="4" fillId="0" borderId="9" xfId="0" applyNumberFormat="1" applyFont="1" applyBorder="1" applyAlignment="1">
      <alignment vertical="center"/>
    </xf>
    <xf numFmtId="41" fontId="4" fillId="0" borderId="1" xfId="0" applyNumberFormat="1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38" fontId="9" fillId="0" borderId="1" xfId="0" applyNumberFormat="1" applyFont="1" applyBorder="1" applyAlignment="1">
      <alignment horizontal="distributed" vertical="center"/>
    </xf>
    <xf numFmtId="38" fontId="9" fillId="0" borderId="22" xfId="0" applyNumberFormat="1" applyFont="1" applyBorder="1" applyAlignment="1">
      <alignment horizontal="distributed" vertical="center"/>
    </xf>
    <xf numFmtId="38" fontId="9" fillId="0" borderId="10" xfId="0" applyNumberFormat="1" applyFont="1" applyBorder="1" applyAlignment="1">
      <alignment horizontal="distributed" vertical="center"/>
    </xf>
    <xf numFmtId="38" fontId="9" fillId="0" borderId="5" xfId="0" applyNumberFormat="1" applyFont="1" applyBorder="1" applyAlignment="1">
      <alignment horizontal="distributed" vertical="center"/>
    </xf>
    <xf numFmtId="38" fontId="4" fillId="0" borderId="0" xfId="0" applyNumberFormat="1" applyFont="1" applyAlignment="1">
      <alignment horizontal="distributed" vertical="center"/>
    </xf>
    <xf numFmtId="177" fontId="4" fillId="0" borderId="0" xfId="0" applyNumberFormat="1" applyFont="1"/>
    <xf numFmtId="176" fontId="10" fillId="0" borderId="10" xfId="0" applyNumberFormat="1" applyFont="1" applyBorder="1" applyAlignment="1">
      <alignment vertical="center"/>
    </xf>
    <xf numFmtId="176" fontId="10" fillId="0" borderId="1" xfId="0" applyNumberFormat="1" applyFont="1" applyBorder="1" applyAlignment="1">
      <alignment vertical="center"/>
    </xf>
    <xf numFmtId="176" fontId="10" fillId="0" borderId="2" xfId="0" applyNumberFormat="1" applyFont="1" applyBorder="1" applyAlignment="1">
      <alignment vertical="center"/>
    </xf>
    <xf numFmtId="176" fontId="10" fillId="0" borderId="28" xfId="0" applyNumberFormat="1" applyFont="1" applyBorder="1" applyAlignment="1">
      <alignment vertical="center"/>
    </xf>
    <xf numFmtId="176" fontId="10" fillId="0" borderId="14" xfId="0" applyNumberFormat="1" applyFont="1" applyBorder="1" applyAlignment="1">
      <alignment vertical="center"/>
    </xf>
    <xf numFmtId="176" fontId="10" fillId="0" borderId="13" xfId="0" applyNumberFormat="1" applyFont="1" applyBorder="1" applyAlignment="1">
      <alignment vertical="center"/>
    </xf>
    <xf numFmtId="176" fontId="10" fillId="0" borderId="15" xfId="0" applyNumberFormat="1" applyFont="1" applyBorder="1" applyAlignment="1">
      <alignment vertical="center"/>
    </xf>
    <xf numFmtId="176" fontId="10" fillId="0" borderId="20" xfId="0" applyNumberFormat="1" applyFont="1" applyBorder="1" applyAlignment="1">
      <alignment vertical="center"/>
    </xf>
    <xf numFmtId="177" fontId="10" fillId="0" borderId="20" xfId="0" applyNumberFormat="1" applyFont="1" applyBorder="1" applyAlignment="1">
      <alignment vertical="center"/>
    </xf>
    <xf numFmtId="177" fontId="10" fillId="0" borderId="1" xfId="0" applyNumberFormat="1" applyFont="1" applyBorder="1" applyAlignment="1">
      <alignment vertical="center"/>
    </xf>
    <xf numFmtId="0" fontId="6" fillId="0" borderId="0" xfId="0" applyFont="1"/>
    <xf numFmtId="38" fontId="4" fillId="0" borderId="33" xfId="0" applyNumberFormat="1" applyFont="1" applyBorder="1" applyAlignment="1">
      <alignment horizontal="distributed" vertical="center"/>
    </xf>
    <xf numFmtId="176" fontId="4" fillId="0" borderId="33" xfId="0" applyNumberFormat="1" applyFont="1" applyBorder="1" applyAlignment="1">
      <alignment vertical="center"/>
    </xf>
    <xf numFmtId="176" fontId="4" fillId="0" borderId="34" xfId="0" applyNumberFormat="1" applyFont="1" applyBorder="1" applyAlignment="1">
      <alignment vertical="center"/>
    </xf>
    <xf numFmtId="176" fontId="4" fillId="0" borderId="35" xfId="0" applyNumberFormat="1" applyFont="1" applyBorder="1" applyAlignment="1">
      <alignment vertical="center"/>
    </xf>
    <xf numFmtId="38" fontId="4" fillId="0" borderId="6" xfId="0" applyNumberFormat="1" applyFont="1" applyBorder="1" applyAlignment="1">
      <alignment horizontal="distributed" vertical="center"/>
    </xf>
    <xf numFmtId="176" fontId="4" fillId="0" borderId="16" xfId="0" applyNumberFormat="1" applyFont="1" applyBorder="1" applyAlignment="1">
      <alignment vertical="center"/>
    </xf>
    <xf numFmtId="38" fontId="4" fillId="0" borderId="9" xfId="0" applyNumberFormat="1" applyFont="1" applyBorder="1" applyAlignment="1">
      <alignment horizontal="distributed" vertical="center"/>
    </xf>
    <xf numFmtId="176" fontId="4" fillId="0" borderId="9" xfId="0" applyNumberFormat="1" applyFont="1" applyBorder="1" applyAlignment="1">
      <alignment vertical="center"/>
    </xf>
    <xf numFmtId="176" fontId="4" fillId="0" borderId="36" xfId="0" applyNumberFormat="1" applyFont="1" applyBorder="1" applyAlignment="1">
      <alignment vertical="center"/>
    </xf>
    <xf numFmtId="38" fontId="4" fillId="0" borderId="4" xfId="0" applyNumberFormat="1" applyFont="1" applyBorder="1" applyAlignment="1">
      <alignment horizontal="distributed" vertical="center"/>
    </xf>
    <xf numFmtId="176" fontId="4" fillId="0" borderId="17" xfId="0" applyNumberFormat="1" applyFont="1" applyBorder="1" applyAlignment="1">
      <alignment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176" fontId="4" fillId="0" borderId="39" xfId="0" applyNumberFormat="1" applyFont="1" applyBorder="1" applyAlignment="1">
      <alignment vertical="center"/>
    </xf>
    <xf numFmtId="0" fontId="4" fillId="0" borderId="7" xfId="0" applyFont="1" applyBorder="1" applyAlignment="1">
      <alignment horizontal="distributed" vertical="center" justifyLastLine="1"/>
    </xf>
    <xf numFmtId="0" fontId="11" fillId="0" borderId="0" xfId="0" applyFont="1"/>
    <xf numFmtId="176" fontId="10" fillId="0" borderId="25" xfId="0" applyNumberFormat="1" applyFont="1" applyBorder="1" applyAlignment="1">
      <alignment vertical="center"/>
    </xf>
    <xf numFmtId="176" fontId="10" fillId="0" borderId="12" xfId="0" applyNumberFormat="1" applyFont="1" applyBorder="1" applyAlignment="1">
      <alignment vertical="center"/>
    </xf>
    <xf numFmtId="176" fontId="10" fillId="0" borderId="0" xfId="0" applyNumberFormat="1" applyFont="1" applyAlignment="1">
      <alignment vertical="center"/>
    </xf>
    <xf numFmtId="0" fontId="12" fillId="0" borderId="0" xfId="0" applyFont="1"/>
    <xf numFmtId="41" fontId="6" fillId="0" borderId="0" xfId="0" applyNumberFormat="1" applyFont="1" applyAlignment="1">
      <alignment shrinkToFit="1"/>
    </xf>
    <xf numFmtId="176" fontId="6" fillId="0" borderId="0" xfId="0" applyNumberFormat="1" applyFont="1"/>
    <xf numFmtId="41" fontId="4" fillId="0" borderId="38" xfId="0" applyNumberFormat="1" applyFont="1" applyBorder="1" applyAlignment="1">
      <alignment vertical="center"/>
    </xf>
    <xf numFmtId="41" fontId="4" fillId="0" borderId="10" xfId="0" applyNumberFormat="1" applyFont="1" applyBorder="1" applyAlignment="1">
      <alignment vertical="center"/>
    </xf>
    <xf numFmtId="41" fontId="4" fillId="0" borderId="15" xfId="0" applyNumberFormat="1" applyFont="1" applyBorder="1" applyAlignment="1">
      <alignment vertical="center"/>
    </xf>
    <xf numFmtId="41" fontId="4" fillId="0" borderId="20" xfId="0" applyNumberFormat="1" applyFont="1" applyBorder="1" applyAlignment="1">
      <alignment vertical="center"/>
    </xf>
    <xf numFmtId="41" fontId="4" fillId="0" borderId="2" xfId="0" applyNumberFormat="1" applyFont="1" applyBorder="1" applyAlignment="1">
      <alignment vertical="center"/>
    </xf>
    <xf numFmtId="41" fontId="4" fillId="0" borderId="38" xfId="0" applyNumberFormat="1" applyFont="1" applyBorder="1"/>
    <xf numFmtId="41" fontId="4" fillId="0" borderId="32" xfId="0" applyNumberFormat="1" applyFont="1" applyBorder="1"/>
    <xf numFmtId="41" fontId="4" fillId="0" borderId="12" xfId="0" applyNumberFormat="1" applyFont="1" applyBorder="1"/>
    <xf numFmtId="41" fontId="4" fillId="0" borderId="33" xfId="0" applyNumberFormat="1" applyFont="1" applyBorder="1"/>
    <xf numFmtId="41" fontId="4" fillId="0" borderId="2" xfId="0" applyNumberFormat="1" applyFont="1" applyBorder="1"/>
    <xf numFmtId="41" fontId="4" fillId="0" borderId="13" xfId="0" applyNumberFormat="1" applyFont="1" applyBorder="1"/>
    <xf numFmtId="41" fontId="4" fillId="0" borderId="9" xfId="0" applyNumberFormat="1" applyFont="1" applyBorder="1" applyAlignment="1">
      <alignment vertical="center"/>
    </xf>
    <xf numFmtId="41" fontId="4" fillId="0" borderId="33" xfId="0" applyNumberFormat="1" applyFont="1" applyBorder="1" applyAlignment="1">
      <alignment vertical="center"/>
    </xf>
    <xf numFmtId="41" fontId="4" fillId="0" borderId="16" xfId="0" applyNumberFormat="1" applyFont="1" applyBorder="1" applyAlignment="1">
      <alignment vertical="center"/>
    </xf>
    <xf numFmtId="41" fontId="4" fillId="0" borderId="37" xfId="0" applyNumberFormat="1" applyFont="1" applyBorder="1"/>
    <xf numFmtId="41" fontId="4" fillId="0" borderId="14" xfId="0" applyNumberFormat="1" applyFont="1" applyBorder="1"/>
    <xf numFmtId="41" fontId="4" fillId="0" borderId="35" xfId="0" applyNumberFormat="1" applyFont="1" applyBorder="1"/>
    <xf numFmtId="41" fontId="4" fillId="0" borderId="17" xfId="0" applyNumberFormat="1" applyFont="1" applyBorder="1" applyAlignment="1">
      <alignment vertical="center"/>
    </xf>
    <xf numFmtId="41" fontId="4" fillId="0" borderId="26" xfId="0" applyNumberFormat="1" applyFont="1" applyBorder="1" applyAlignment="1">
      <alignment vertical="center"/>
    </xf>
    <xf numFmtId="41" fontId="4" fillId="0" borderId="31" xfId="0" applyNumberFormat="1" applyFont="1" applyBorder="1" applyAlignment="1">
      <alignment vertical="center"/>
    </xf>
    <xf numFmtId="41" fontId="4" fillId="0" borderId="40" xfId="0" applyNumberFormat="1" applyFont="1" applyBorder="1" applyAlignment="1">
      <alignment vertical="center"/>
    </xf>
    <xf numFmtId="41" fontId="4" fillId="0" borderId="28" xfId="0" applyNumberFormat="1" applyFont="1" applyBorder="1" applyAlignment="1">
      <alignment vertical="center"/>
    </xf>
    <xf numFmtId="41" fontId="4" fillId="0" borderId="41" xfId="0" applyNumberFormat="1" applyFont="1" applyBorder="1" applyAlignment="1">
      <alignment vertical="center"/>
    </xf>
    <xf numFmtId="41" fontId="4" fillId="0" borderId="42" xfId="0" applyNumberFormat="1" applyFont="1" applyBorder="1" applyAlignment="1">
      <alignment vertical="center"/>
    </xf>
    <xf numFmtId="41" fontId="4" fillId="0" borderId="30" xfId="0" applyNumberFormat="1" applyFont="1" applyBorder="1" applyAlignment="1">
      <alignment vertical="center"/>
    </xf>
    <xf numFmtId="41" fontId="4" fillId="0" borderId="25" xfId="0" applyNumberFormat="1" applyFont="1" applyBorder="1" applyAlignment="1">
      <alignment vertical="center"/>
    </xf>
    <xf numFmtId="41" fontId="4" fillId="0" borderId="43" xfId="0" applyNumberFormat="1" applyFont="1" applyBorder="1" applyAlignment="1">
      <alignment vertical="center"/>
    </xf>
    <xf numFmtId="41" fontId="4" fillId="0" borderId="29" xfId="0" applyNumberFormat="1" applyFont="1" applyBorder="1" applyAlignment="1">
      <alignment vertical="center"/>
    </xf>
    <xf numFmtId="41" fontId="4" fillId="0" borderId="44" xfId="0" applyNumberFormat="1" applyFont="1" applyBorder="1" applyAlignment="1">
      <alignment vertical="center"/>
    </xf>
    <xf numFmtId="41" fontId="4" fillId="0" borderId="34" xfId="0" applyNumberFormat="1" applyFont="1" applyBorder="1" applyAlignment="1">
      <alignment vertical="center"/>
    </xf>
    <xf numFmtId="41" fontId="4" fillId="0" borderId="45" xfId="0" applyNumberFormat="1" applyFont="1" applyBorder="1" applyAlignment="1">
      <alignment vertical="center"/>
    </xf>
    <xf numFmtId="41" fontId="4" fillId="0" borderId="21" xfId="0" applyNumberFormat="1" applyFont="1" applyBorder="1" applyAlignment="1">
      <alignment vertical="center"/>
    </xf>
    <xf numFmtId="41" fontId="4" fillId="0" borderId="36" xfId="0" applyNumberFormat="1" applyFont="1" applyBorder="1" applyAlignment="1">
      <alignment vertical="center"/>
    </xf>
    <xf numFmtId="41" fontId="4" fillId="0" borderId="19" xfId="0" applyNumberFormat="1" applyFont="1" applyBorder="1" applyAlignment="1">
      <alignment vertical="center"/>
    </xf>
    <xf numFmtId="41" fontId="4" fillId="0" borderId="32" xfId="0" applyNumberFormat="1" applyFont="1" applyBorder="1" applyAlignment="1">
      <alignment vertical="center"/>
    </xf>
    <xf numFmtId="41" fontId="4" fillId="0" borderId="12" xfId="0" applyNumberFormat="1" applyFont="1" applyBorder="1" applyAlignment="1">
      <alignment vertical="center"/>
    </xf>
    <xf numFmtId="41" fontId="4" fillId="0" borderId="46" xfId="0" applyNumberFormat="1" applyFont="1" applyBorder="1" applyAlignment="1">
      <alignment vertical="center"/>
    </xf>
    <xf numFmtId="41" fontId="4" fillId="0" borderId="8" xfId="0" applyNumberFormat="1" applyFont="1" applyBorder="1" applyAlignment="1">
      <alignment vertical="center"/>
    </xf>
    <xf numFmtId="41" fontId="4" fillId="0" borderId="14" xfId="0" applyNumberFormat="1" applyFont="1" applyBorder="1" applyAlignment="1">
      <alignment vertical="center"/>
    </xf>
    <xf numFmtId="41" fontId="4" fillId="0" borderId="13" xfId="0" applyNumberFormat="1" applyFont="1" applyBorder="1" applyAlignment="1">
      <alignment vertical="center"/>
    </xf>
    <xf numFmtId="38" fontId="4" fillId="0" borderId="38" xfId="0" applyNumberFormat="1" applyFont="1" applyBorder="1" applyAlignment="1">
      <alignment horizontal="distributed" vertical="center"/>
    </xf>
    <xf numFmtId="41" fontId="4" fillId="0" borderId="47" xfId="0" applyNumberFormat="1" applyFont="1" applyBorder="1" applyAlignment="1">
      <alignment vertical="center"/>
    </xf>
    <xf numFmtId="41" fontId="4" fillId="0" borderId="35" xfId="0" applyNumberFormat="1" applyFont="1" applyBorder="1" applyAlignment="1">
      <alignment vertical="center"/>
    </xf>
    <xf numFmtId="41" fontId="4" fillId="0" borderId="37" xfId="0" applyNumberFormat="1" applyFont="1" applyBorder="1" applyAlignment="1">
      <alignment vertical="center"/>
    </xf>
    <xf numFmtId="177" fontId="4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0" fontId="14" fillId="0" borderId="0" xfId="0" applyFont="1"/>
    <xf numFmtId="41" fontId="4" fillId="0" borderId="28" xfId="0" applyNumberFormat="1" applyFont="1" applyBorder="1" applyAlignment="1">
      <alignment horizontal="right" vertical="center"/>
    </xf>
    <xf numFmtId="41" fontId="4" fillId="0" borderId="38" xfId="0" applyNumberFormat="1" applyFont="1" applyBorder="1" applyAlignment="1">
      <alignment horizontal="right" vertical="center"/>
    </xf>
    <xf numFmtId="41" fontId="4" fillId="0" borderId="32" xfId="0" applyNumberFormat="1" applyFont="1" applyBorder="1" applyAlignment="1">
      <alignment horizontal="right" vertical="center"/>
    </xf>
    <xf numFmtId="41" fontId="4" fillId="0" borderId="33" xfId="0" applyNumberFormat="1" applyFont="1" applyBorder="1" applyAlignment="1">
      <alignment horizontal="right" vertical="center"/>
    </xf>
    <xf numFmtId="41" fontId="4" fillId="0" borderId="10" xfId="0" applyNumberFormat="1" applyFont="1" applyBorder="1" applyAlignment="1">
      <alignment horizontal="right" vertical="center"/>
    </xf>
    <xf numFmtId="41" fontId="4" fillId="0" borderId="15" xfId="0" applyNumberFormat="1" applyFont="1" applyBorder="1" applyAlignment="1">
      <alignment horizontal="right" vertical="center"/>
    </xf>
    <xf numFmtId="41" fontId="4" fillId="0" borderId="14" xfId="0" applyNumberFormat="1" applyFont="1" applyBorder="1" applyAlignment="1">
      <alignment horizontal="right" vertical="center"/>
    </xf>
    <xf numFmtId="41" fontId="4" fillId="0" borderId="1" xfId="0" applyNumberFormat="1" applyFont="1" applyBorder="1" applyAlignment="1">
      <alignment horizontal="right" vertical="center"/>
    </xf>
    <xf numFmtId="41" fontId="4" fillId="0" borderId="25" xfId="0" applyNumberFormat="1" applyFont="1" applyBorder="1" applyAlignment="1">
      <alignment horizontal="right" vertical="center"/>
    </xf>
    <xf numFmtId="41" fontId="4" fillId="0" borderId="12" xfId="0" applyNumberFormat="1" applyFont="1" applyBorder="1" applyAlignment="1">
      <alignment horizontal="right" vertical="center"/>
    </xf>
    <xf numFmtId="41" fontId="4" fillId="0" borderId="16" xfId="0" applyNumberFormat="1" applyFont="1" applyBorder="1" applyAlignment="1">
      <alignment horizontal="right" vertical="center"/>
    </xf>
    <xf numFmtId="41" fontId="4" fillId="0" borderId="2" xfId="0" applyNumberFormat="1" applyFont="1" applyBorder="1" applyAlignment="1">
      <alignment horizontal="right" vertical="center"/>
    </xf>
    <xf numFmtId="41" fontId="4" fillId="0" borderId="21" xfId="0" applyNumberFormat="1" applyFont="1" applyBorder="1" applyAlignment="1">
      <alignment horizontal="right" vertical="center"/>
    </xf>
    <xf numFmtId="41" fontId="4" fillId="0" borderId="9" xfId="0" applyNumberFormat="1" applyFont="1" applyBorder="1" applyAlignment="1">
      <alignment horizontal="right" vertical="center"/>
    </xf>
    <xf numFmtId="41" fontId="4" fillId="0" borderId="17" xfId="0" applyNumberFormat="1" applyFont="1" applyBorder="1" applyAlignment="1">
      <alignment horizontal="right" vertical="center"/>
    </xf>
    <xf numFmtId="41" fontId="4" fillId="0" borderId="30" xfId="0" applyNumberFormat="1" applyFont="1" applyBorder="1" applyAlignment="1">
      <alignment horizontal="right" vertical="center"/>
    </xf>
    <xf numFmtId="41" fontId="4" fillId="0" borderId="20" xfId="0" applyNumberFormat="1" applyFont="1" applyBorder="1" applyAlignment="1">
      <alignment horizontal="right" vertical="center"/>
    </xf>
    <xf numFmtId="41" fontId="4" fillId="0" borderId="47" xfId="0" applyNumberFormat="1" applyFont="1" applyBorder="1" applyAlignment="1">
      <alignment horizontal="right" vertical="center"/>
    </xf>
    <xf numFmtId="38" fontId="4" fillId="0" borderId="48" xfId="0" applyNumberFormat="1" applyFont="1" applyBorder="1" applyAlignment="1">
      <alignment horizontal="distributed" vertical="center"/>
    </xf>
    <xf numFmtId="41" fontId="4" fillId="0" borderId="13" xfId="0" applyNumberFormat="1" applyFont="1" applyBorder="1" applyAlignment="1">
      <alignment horizontal="right" vertical="center"/>
    </xf>
    <xf numFmtId="41" fontId="0" fillId="0" borderId="0" xfId="0" applyNumberFormat="1" applyAlignment="1">
      <alignment shrinkToFit="1"/>
    </xf>
    <xf numFmtId="38" fontId="4" fillId="0" borderId="36" xfId="0" applyNumberFormat="1" applyFont="1" applyBorder="1" applyAlignment="1">
      <alignment horizontal="center" vertical="center"/>
    </xf>
    <xf numFmtId="0" fontId="14" fillId="0" borderId="11" xfId="0" applyFont="1" applyBorder="1"/>
    <xf numFmtId="38" fontId="14" fillId="0" borderId="0" xfId="0" applyNumberFormat="1" applyFont="1" applyAlignment="1">
      <alignment horizontal="center"/>
    </xf>
    <xf numFmtId="38" fontId="14" fillId="2" borderId="49" xfId="0" applyNumberFormat="1" applyFont="1" applyFill="1" applyBorder="1" applyAlignment="1">
      <alignment horizontal="center" vertical="center"/>
    </xf>
    <xf numFmtId="38" fontId="14" fillId="0" borderId="0" xfId="0" applyNumberFormat="1" applyFont="1" applyAlignment="1">
      <alignment vertical="center"/>
    </xf>
    <xf numFmtId="38" fontId="14" fillId="2" borderId="36" xfId="0" applyNumberFormat="1" applyFont="1" applyFill="1" applyBorder="1" applyAlignment="1">
      <alignment horizontal="center" vertical="center"/>
    </xf>
    <xf numFmtId="0" fontId="14" fillId="0" borderId="27" xfId="0" applyFont="1" applyBorder="1" applyAlignment="1">
      <alignment horizontal="right" vertical="top"/>
    </xf>
    <xf numFmtId="0" fontId="14" fillId="0" borderId="0" xfId="0" applyFont="1" applyAlignment="1">
      <alignment horizontal="right" vertical="top"/>
    </xf>
    <xf numFmtId="41" fontId="14" fillId="0" borderId="10" xfId="0" applyNumberFormat="1" applyFont="1" applyBorder="1" applyAlignment="1">
      <alignment vertical="center"/>
    </xf>
    <xf numFmtId="176" fontId="14" fillId="0" borderId="0" xfId="0" applyNumberFormat="1" applyFont="1" applyAlignment="1">
      <alignment vertical="center"/>
    </xf>
    <xf numFmtId="41" fontId="14" fillId="0" borderId="15" xfId="0" applyNumberFormat="1" applyFont="1" applyBorder="1" applyAlignment="1">
      <alignment vertical="center"/>
    </xf>
    <xf numFmtId="41" fontId="14" fillId="0" borderId="1" xfId="0" applyNumberFormat="1" applyFont="1" applyBorder="1" applyAlignment="1">
      <alignment vertical="center"/>
    </xf>
    <xf numFmtId="41" fontId="14" fillId="0" borderId="20" xfId="0" applyNumberFormat="1" applyFont="1" applyBorder="1" applyAlignment="1">
      <alignment vertical="center"/>
    </xf>
    <xf numFmtId="41" fontId="14" fillId="0" borderId="2" xfId="0" applyNumberFormat="1" applyFont="1" applyBorder="1" applyAlignment="1">
      <alignment vertical="center"/>
    </xf>
    <xf numFmtId="41" fontId="14" fillId="0" borderId="21" xfId="0" applyNumberFormat="1" applyFont="1" applyBorder="1" applyAlignment="1">
      <alignment vertical="center"/>
    </xf>
    <xf numFmtId="41" fontId="14" fillId="0" borderId="17" xfId="0" applyNumberFormat="1" applyFont="1" applyBorder="1" applyAlignment="1">
      <alignment vertical="center"/>
    </xf>
    <xf numFmtId="41" fontId="14" fillId="0" borderId="38" xfId="0" applyNumberFormat="1" applyFont="1" applyBorder="1" applyAlignment="1">
      <alignment vertical="center"/>
    </xf>
    <xf numFmtId="41" fontId="4" fillId="0" borderId="35" xfId="0" applyNumberFormat="1" applyFont="1" applyBorder="1" applyAlignment="1">
      <alignment horizontal="right" vertical="center"/>
    </xf>
    <xf numFmtId="41" fontId="14" fillId="0" borderId="26" xfId="0" applyNumberFormat="1" applyFont="1" applyBorder="1" applyAlignment="1">
      <alignment vertical="center"/>
    </xf>
    <xf numFmtId="41" fontId="4" fillId="0" borderId="50" xfId="0" applyNumberFormat="1" applyFont="1" applyBorder="1" applyAlignment="1">
      <alignment vertical="center"/>
    </xf>
    <xf numFmtId="41" fontId="4" fillId="0" borderId="26" xfId="0" applyNumberFormat="1" applyFont="1" applyBorder="1" applyAlignment="1">
      <alignment horizontal="right" vertical="center"/>
    </xf>
    <xf numFmtId="176" fontId="0" fillId="0" borderId="0" xfId="0" applyNumberFormat="1"/>
    <xf numFmtId="0" fontId="15" fillId="0" borderId="0" xfId="0" applyFont="1"/>
    <xf numFmtId="41" fontId="15" fillId="0" borderId="0" xfId="0" applyNumberFormat="1" applyFont="1" applyAlignment="1">
      <alignment shrinkToFit="1"/>
    </xf>
    <xf numFmtId="0" fontId="16" fillId="0" borderId="0" xfId="0" applyFont="1"/>
    <xf numFmtId="49" fontId="16" fillId="0" borderId="0" xfId="0" applyNumberFormat="1" applyFont="1" applyAlignment="1">
      <alignment vertical="center"/>
    </xf>
    <xf numFmtId="0" fontId="17" fillId="0" borderId="0" xfId="0" applyFont="1"/>
    <xf numFmtId="179" fontId="16" fillId="0" borderId="0" xfId="0" applyNumberFormat="1" applyFont="1"/>
    <xf numFmtId="0" fontId="17" fillId="0" borderId="11" xfId="0" applyFont="1" applyBorder="1"/>
    <xf numFmtId="0" fontId="17" fillId="0" borderId="0" xfId="0" applyFont="1" applyAlignment="1">
      <alignment horizontal="center" vertical="center"/>
    </xf>
    <xf numFmtId="38" fontId="17" fillId="0" borderId="0" xfId="0" applyNumberFormat="1" applyFont="1" applyAlignment="1">
      <alignment horizontal="center"/>
    </xf>
    <xf numFmtId="38" fontId="17" fillId="0" borderId="0" xfId="0" applyNumberFormat="1" applyFont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26" xfId="0" applyFont="1" applyBorder="1" applyAlignment="1">
      <alignment horizontal="right" vertical="top"/>
    </xf>
    <xf numFmtId="0" fontId="17" fillId="0" borderId="27" xfId="0" applyFont="1" applyBorder="1" applyAlignment="1">
      <alignment horizontal="right" vertical="top"/>
    </xf>
    <xf numFmtId="0" fontId="17" fillId="0" borderId="0" xfId="0" applyFont="1" applyAlignment="1">
      <alignment horizontal="right" vertical="top"/>
    </xf>
    <xf numFmtId="0" fontId="17" fillId="0" borderId="26" xfId="0" applyFont="1" applyBorder="1" applyAlignment="1">
      <alignment horizontal="right" vertical="center"/>
    </xf>
    <xf numFmtId="0" fontId="17" fillId="0" borderId="26" xfId="0" applyFont="1" applyBorder="1" applyAlignment="1">
      <alignment horizontal="center" vertical="center"/>
    </xf>
    <xf numFmtId="0" fontId="17" fillId="0" borderId="31" xfId="0" applyFont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7" fillId="0" borderId="4" xfId="0" applyFont="1" applyBorder="1" applyAlignment="1">
      <alignment horizontal="center" vertical="center"/>
    </xf>
    <xf numFmtId="38" fontId="17" fillId="0" borderId="10" xfId="0" applyNumberFormat="1" applyFont="1" applyBorder="1" applyAlignment="1">
      <alignment horizontal="distributed" vertical="center"/>
    </xf>
    <xf numFmtId="41" fontId="17" fillId="0" borderId="40" xfId="0" applyNumberFormat="1" applyFont="1" applyBorder="1" applyAlignment="1">
      <alignment vertical="center"/>
    </xf>
    <xf numFmtId="41" fontId="17" fillId="0" borderId="38" xfId="0" applyNumberFormat="1" applyFont="1" applyBorder="1" applyAlignment="1">
      <alignment vertical="center"/>
    </xf>
    <xf numFmtId="41" fontId="17" fillId="0" borderId="8" xfId="0" applyNumberFormat="1" applyFont="1" applyBorder="1" applyAlignment="1">
      <alignment vertical="center"/>
    </xf>
    <xf numFmtId="41" fontId="17" fillId="0" borderId="10" xfId="0" applyNumberFormat="1" applyFont="1" applyBorder="1" applyAlignment="1">
      <alignment vertical="center"/>
    </xf>
    <xf numFmtId="41" fontId="17" fillId="0" borderId="28" xfId="0" applyNumberFormat="1" applyFont="1" applyBorder="1" applyAlignment="1">
      <alignment horizontal="right" vertical="center"/>
    </xf>
    <xf numFmtId="41" fontId="17" fillId="0" borderId="38" xfId="0" applyNumberFormat="1" applyFont="1" applyBorder="1" applyAlignment="1">
      <alignment horizontal="right" vertical="center"/>
    </xf>
    <xf numFmtId="41" fontId="17" fillId="0" borderId="32" xfId="0" applyNumberFormat="1" applyFont="1" applyBorder="1" applyAlignment="1">
      <alignment horizontal="right" vertical="center"/>
    </xf>
    <xf numFmtId="176" fontId="17" fillId="0" borderId="0" xfId="0" applyNumberFormat="1" applyFont="1" applyAlignment="1">
      <alignment vertical="center"/>
    </xf>
    <xf numFmtId="38" fontId="17" fillId="0" borderId="5" xfId="0" applyNumberFormat="1" applyFont="1" applyBorder="1" applyAlignment="1">
      <alignment horizontal="distributed" vertical="center"/>
    </xf>
    <xf numFmtId="41" fontId="17" fillId="0" borderId="33" xfId="0" applyNumberFormat="1" applyFont="1" applyBorder="1" applyAlignment="1">
      <alignment horizontal="right" vertical="center"/>
    </xf>
    <xf numFmtId="41" fontId="17" fillId="0" borderId="15" xfId="0" applyNumberFormat="1" applyFont="1" applyBorder="1" applyAlignment="1">
      <alignment vertical="center"/>
    </xf>
    <xf numFmtId="41" fontId="17" fillId="0" borderId="10" xfId="0" applyNumberFormat="1" applyFont="1" applyBorder="1" applyAlignment="1">
      <alignment horizontal="right" vertical="center"/>
    </xf>
    <xf numFmtId="41" fontId="17" fillId="0" borderId="15" xfId="0" applyNumberFormat="1" applyFont="1" applyBorder="1" applyAlignment="1">
      <alignment horizontal="right" vertical="center"/>
    </xf>
    <xf numFmtId="41" fontId="17" fillId="0" borderId="32" xfId="0" applyNumberFormat="1" applyFont="1" applyBorder="1" applyAlignment="1">
      <alignment vertical="center"/>
    </xf>
    <xf numFmtId="178" fontId="16" fillId="0" borderId="0" xfId="0" applyNumberFormat="1" applyFont="1"/>
    <xf numFmtId="41" fontId="17" fillId="0" borderId="20" xfId="0" applyNumberFormat="1" applyFont="1" applyBorder="1" applyAlignment="1">
      <alignment vertical="center"/>
    </xf>
    <xf numFmtId="41" fontId="17" fillId="0" borderId="1" xfId="0" applyNumberFormat="1" applyFont="1" applyBorder="1" applyAlignment="1">
      <alignment vertical="center"/>
    </xf>
    <xf numFmtId="41" fontId="17" fillId="0" borderId="14" xfId="0" applyNumberFormat="1" applyFont="1" applyBorder="1" applyAlignment="1">
      <alignment horizontal="right" vertical="center"/>
    </xf>
    <xf numFmtId="41" fontId="17" fillId="0" borderId="1" xfId="0" applyNumberFormat="1" applyFont="1" applyBorder="1" applyAlignment="1">
      <alignment horizontal="right" vertical="center"/>
    </xf>
    <xf numFmtId="41" fontId="17" fillId="0" borderId="12" xfId="0" applyNumberFormat="1" applyFont="1" applyBorder="1" applyAlignment="1">
      <alignment vertical="center"/>
    </xf>
    <xf numFmtId="38" fontId="17" fillId="0" borderId="1" xfId="0" applyNumberFormat="1" applyFont="1" applyBorder="1" applyAlignment="1">
      <alignment horizontal="distributed" vertical="center"/>
    </xf>
    <xf numFmtId="41" fontId="17" fillId="0" borderId="9" xfId="0" applyNumberFormat="1" applyFont="1" applyBorder="1" applyAlignment="1">
      <alignment vertical="center"/>
    </xf>
    <xf numFmtId="41" fontId="17" fillId="0" borderId="25" xfId="0" applyNumberFormat="1" applyFont="1" applyBorder="1" applyAlignment="1">
      <alignment horizontal="right" vertical="center"/>
    </xf>
    <xf numFmtId="41" fontId="17" fillId="0" borderId="12" xfId="0" applyNumberFormat="1" applyFont="1" applyBorder="1" applyAlignment="1">
      <alignment horizontal="right" vertical="center"/>
    </xf>
    <xf numFmtId="38" fontId="17" fillId="0" borderId="22" xfId="0" applyNumberFormat="1" applyFont="1" applyBorder="1" applyAlignment="1">
      <alignment horizontal="distributed" vertical="center"/>
    </xf>
    <xf numFmtId="41" fontId="17" fillId="0" borderId="16" xfId="0" applyNumberFormat="1" applyFont="1" applyBorder="1" applyAlignment="1">
      <alignment horizontal="right" vertical="center"/>
    </xf>
    <xf numFmtId="41" fontId="17" fillId="0" borderId="33" xfId="0" applyNumberFormat="1" applyFont="1" applyBorder="1" applyAlignment="1">
      <alignment vertical="center"/>
    </xf>
    <xf numFmtId="41" fontId="17" fillId="0" borderId="16" xfId="0" applyNumberFormat="1" applyFont="1" applyBorder="1" applyAlignment="1">
      <alignment vertical="center"/>
    </xf>
    <xf numFmtId="0" fontId="17" fillId="0" borderId="7" xfId="0" applyFont="1" applyBorder="1" applyAlignment="1">
      <alignment horizontal="center" vertical="center"/>
    </xf>
    <xf numFmtId="38" fontId="17" fillId="0" borderId="2" xfId="0" applyNumberFormat="1" applyFont="1" applyBorder="1" applyAlignment="1">
      <alignment horizontal="distributed" vertical="center"/>
    </xf>
    <xf numFmtId="41" fontId="17" fillId="0" borderId="2" xfId="0" applyNumberFormat="1" applyFont="1" applyBorder="1" applyAlignment="1">
      <alignment vertical="center"/>
    </xf>
    <xf numFmtId="176" fontId="17" fillId="0" borderId="2" xfId="0" applyNumberFormat="1" applyFont="1" applyBorder="1" applyAlignment="1">
      <alignment vertical="center"/>
    </xf>
    <xf numFmtId="41" fontId="17" fillId="0" borderId="2" xfId="0" applyNumberFormat="1" applyFont="1" applyBorder="1" applyAlignment="1">
      <alignment horizontal="right" vertical="center"/>
    </xf>
    <xf numFmtId="41" fontId="17" fillId="0" borderId="13" xfId="0" applyNumberFormat="1" applyFont="1" applyBorder="1" applyAlignment="1">
      <alignment vertical="center"/>
    </xf>
    <xf numFmtId="38" fontId="17" fillId="0" borderId="23" xfId="0" applyNumberFormat="1" applyFont="1" applyBorder="1" applyAlignment="1">
      <alignment horizontal="distributed" vertical="center"/>
    </xf>
    <xf numFmtId="41" fontId="17" fillId="0" borderId="21" xfId="0" applyNumberFormat="1" applyFont="1" applyBorder="1" applyAlignment="1">
      <alignment vertical="center"/>
    </xf>
    <xf numFmtId="43" fontId="17" fillId="0" borderId="0" xfId="0" applyNumberFormat="1" applyFont="1" applyAlignment="1">
      <alignment horizontal="right" vertical="center"/>
    </xf>
    <xf numFmtId="38" fontId="17" fillId="0" borderId="9" xfId="0" applyNumberFormat="1" applyFont="1" applyBorder="1" applyAlignment="1">
      <alignment horizontal="distributed" vertical="center"/>
    </xf>
    <xf numFmtId="41" fontId="17" fillId="0" borderId="36" xfId="0" applyNumberFormat="1" applyFont="1" applyBorder="1" applyAlignment="1">
      <alignment vertical="center"/>
    </xf>
    <xf numFmtId="41" fontId="17" fillId="0" borderId="37" xfId="0" applyNumberFormat="1" applyFont="1" applyBorder="1" applyAlignment="1">
      <alignment vertical="center"/>
    </xf>
    <xf numFmtId="38" fontId="17" fillId="0" borderId="4" xfId="0" applyNumberFormat="1" applyFont="1" applyBorder="1" applyAlignment="1">
      <alignment horizontal="distributed" vertical="center"/>
    </xf>
    <xf numFmtId="41" fontId="17" fillId="0" borderId="17" xfId="0" applyNumberFormat="1" applyFont="1" applyBorder="1" applyAlignment="1">
      <alignment vertical="center"/>
    </xf>
    <xf numFmtId="41" fontId="17" fillId="0" borderId="17" xfId="0" applyNumberFormat="1" applyFont="1" applyBorder="1" applyAlignment="1">
      <alignment horizontal="right" vertical="center"/>
    </xf>
    <xf numFmtId="41" fontId="17" fillId="0" borderId="9" xfId="0" applyNumberFormat="1" applyFont="1" applyBorder="1" applyAlignment="1">
      <alignment horizontal="right" vertical="center"/>
    </xf>
    <xf numFmtId="41" fontId="17" fillId="0" borderId="14" xfId="0" applyNumberFormat="1" applyFont="1" applyBorder="1" applyAlignment="1">
      <alignment vertical="center"/>
    </xf>
    <xf numFmtId="41" fontId="17" fillId="0" borderId="20" xfId="0" applyNumberFormat="1" applyFont="1" applyBorder="1" applyAlignment="1">
      <alignment horizontal="right" vertical="center"/>
    </xf>
    <xf numFmtId="41" fontId="17" fillId="0" borderId="35" xfId="0" applyNumberFormat="1" applyFont="1" applyBorder="1" applyAlignment="1">
      <alignment vertical="center"/>
    </xf>
    <xf numFmtId="38" fontId="17" fillId="0" borderId="38" xfId="0" applyNumberFormat="1" applyFont="1" applyBorder="1" applyAlignment="1">
      <alignment horizontal="distributed" vertical="center"/>
    </xf>
    <xf numFmtId="41" fontId="17" fillId="0" borderId="47" xfId="0" applyNumberFormat="1" applyFont="1" applyBorder="1" applyAlignment="1">
      <alignment horizontal="right" vertical="center"/>
    </xf>
    <xf numFmtId="38" fontId="17" fillId="0" borderId="48" xfId="0" applyNumberFormat="1" applyFont="1" applyBorder="1" applyAlignment="1">
      <alignment horizontal="distributed" vertical="center"/>
    </xf>
    <xf numFmtId="41" fontId="17" fillId="0" borderId="21" xfId="0" applyNumberFormat="1" applyFont="1" applyBorder="1" applyAlignment="1">
      <alignment horizontal="right" vertical="center"/>
    </xf>
    <xf numFmtId="41" fontId="17" fillId="0" borderId="13" xfId="0" applyNumberFormat="1" applyFont="1" applyBorder="1" applyAlignment="1">
      <alignment horizontal="right" vertical="center"/>
    </xf>
    <xf numFmtId="0" fontId="17" fillId="0" borderId="10" xfId="0" applyFont="1" applyBorder="1" applyAlignment="1">
      <alignment horizontal="distributed" vertical="center"/>
    </xf>
    <xf numFmtId="0" fontId="17" fillId="0" borderId="5" xfId="0" applyFont="1" applyBorder="1" applyAlignment="1">
      <alignment horizontal="distributed" vertical="center"/>
    </xf>
    <xf numFmtId="0" fontId="17" fillId="0" borderId="2" xfId="0" applyFont="1" applyBorder="1" applyAlignment="1">
      <alignment horizontal="distributed" vertical="center"/>
    </xf>
    <xf numFmtId="0" fontId="17" fillId="0" borderId="23" xfId="0" applyFont="1" applyBorder="1" applyAlignment="1">
      <alignment horizontal="distributed" vertical="center"/>
    </xf>
    <xf numFmtId="41" fontId="16" fillId="0" borderId="0" xfId="0" applyNumberFormat="1" applyFont="1"/>
    <xf numFmtId="0" fontId="17" fillId="0" borderId="1" xfId="0" applyFont="1" applyBorder="1" applyAlignment="1">
      <alignment horizontal="distributed" vertical="center"/>
    </xf>
    <xf numFmtId="0" fontId="17" fillId="0" borderId="22" xfId="0" applyFont="1" applyBorder="1" applyAlignment="1">
      <alignment horizontal="distributed" vertical="center"/>
    </xf>
    <xf numFmtId="41" fontId="17" fillId="0" borderId="35" xfId="0" applyNumberFormat="1" applyFont="1" applyBorder="1" applyAlignment="1">
      <alignment horizontal="right" vertical="center"/>
    </xf>
    <xf numFmtId="41" fontId="17" fillId="0" borderId="26" xfId="0" applyNumberFormat="1" applyFont="1" applyBorder="1" applyAlignment="1">
      <alignment vertical="center"/>
    </xf>
    <xf numFmtId="176" fontId="17" fillId="0" borderId="26" xfId="0" applyNumberFormat="1" applyFont="1" applyBorder="1" applyAlignment="1">
      <alignment vertical="center"/>
    </xf>
    <xf numFmtId="41" fontId="17" fillId="0" borderId="31" xfId="0" applyNumberFormat="1" applyFont="1" applyBorder="1" applyAlignment="1">
      <alignment vertical="center"/>
    </xf>
    <xf numFmtId="0" fontId="17" fillId="0" borderId="7" xfId="0" applyFont="1" applyBorder="1" applyAlignment="1">
      <alignment horizontal="distributed" vertical="center" justifyLastLine="1"/>
    </xf>
    <xf numFmtId="176" fontId="16" fillId="0" borderId="0" xfId="0" applyNumberFormat="1" applyFont="1"/>
    <xf numFmtId="41" fontId="16" fillId="0" borderId="0" xfId="0" applyNumberFormat="1" applyFont="1" applyAlignment="1">
      <alignment shrinkToFit="1"/>
    </xf>
    <xf numFmtId="41" fontId="15" fillId="0" borderId="0" xfId="0" applyNumberFormat="1" applyFont="1"/>
    <xf numFmtId="57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38" fontId="17" fillId="0" borderId="36" xfId="0" applyNumberFormat="1" applyFont="1" applyBorder="1" applyAlignment="1">
      <alignment horizontal="center" vertical="center"/>
    </xf>
    <xf numFmtId="38" fontId="17" fillId="2" borderId="49" xfId="0" applyNumberFormat="1" applyFont="1" applyFill="1" applyBorder="1" applyAlignment="1">
      <alignment horizontal="center" vertical="center"/>
    </xf>
    <xf numFmtId="38" fontId="17" fillId="2" borderId="36" xfId="0" applyNumberFormat="1" applyFont="1" applyFill="1" applyBorder="1" applyAlignment="1">
      <alignment horizontal="center" vertical="center"/>
    </xf>
    <xf numFmtId="0" fontId="17" fillId="0" borderId="31" xfId="0" applyFont="1" applyBorder="1" applyAlignment="1">
      <alignment horizontal="right" vertical="top"/>
    </xf>
    <xf numFmtId="176" fontId="17" fillId="0" borderId="0" xfId="0" applyNumberFormat="1" applyFont="1" applyAlignment="1">
      <alignment horizontal="right" vertical="center"/>
    </xf>
    <xf numFmtId="0" fontId="17" fillId="0" borderId="11" xfId="0" applyFont="1" applyBorder="1" applyAlignment="1">
      <alignment horizontal="right" vertical="top"/>
    </xf>
    <xf numFmtId="176" fontId="17" fillId="0" borderId="26" xfId="0" applyNumberFormat="1" applyFont="1" applyBorder="1" applyAlignment="1">
      <alignment horizontal="right" vertical="center"/>
    </xf>
    <xf numFmtId="0" fontId="17" fillId="0" borderId="21" xfId="0" applyFont="1" applyBorder="1" applyAlignment="1">
      <alignment horizontal="center" vertical="center"/>
    </xf>
    <xf numFmtId="41" fontId="17" fillId="0" borderId="51" xfId="0" applyNumberFormat="1" applyFont="1" applyBorder="1" applyAlignment="1">
      <alignment vertical="center"/>
    </xf>
    <xf numFmtId="41" fontId="17" fillId="0" borderId="28" xfId="0" applyNumberFormat="1" applyFont="1" applyBorder="1" applyAlignment="1">
      <alignment vertical="center"/>
    </xf>
    <xf numFmtId="41" fontId="17" fillId="0" borderId="0" xfId="0" applyNumberFormat="1" applyFont="1" applyAlignment="1">
      <alignment horizontal="right" vertical="center"/>
    </xf>
    <xf numFmtId="41" fontId="17" fillId="0" borderId="40" xfId="0" applyNumberFormat="1" applyFont="1" applyBorder="1" applyAlignment="1">
      <alignment horizontal="right" vertical="center"/>
    </xf>
    <xf numFmtId="41" fontId="17" fillId="0" borderId="30" xfId="0" applyNumberFormat="1" applyFont="1" applyBorder="1" applyAlignment="1">
      <alignment vertical="center"/>
    </xf>
    <xf numFmtId="41" fontId="17" fillId="0" borderId="25" xfId="0" applyNumberFormat="1" applyFont="1" applyBorder="1" applyAlignment="1">
      <alignment vertical="center"/>
    </xf>
    <xf numFmtId="41" fontId="17" fillId="0" borderId="0" xfId="0" applyNumberFormat="1" applyFont="1" applyAlignment="1">
      <alignment vertical="center"/>
    </xf>
    <xf numFmtId="41" fontId="17" fillId="0" borderId="30" xfId="0" applyNumberFormat="1" applyFont="1" applyBorder="1" applyAlignment="1">
      <alignment horizontal="right" vertical="center"/>
    </xf>
    <xf numFmtId="41" fontId="17" fillId="0" borderId="52" xfId="0" applyNumberFormat="1" applyFont="1" applyBorder="1" applyAlignment="1">
      <alignment horizontal="right" vertical="center"/>
    </xf>
    <xf numFmtId="41" fontId="17" fillId="0" borderId="51" xfId="0" applyNumberFormat="1" applyFont="1" applyBorder="1" applyAlignment="1">
      <alignment horizontal="right" vertical="center"/>
    </xf>
    <xf numFmtId="41" fontId="17" fillId="0" borderId="44" xfId="0" applyNumberFormat="1" applyFont="1" applyBorder="1" applyAlignment="1">
      <alignment horizontal="right" vertical="center"/>
    </xf>
    <xf numFmtId="41" fontId="17" fillId="0" borderId="43" xfId="0" applyNumberFormat="1" applyFont="1" applyBorder="1" applyAlignment="1">
      <alignment horizontal="right" vertical="center"/>
    </xf>
    <xf numFmtId="41" fontId="17" fillId="0" borderId="50" xfId="0" applyNumberFormat="1" applyFont="1" applyBorder="1" applyAlignment="1">
      <alignment vertical="center"/>
    </xf>
    <xf numFmtId="0" fontId="17" fillId="0" borderId="0" xfId="0" applyFont="1" applyAlignment="1">
      <alignment horizontal="distributed" vertical="center" justifyLastLine="1"/>
    </xf>
    <xf numFmtId="0" fontId="17" fillId="0" borderId="0" xfId="0" applyFont="1" applyAlignment="1">
      <alignment horizontal="left" vertical="center"/>
    </xf>
    <xf numFmtId="41" fontId="16" fillId="2" borderId="0" xfId="0" applyNumberFormat="1" applyFont="1" applyFill="1" applyAlignment="1">
      <alignment shrinkToFit="1"/>
    </xf>
    <xf numFmtId="0" fontId="16" fillId="2" borderId="0" xfId="0" applyFont="1" applyFill="1"/>
    <xf numFmtId="38" fontId="17" fillId="0" borderId="20" xfId="0" applyNumberFormat="1" applyFont="1" applyBorder="1" applyAlignment="1">
      <alignment horizontal="right" vertical="center"/>
    </xf>
    <xf numFmtId="38" fontId="17" fillId="0" borderId="15" xfId="0" applyNumberFormat="1" applyFont="1" applyBorder="1" applyAlignment="1">
      <alignment horizontal="right" vertical="center"/>
    </xf>
    <xf numFmtId="38" fontId="17" fillId="0" borderId="16" xfId="0" applyNumberFormat="1" applyFont="1" applyBorder="1" applyAlignment="1">
      <alignment horizontal="right" vertical="center"/>
    </xf>
    <xf numFmtId="38" fontId="17" fillId="0" borderId="2" xfId="0" applyNumberFormat="1" applyFont="1" applyBorder="1" applyAlignment="1">
      <alignment horizontal="right" vertical="center"/>
    </xf>
    <xf numFmtId="38" fontId="17" fillId="0" borderId="17" xfId="0" applyNumberFormat="1" applyFont="1" applyBorder="1" applyAlignment="1">
      <alignment horizontal="right" vertical="center"/>
    </xf>
    <xf numFmtId="38" fontId="17" fillId="0" borderId="21" xfId="0" applyNumberFormat="1" applyFont="1" applyBorder="1" applyAlignment="1">
      <alignment horizontal="right" vertical="center"/>
    </xf>
    <xf numFmtId="38" fontId="17" fillId="0" borderId="40" xfId="0" applyNumberFormat="1" applyFont="1" applyBorder="1" applyAlignment="1">
      <alignment horizontal="right" vertical="center"/>
    </xf>
    <xf numFmtId="0" fontId="17" fillId="0" borderId="17" xfId="0" applyFont="1" applyBorder="1" applyAlignment="1">
      <alignment horizontal="right" vertical="center"/>
    </xf>
    <xf numFmtId="0" fontId="17" fillId="0" borderId="21" xfId="0" applyFont="1" applyBorder="1" applyAlignment="1">
      <alignment horizontal="right" vertical="center"/>
    </xf>
    <xf numFmtId="0" fontId="17" fillId="0" borderId="15" xfId="0" applyFont="1" applyBorder="1" applyAlignment="1">
      <alignment horizontal="right" vertical="center"/>
    </xf>
    <xf numFmtId="0" fontId="17" fillId="0" borderId="20" xfId="0" applyFont="1" applyBorder="1" applyAlignment="1">
      <alignment horizontal="right" vertical="center"/>
    </xf>
    <xf numFmtId="0" fontId="17" fillId="0" borderId="16" xfId="0" applyFont="1" applyBorder="1" applyAlignment="1">
      <alignment horizontal="right" vertical="center"/>
    </xf>
    <xf numFmtId="0" fontId="17" fillId="0" borderId="1" xfId="0" applyFont="1" applyBorder="1" applyAlignment="1">
      <alignment horizontal="right" vertical="center"/>
    </xf>
    <xf numFmtId="3" fontId="17" fillId="0" borderId="20" xfId="0" applyNumberFormat="1" applyFont="1" applyBorder="1" applyAlignment="1">
      <alignment horizontal="right" vertical="center"/>
    </xf>
    <xf numFmtId="3" fontId="17" fillId="0" borderId="15" xfId="0" applyNumberFormat="1" applyFont="1" applyBorder="1" applyAlignment="1">
      <alignment horizontal="right" vertical="center"/>
    </xf>
    <xf numFmtId="3" fontId="17" fillId="0" borderId="16" xfId="0" applyNumberFormat="1" applyFont="1" applyBorder="1" applyAlignment="1">
      <alignment horizontal="right" vertical="center"/>
    </xf>
    <xf numFmtId="0" fontId="17" fillId="0" borderId="26" xfId="0" applyFont="1" applyBorder="1" applyAlignment="1">
      <alignment vertical="center"/>
    </xf>
    <xf numFmtId="38" fontId="4" fillId="0" borderId="15" xfId="0" applyNumberFormat="1" applyFont="1" applyBorder="1" applyAlignment="1">
      <alignment horizontal="right" vertical="center"/>
    </xf>
    <xf numFmtId="38" fontId="4" fillId="0" borderId="20" xfId="0" applyNumberFormat="1" applyFont="1" applyBorder="1" applyAlignment="1">
      <alignment horizontal="right" vertical="center"/>
    </xf>
    <xf numFmtId="38" fontId="4" fillId="0" borderId="16" xfId="0" applyNumberFormat="1" applyFont="1" applyBorder="1" applyAlignment="1">
      <alignment horizontal="right" vertical="center"/>
    </xf>
    <xf numFmtId="38" fontId="4" fillId="0" borderId="17" xfId="0" applyNumberFormat="1" applyFont="1" applyBorder="1" applyAlignment="1">
      <alignment horizontal="right" vertical="center"/>
    </xf>
    <xf numFmtId="38" fontId="4" fillId="0" borderId="21" xfId="0" applyNumberFormat="1" applyFont="1" applyBorder="1" applyAlignment="1">
      <alignment horizontal="right" vertical="center"/>
    </xf>
    <xf numFmtId="38" fontId="4" fillId="0" borderId="40" xfId="0" applyNumberFormat="1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38" fontId="4" fillId="0" borderId="20" xfId="1" applyFont="1" applyFill="1" applyBorder="1" applyAlignment="1">
      <alignment horizontal="right" vertical="center"/>
    </xf>
    <xf numFmtId="38" fontId="4" fillId="0" borderId="15" xfId="1" applyFont="1" applyFill="1" applyBorder="1" applyAlignment="1">
      <alignment horizontal="right" vertical="center"/>
    </xf>
    <xf numFmtId="38" fontId="17" fillId="0" borderId="20" xfId="1" applyFont="1" applyFill="1" applyBorder="1" applyAlignment="1">
      <alignment horizontal="right" vertical="center"/>
    </xf>
    <xf numFmtId="38" fontId="4" fillId="0" borderId="16" xfId="1" applyFont="1" applyFill="1" applyBorder="1" applyAlignment="1">
      <alignment horizontal="right" vertical="center"/>
    </xf>
    <xf numFmtId="38" fontId="4" fillId="0" borderId="17" xfId="1" applyFont="1" applyFill="1" applyBorder="1" applyAlignment="1">
      <alignment horizontal="right" vertical="center"/>
    </xf>
    <xf numFmtId="3" fontId="17" fillId="0" borderId="2" xfId="0" applyNumberFormat="1" applyFont="1" applyBorder="1" applyAlignment="1">
      <alignment horizontal="right" vertical="center"/>
    </xf>
    <xf numFmtId="178" fontId="17" fillId="0" borderId="15" xfId="0" applyNumberFormat="1" applyFont="1" applyBorder="1" applyAlignment="1">
      <alignment horizontal="right" vertical="center"/>
    </xf>
    <xf numFmtId="178" fontId="17" fillId="0" borderId="20" xfId="0" applyNumberFormat="1" applyFont="1" applyBorder="1" applyAlignment="1">
      <alignment horizontal="right" vertical="center"/>
    </xf>
    <xf numFmtId="178" fontId="17" fillId="0" borderId="16" xfId="0" applyNumberFormat="1" applyFont="1" applyBorder="1" applyAlignment="1">
      <alignment horizontal="right" vertical="center"/>
    </xf>
    <xf numFmtId="178" fontId="17" fillId="0" borderId="2" xfId="0" applyNumberFormat="1" applyFont="1" applyBorder="1" applyAlignment="1">
      <alignment horizontal="right" vertical="center"/>
    </xf>
    <xf numFmtId="3" fontId="17" fillId="0" borderId="21" xfId="0" applyNumberFormat="1" applyFont="1" applyBorder="1" applyAlignment="1">
      <alignment vertical="center"/>
    </xf>
    <xf numFmtId="3" fontId="17" fillId="0" borderId="1" xfId="0" applyNumberFormat="1" applyFont="1" applyBorder="1" applyAlignment="1">
      <alignment horizontal="right" vertical="center"/>
    </xf>
    <xf numFmtId="3" fontId="17" fillId="0" borderId="26" xfId="0" applyNumberFormat="1" applyFont="1" applyBorder="1" applyAlignment="1">
      <alignment vertical="center"/>
    </xf>
    <xf numFmtId="3" fontId="17" fillId="0" borderId="17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4" fillId="0" borderId="20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31" xfId="0" applyFont="1" applyBorder="1" applyAlignment="1">
      <alignment horizontal="right" vertical="top"/>
    </xf>
    <xf numFmtId="0" fontId="4" fillId="0" borderId="21" xfId="0" applyFont="1" applyBorder="1" applyAlignment="1">
      <alignment horizontal="center" vertical="center"/>
    </xf>
    <xf numFmtId="41" fontId="4" fillId="0" borderId="40" xfId="0" applyNumberFormat="1" applyFont="1" applyBorder="1" applyAlignment="1">
      <alignment horizontal="right" vertical="center"/>
    </xf>
    <xf numFmtId="176" fontId="4" fillId="0" borderId="26" xfId="0" applyNumberFormat="1" applyFont="1" applyBorder="1" applyAlignment="1">
      <alignment horizontal="right" vertical="center"/>
    </xf>
    <xf numFmtId="0" fontId="18" fillId="0" borderId="0" xfId="0" applyFont="1"/>
    <xf numFmtId="0" fontId="17" fillId="0" borderId="46" xfId="0" applyFont="1" applyBorder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41" fontId="17" fillId="0" borderId="41" xfId="0" applyNumberFormat="1" applyFont="1" applyBorder="1" applyAlignment="1">
      <alignment vertical="center"/>
    </xf>
    <xf numFmtId="41" fontId="17" fillId="0" borderId="43" xfId="0" applyNumberFormat="1" applyFont="1" applyBorder="1" applyAlignment="1">
      <alignment vertical="center"/>
    </xf>
    <xf numFmtId="41" fontId="4" fillId="0" borderId="0" xfId="0" applyNumberFormat="1" applyFont="1" applyAlignment="1">
      <alignment vertical="center"/>
    </xf>
    <xf numFmtId="41" fontId="17" fillId="0" borderId="44" xfId="0" applyNumberFormat="1" applyFont="1" applyBorder="1" applyAlignment="1">
      <alignment vertical="center"/>
    </xf>
    <xf numFmtId="41" fontId="17" fillId="0" borderId="42" xfId="0" applyNumberFormat="1" applyFont="1" applyBorder="1" applyAlignment="1">
      <alignment vertical="center"/>
    </xf>
    <xf numFmtId="41" fontId="17" fillId="0" borderId="53" xfId="0" applyNumberFormat="1" applyFont="1" applyBorder="1" applyAlignment="1">
      <alignment vertical="center"/>
    </xf>
    <xf numFmtId="41" fontId="17" fillId="0" borderId="19" xfId="0" applyNumberFormat="1" applyFont="1" applyBorder="1" applyAlignment="1">
      <alignment vertical="center"/>
    </xf>
    <xf numFmtId="41" fontId="17" fillId="0" borderId="42" xfId="0" applyNumberFormat="1" applyFont="1" applyBorder="1" applyAlignment="1">
      <alignment horizontal="right" vertical="center"/>
    </xf>
    <xf numFmtId="41" fontId="17" fillId="0" borderId="53" xfId="0" applyNumberFormat="1" applyFont="1" applyBorder="1" applyAlignment="1">
      <alignment horizontal="right" vertical="center"/>
    </xf>
    <xf numFmtId="41" fontId="4" fillId="3" borderId="38" xfId="0" applyNumberFormat="1" applyFont="1" applyFill="1" applyBorder="1" applyAlignment="1">
      <alignment vertical="center"/>
    </xf>
    <xf numFmtId="41" fontId="4" fillId="3" borderId="10" xfId="0" applyNumberFormat="1" applyFont="1" applyFill="1" applyBorder="1" applyAlignment="1">
      <alignment horizontal="right" vertical="center"/>
    </xf>
    <xf numFmtId="41" fontId="4" fillId="3" borderId="1" xfId="0" applyNumberFormat="1" applyFont="1" applyFill="1" applyBorder="1" applyAlignment="1">
      <alignment horizontal="right" vertical="center"/>
    </xf>
    <xf numFmtId="41" fontId="4" fillId="3" borderId="1" xfId="0" applyNumberFormat="1" applyFont="1" applyFill="1" applyBorder="1" applyAlignment="1">
      <alignment vertical="center"/>
    </xf>
    <xf numFmtId="41" fontId="17" fillId="0" borderId="54" xfId="0" applyNumberFormat="1" applyFont="1" applyBorder="1" applyAlignment="1">
      <alignment vertical="center"/>
    </xf>
    <xf numFmtId="41" fontId="4" fillId="0" borderId="24" xfId="0" applyNumberFormat="1" applyFont="1" applyBorder="1" applyAlignment="1">
      <alignment vertical="center"/>
    </xf>
    <xf numFmtId="41" fontId="4" fillId="3" borderId="38" xfId="0" applyNumberFormat="1" applyFont="1" applyFill="1" applyBorder="1" applyAlignment="1">
      <alignment horizontal="right" vertical="center"/>
    </xf>
    <xf numFmtId="41" fontId="4" fillId="3" borderId="10" xfId="0" applyNumberFormat="1" applyFont="1" applyFill="1" applyBorder="1" applyAlignment="1">
      <alignment vertical="center"/>
    </xf>
    <xf numFmtId="41" fontId="4" fillId="3" borderId="2" xfId="0" applyNumberFormat="1" applyFont="1" applyFill="1" applyBorder="1" applyAlignment="1">
      <alignment vertical="center"/>
    </xf>
    <xf numFmtId="41" fontId="4" fillId="3" borderId="21" xfId="0" applyNumberFormat="1" applyFont="1" applyFill="1" applyBorder="1" applyAlignment="1">
      <alignment horizontal="right" vertical="center"/>
    </xf>
    <xf numFmtId="179" fontId="16" fillId="0" borderId="11" xfId="0" applyNumberFormat="1" applyFont="1" applyBorder="1"/>
    <xf numFmtId="41" fontId="17" fillId="0" borderId="29" xfId="0" applyNumberFormat="1" applyFont="1" applyBorder="1" applyAlignment="1">
      <alignment horizontal="right" vertical="center"/>
    </xf>
    <xf numFmtId="41" fontId="4" fillId="0" borderId="24" xfId="0" applyNumberFormat="1" applyFont="1" applyBorder="1" applyAlignment="1">
      <alignment horizontal="right" vertical="center"/>
    </xf>
    <xf numFmtId="41" fontId="4" fillId="3" borderId="50" xfId="0" applyNumberFormat="1" applyFont="1" applyFill="1" applyBorder="1" applyAlignment="1">
      <alignment vertical="center"/>
    </xf>
    <xf numFmtId="41" fontId="4" fillId="3" borderId="11" xfId="0" applyNumberFormat="1" applyFont="1" applyFill="1" applyBorder="1" applyAlignment="1">
      <alignment vertical="center"/>
    </xf>
    <xf numFmtId="41" fontId="4" fillId="3" borderId="31" xfId="0" applyNumberFormat="1" applyFont="1" applyFill="1" applyBorder="1" applyAlignment="1">
      <alignment vertical="center"/>
    </xf>
    <xf numFmtId="0" fontId="17" fillId="0" borderId="0" xfId="0" quotePrefix="1" applyFont="1"/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6" fillId="0" borderId="4" xfId="0" applyFont="1" applyBorder="1"/>
    <xf numFmtId="0" fontId="16" fillId="0" borderId="7" xfId="0" applyFont="1" applyBorder="1"/>
    <xf numFmtId="0" fontId="17" fillId="0" borderId="26" xfId="0" applyFont="1" applyBorder="1" applyAlignment="1">
      <alignment horizontal="center" vertical="center"/>
    </xf>
    <xf numFmtId="38" fontId="17" fillId="0" borderId="52" xfId="0" applyNumberFormat="1" applyFont="1" applyBorder="1" applyAlignment="1">
      <alignment horizontal="center" vertical="center"/>
    </xf>
    <xf numFmtId="38" fontId="17" fillId="0" borderId="40" xfId="0" applyNumberFormat="1" applyFont="1" applyBorder="1" applyAlignment="1">
      <alignment horizontal="center" vertical="center"/>
    </xf>
    <xf numFmtId="38" fontId="17" fillId="0" borderId="8" xfId="0" applyNumberFormat="1" applyFont="1" applyBorder="1" applyAlignment="1">
      <alignment horizontal="center" vertical="center"/>
    </xf>
    <xf numFmtId="38" fontId="17" fillId="0" borderId="9" xfId="0" applyNumberFormat="1" applyFont="1" applyBorder="1" applyAlignment="1">
      <alignment horizontal="center" vertical="center"/>
    </xf>
    <xf numFmtId="38" fontId="17" fillId="0" borderId="39" xfId="0" applyNumberFormat="1" applyFont="1" applyBorder="1" applyAlignment="1">
      <alignment horizontal="center" vertical="center"/>
    </xf>
    <xf numFmtId="38" fontId="17" fillId="0" borderId="37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38" fontId="17" fillId="0" borderId="34" xfId="0" applyNumberFormat="1" applyFont="1" applyBorder="1" applyAlignment="1">
      <alignment horizontal="center" vertical="center"/>
    </xf>
    <xf numFmtId="38" fontId="17" fillId="0" borderId="55" xfId="0" applyNumberFormat="1" applyFont="1" applyBorder="1" applyAlignment="1">
      <alignment horizontal="center" vertical="center"/>
    </xf>
    <xf numFmtId="38" fontId="17" fillId="0" borderId="16" xfId="0" applyNumberFormat="1" applyFont="1" applyBorder="1" applyAlignment="1">
      <alignment horizontal="center" vertical="center"/>
    </xf>
    <xf numFmtId="38" fontId="17" fillId="0" borderId="25" xfId="0" applyNumberFormat="1" applyFont="1" applyBorder="1" applyAlignment="1">
      <alignment horizontal="center" vertical="center"/>
    </xf>
    <xf numFmtId="38" fontId="17" fillId="0" borderId="30" xfId="0" applyNumberFormat="1" applyFont="1" applyBorder="1" applyAlignment="1">
      <alignment horizontal="center" vertical="center"/>
    </xf>
    <xf numFmtId="38" fontId="17" fillId="0" borderId="20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38" fontId="17" fillId="0" borderId="18" xfId="0" applyNumberFormat="1" applyFont="1" applyBorder="1" applyAlignment="1">
      <alignment horizontal="center" vertical="center"/>
    </xf>
    <xf numFmtId="0" fontId="16" fillId="0" borderId="0" xfId="0" applyFont="1"/>
    <xf numFmtId="0" fontId="17" fillId="0" borderId="18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textRotation="255"/>
    </xf>
    <xf numFmtId="0" fontId="16" fillId="0" borderId="4" xfId="0" applyFont="1" applyBorder="1" applyAlignment="1">
      <alignment horizontal="center" vertical="center" textRotation="255"/>
    </xf>
    <xf numFmtId="0" fontId="16" fillId="0" borderId="7" xfId="0" applyFont="1" applyBorder="1" applyAlignment="1">
      <alignment horizontal="center" vertical="center" textRotation="255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7" fillId="0" borderId="3" xfId="0" applyFont="1" applyBorder="1" applyAlignment="1">
      <alignment horizontal="distributed" vertical="center" wrapText="1" justifyLastLine="1"/>
    </xf>
    <xf numFmtId="0" fontId="17" fillId="0" borderId="0" xfId="0" quotePrefix="1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/>
    <xf numFmtId="0" fontId="17" fillId="0" borderId="45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38" fontId="17" fillId="0" borderId="58" xfId="0" applyNumberFormat="1" applyFont="1" applyBorder="1" applyAlignment="1">
      <alignment horizontal="center" vertical="center"/>
    </xf>
    <xf numFmtId="38" fontId="17" fillId="0" borderId="49" xfId="0" applyNumberFormat="1" applyFont="1" applyBorder="1" applyAlignment="1">
      <alignment horizontal="center" vertical="center"/>
    </xf>
    <xf numFmtId="38" fontId="17" fillId="2" borderId="58" xfId="0" applyNumberFormat="1" applyFont="1" applyFill="1" applyBorder="1" applyAlignment="1">
      <alignment horizontal="center" vertical="center"/>
    </xf>
    <xf numFmtId="38" fontId="17" fillId="2" borderId="49" xfId="0" applyNumberFormat="1" applyFont="1" applyFill="1" applyBorder="1" applyAlignment="1">
      <alignment horizontal="center" vertical="center"/>
    </xf>
    <xf numFmtId="0" fontId="16" fillId="0" borderId="36" xfId="0" applyFont="1" applyBorder="1"/>
    <xf numFmtId="0" fontId="4" fillId="0" borderId="3" xfId="0" applyFont="1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/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3" xfId="0" applyFont="1" applyBorder="1" applyAlignment="1">
      <alignment horizontal="distributed" vertical="center" wrapText="1" justifyLastLine="1"/>
    </xf>
    <xf numFmtId="0" fontId="0" fillId="0" borderId="4" xfId="0" applyBorder="1"/>
    <xf numFmtId="0" fontId="0" fillId="0" borderId="7" xfId="0" applyBorder="1"/>
    <xf numFmtId="38" fontId="14" fillId="2" borderId="58" xfId="0" applyNumberFormat="1" applyFont="1" applyFill="1" applyBorder="1" applyAlignment="1">
      <alignment horizontal="center" vertical="center"/>
    </xf>
    <xf numFmtId="38" fontId="14" fillId="2" borderId="49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38" fontId="4" fillId="0" borderId="25" xfId="0" applyNumberFormat="1" applyFont="1" applyBorder="1" applyAlignment="1">
      <alignment horizontal="center" vertical="center"/>
    </xf>
    <xf numFmtId="38" fontId="4" fillId="0" borderId="30" xfId="0" applyNumberFormat="1" applyFont="1" applyBorder="1" applyAlignment="1">
      <alignment horizontal="center" vertical="center"/>
    </xf>
    <xf numFmtId="38" fontId="4" fillId="0" borderId="20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38" fontId="4" fillId="0" borderId="58" xfId="0" applyNumberFormat="1" applyFont="1" applyBorder="1" applyAlignment="1">
      <alignment horizontal="center" vertical="center"/>
    </xf>
    <xf numFmtId="38" fontId="4" fillId="0" borderId="49" xfId="0" applyNumberFormat="1" applyFont="1" applyBorder="1" applyAlignment="1">
      <alignment horizontal="center" vertical="center"/>
    </xf>
    <xf numFmtId="0" fontId="0" fillId="0" borderId="36" xfId="0" applyBorder="1"/>
    <xf numFmtId="0" fontId="4" fillId="0" borderId="26" xfId="0" applyFont="1" applyBorder="1" applyAlignment="1">
      <alignment horizontal="center" vertical="center"/>
    </xf>
    <xf numFmtId="38" fontId="4" fillId="0" borderId="8" xfId="0" applyNumberFormat="1" applyFont="1" applyBorder="1" applyAlignment="1">
      <alignment horizontal="center" vertical="center"/>
    </xf>
    <xf numFmtId="38" fontId="4" fillId="0" borderId="9" xfId="0" applyNumberFormat="1" applyFont="1" applyBorder="1" applyAlignment="1">
      <alignment horizontal="center" vertical="center"/>
    </xf>
    <xf numFmtId="38" fontId="4" fillId="0" borderId="39" xfId="0" applyNumberFormat="1" applyFont="1" applyBorder="1" applyAlignment="1">
      <alignment horizontal="center" vertical="center"/>
    </xf>
    <xf numFmtId="38" fontId="4" fillId="0" borderId="37" xfId="0" applyNumberFormat="1" applyFont="1" applyBorder="1" applyAlignment="1">
      <alignment horizontal="center" vertical="center"/>
    </xf>
    <xf numFmtId="38" fontId="4" fillId="0" borderId="18" xfId="0" applyNumberFormat="1" applyFont="1" applyBorder="1" applyAlignment="1">
      <alignment horizontal="center" vertical="center"/>
    </xf>
    <xf numFmtId="0" fontId="6" fillId="0" borderId="4" xfId="0" applyFont="1" applyBorder="1"/>
    <xf numFmtId="0" fontId="6" fillId="0" borderId="7" xfId="0" applyFont="1" applyBorder="1"/>
    <xf numFmtId="0" fontId="6" fillId="0" borderId="36" xfId="0" applyFont="1" applyBorder="1"/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38" fontId="4" fillId="0" borderId="36" xfId="0" applyNumberFormat="1" applyFont="1" applyBorder="1" applyAlignment="1">
      <alignment horizontal="center" vertical="center"/>
    </xf>
    <xf numFmtId="38" fontId="17" fillId="0" borderId="33" xfId="0" applyNumberFormat="1" applyFont="1" applyBorder="1" applyAlignment="1">
      <alignment horizontal="center" vertical="center"/>
    </xf>
    <xf numFmtId="38" fontId="17" fillId="0" borderId="26" xfId="0" applyNumberFormat="1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38" fontId="4" fillId="0" borderId="52" xfId="0" applyNumberFormat="1" applyFont="1" applyBorder="1" applyAlignment="1">
      <alignment horizontal="center" vertical="center"/>
    </xf>
    <xf numFmtId="38" fontId="4" fillId="0" borderId="40" xfId="0" applyNumberFormat="1" applyFont="1" applyBorder="1" applyAlignment="1">
      <alignment horizontal="center" vertical="center"/>
    </xf>
    <xf numFmtId="38" fontId="4" fillId="0" borderId="16" xfId="0" applyNumberFormat="1" applyFont="1" applyBorder="1" applyAlignment="1">
      <alignment horizontal="center" vertical="center"/>
    </xf>
    <xf numFmtId="38" fontId="4" fillId="0" borderId="50" xfId="0" applyNumberFormat="1" applyFont="1" applyBorder="1" applyAlignment="1">
      <alignment horizontal="center" vertical="center"/>
    </xf>
    <xf numFmtId="0" fontId="0" fillId="0" borderId="0" xfId="0"/>
    <xf numFmtId="0" fontId="12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4" xfId="0" applyFont="1" applyBorder="1"/>
    <xf numFmtId="0" fontId="12" fillId="0" borderId="7" xfId="0" applyFont="1" applyBorder="1"/>
    <xf numFmtId="38" fontId="4" fillId="0" borderId="47" xfId="0" applyNumberFormat="1" applyFont="1" applyBorder="1" applyAlignment="1">
      <alignment horizontal="center" vertical="center"/>
    </xf>
    <xf numFmtId="38" fontId="4" fillId="0" borderId="33" xfId="0" applyNumberFormat="1" applyFont="1" applyBorder="1" applyAlignment="1">
      <alignment horizontal="center" vertical="center"/>
    </xf>
    <xf numFmtId="38" fontId="4" fillId="0" borderId="26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49" fontId="3" fillId="0" borderId="0" xfId="0" quotePrefix="1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38" fontId="4" fillId="0" borderId="10" xfId="0" applyNumberFormat="1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6" fillId="0" borderId="0" xfId="0" applyFont="1" applyBorder="1"/>
    <xf numFmtId="179" fontId="16" fillId="0" borderId="0" xfId="0" applyNumberFormat="1" applyFont="1" applyBorder="1"/>
    <xf numFmtId="0" fontId="17" fillId="0" borderId="0" xfId="0" applyFont="1" applyBorder="1" applyAlignment="1">
      <alignment horizontal="right" vertical="center"/>
    </xf>
    <xf numFmtId="176" fontId="17" fillId="0" borderId="0" xfId="0" applyNumberFormat="1" applyFont="1" applyBorder="1" applyAlignment="1">
      <alignment vertical="center"/>
    </xf>
    <xf numFmtId="178" fontId="16" fillId="0" borderId="0" xfId="0" applyNumberFormat="1" applyFont="1" applyBorder="1"/>
    <xf numFmtId="43" fontId="17" fillId="0" borderId="0" xfId="0" applyNumberFormat="1" applyFont="1" applyBorder="1" applyAlignment="1">
      <alignment horizontal="right" vertical="center"/>
    </xf>
    <xf numFmtId="41" fontId="17" fillId="0" borderId="36" xfId="0" applyNumberFormat="1" applyFont="1" applyBorder="1" applyAlignment="1">
      <alignment horizontal="right" vertical="center"/>
    </xf>
    <xf numFmtId="41" fontId="17" fillId="0" borderId="0" xfId="0" applyNumberFormat="1" applyFont="1" applyBorder="1" applyAlignment="1">
      <alignment vertical="center"/>
    </xf>
    <xf numFmtId="41" fontId="17" fillId="0" borderId="0" xfId="0" applyNumberFormat="1" applyFont="1" applyBorder="1" applyAlignment="1">
      <alignment horizontal="right" vertical="center"/>
    </xf>
    <xf numFmtId="41" fontId="16" fillId="0" borderId="0" xfId="0" applyNumberFormat="1" applyFont="1" applyBorder="1"/>
    <xf numFmtId="178" fontId="17" fillId="0" borderId="36" xfId="0" applyNumberFormat="1" applyFont="1" applyBorder="1" applyAlignment="1">
      <alignment horizontal="right" vertical="center"/>
    </xf>
    <xf numFmtId="41" fontId="4" fillId="3" borderId="36" xfId="0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D636B-4233-4DBB-9166-56933B528510}">
  <dimension ref="B1:AD58"/>
  <sheetViews>
    <sheetView showZeros="0" tabSelected="1" view="pageBreakPreview" zoomScale="130" zoomScaleNormal="100" zoomScaleSheetLayoutView="13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A6" sqref="AA5:AA6"/>
    </sheetView>
  </sheetViews>
  <sheetFormatPr defaultColWidth="9" defaultRowHeight="13.2" x14ac:dyDescent="0.2"/>
  <cols>
    <col min="1" max="1" width="5.109375" style="229" customWidth="1"/>
    <col min="2" max="2" width="7.88671875" style="229" customWidth="1"/>
    <col min="3" max="3" width="10.33203125" style="229" customWidth="1"/>
    <col min="4" max="4" width="9.44140625" style="229" customWidth="1"/>
    <col min="5" max="6" width="9.44140625" style="341" customWidth="1"/>
    <col min="7" max="9" width="9.44140625" style="229" customWidth="1"/>
    <col min="10" max="10" width="9.44140625" style="229" bestFit="1" customWidth="1"/>
    <col min="11" max="11" width="10" style="229" customWidth="1"/>
    <col min="12" max="12" width="5.33203125" style="229" customWidth="1"/>
    <col min="13" max="13" width="4.109375" style="229" customWidth="1"/>
    <col min="14" max="14" width="10.21875" style="229" customWidth="1"/>
    <col min="15" max="21" width="9" style="229" customWidth="1"/>
    <col min="22" max="22" width="5.77734375" style="229" customWidth="1"/>
    <col min="23" max="25" width="9" style="229" customWidth="1"/>
    <col min="26" max="26" width="13.21875" style="229" customWidth="1"/>
    <col min="27" max="27" width="10.44140625" style="229" bestFit="1" customWidth="1"/>
    <col min="28" max="28" width="9.88671875" style="229" bestFit="1" customWidth="1"/>
    <col min="29" max="29" width="9" style="232"/>
    <col min="30" max="16384" width="9" style="229"/>
  </cols>
  <sheetData>
    <row r="1" spans="2:30" ht="18" customHeight="1" x14ac:dyDescent="0.2">
      <c r="B1" s="230" t="s">
        <v>399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</row>
    <row r="2" spans="2:30" ht="14.25" customHeight="1" x14ac:dyDescent="0.2">
      <c r="B2" s="231"/>
      <c r="C2" s="231"/>
      <c r="D2" s="233"/>
      <c r="E2" s="233"/>
      <c r="F2" s="233"/>
      <c r="G2" s="233"/>
      <c r="H2" s="233"/>
      <c r="I2" s="233"/>
      <c r="J2" s="233"/>
      <c r="K2" s="233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</row>
    <row r="3" spans="2:30" ht="17.25" customHeight="1" x14ac:dyDescent="0.2">
      <c r="B3" s="422" t="s">
        <v>220</v>
      </c>
      <c r="C3" s="420" t="s">
        <v>93</v>
      </c>
      <c r="D3" s="426" t="s">
        <v>103</v>
      </c>
      <c r="E3" s="426"/>
      <c r="F3" s="426"/>
      <c r="G3" s="426"/>
      <c r="H3" s="426"/>
      <c r="I3" s="427"/>
      <c r="J3" s="428" t="s">
        <v>104</v>
      </c>
      <c r="K3" s="430" t="s">
        <v>106</v>
      </c>
      <c r="L3" s="234"/>
      <c r="M3" s="235"/>
      <c r="N3" s="432" t="s">
        <v>93</v>
      </c>
      <c r="O3" s="445" t="s">
        <v>105</v>
      </c>
      <c r="P3" s="420" t="s">
        <v>107</v>
      </c>
      <c r="Q3" s="447" t="s">
        <v>158</v>
      </c>
      <c r="R3" s="447"/>
      <c r="S3" s="448"/>
      <c r="T3" s="420" t="s">
        <v>109</v>
      </c>
      <c r="U3" s="420" t="s">
        <v>98</v>
      </c>
      <c r="V3" s="420" t="s">
        <v>97</v>
      </c>
      <c r="W3" s="420" t="s">
        <v>99</v>
      </c>
      <c r="X3" s="420" t="s">
        <v>100</v>
      </c>
      <c r="Y3" s="435" t="s">
        <v>393</v>
      </c>
      <c r="Z3" s="548"/>
      <c r="AA3" s="549"/>
      <c r="AB3" s="549"/>
      <c r="AC3" s="550"/>
      <c r="AD3" s="549"/>
    </row>
    <row r="4" spans="2:30" ht="17.25" customHeight="1" x14ac:dyDescent="0.2">
      <c r="B4" s="423"/>
      <c r="C4" s="421"/>
      <c r="D4" s="437" t="s">
        <v>90</v>
      </c>
      <c r="E4" s="438"/>
      <c r="F4" s="439"/>
      <c r="G4" s="440" t="s">
        <v>94</v>
      </c>
      <c r="H4" s="441"/>
      <c r="I4" s="442"/>
      <c r="J4" s="429"/>
      <c r="K4" s="431"/>
      <c r="L4" s="234"/>
      <c r="M4" s="236"/>
      <c r="N4" s="433"/>
      <c r="O4" s="446"/>
      <c r="P4" s="421"/>
      <c r="Q4" s="449"/>
      <c r="R4" s="449"/>
      <c r="S4" s="450"/>
      <c r="T4" s="421"/>
      <c r="U4" s="421"/>
      <c r="V4" s="421"/>
      <c r="W4" s="421"/>
      <c r="X4" s="421"/>
      <c r="Y4" s="436"/>
      <c r="Z4" s="548"/>
      <c r="AA4" s="549"/>
      <c r="AB4" s="549"/>
      <c r="AC4" s="550"/>
      <c r="AD4" s="549"/>
    </row>
    <row r="5" spans="2:30" ht="17.25" customHeight="1" x14ac:dyDescent="0.2">
      <c r="B5" s="424"/>
      <c r="C5" s="425"/>
      <c r="D5" s="237" t="s">
        <v>91</v>
      </c>
      <c r="E5" s="237" t="s">
        <v>92</v>
      </c>
      <c r="F5" s="237" t="s">
        <v>10</v>
      </c>
      <c r="G5" s="237" t="s">
        <v>91</v>
      </c>
      <c r="H5" s="237" t="s">
        <v>92</v>
      </c>
      <c r="I5" s="237" t="s">
        <v>10</v>
      </c>
      <c r="J5" s="238" t="s">
        <v>101</v>
      </c>
      <c r="K5" s="320" t="s">
        <v>101</v>
      </c>
      <c r="L5" s="321"/>
      <c r="M5" s="240"/>
      <c r="N5" s="434"/>
      <c r="O5" s="322" t="s">
        <v>101</v>
      </c>
      <c r="P5" s="323" t="s">
        <v>118</v>
      </c>
      <c r="Q5" s="324" t="s">
        <v>95</v>
      </c>
      <c r="R5" s="237" t="s">
        <v>96</v>
      </c>
      <c r="S5" s="237" t="s">
        <v>10</v>
      </c>
      <c r="T5" s="241" t="s">
        <v>102</v>
      </c>
      <c r="U5" s="241" t="s">
        <v>102</v>
      </c>
      <c r="V5" s="242" t="s">
        <v>394</v>
      </c>
      <c r="W5" s="241" t="s">
        <v>102</v>
      </c>
      <c r="X5" s="241" t="s">
        <v>102</v>
      </c>
      <c r="Y5" s="243" t="s">
        <v>395</v>
      </c>
      <c r="Z5" s="551"/>
      <c r="AA5" s="549"/>
      <c r="AB5" s="549"/>
      <c r="AC5" s="550"/>
      <c r="AD5" s="549"/>
    </row>
    <row r="6" spans="2:30" ht="16.5" customHeight="1" x14ac:dyDescent="0.2">
      <c r="B6" s="245"/>
      <c r="C6" s="246" t="s">
        <v>85</v>
      </c>
      <c r="D6" s="247">
        <v>379</v>
      </c>
      <c r="E6" s="247">
        <v>0</v>
      </c>
      <c r="F6" s="247">
        <v>379</v>
      </c>
      <c r="G6" s="137">
        <v>840</v>
      </c>
      <c r="H6" s="137">
        <v>0</v>
      </c>
      <c r="I6" s="174">
        <v>840</v>
      </c>
      <c r="J6" s="403">
        <v>29</v>
      </c>
      <c r="K6" s="190">
        <v>0</v>
      </c>
      <c r="L6" s="393"/>
      <c r="M6" s="35"/>
      <c r="N6" s="81" t="s">
        <v>85</v>
      </c>
      <c r="O6" s="389" t="s">
        <v>242</v>
      </c>
      <c r="P6" s="185">
        <v>0</v>
      </c>
      <c r="Q6" s="328">
        <v>0</v>
      </c>
      <c r="R6" s="252">
        <v>0</v>
      </c>
      <c r="S6" s="256" t="s">
        <v>245</v>
      </c>
      <c r="T6" s="252">
        <v>0</v>
      </c>
      <c r="U6" s="258">
        <v>0</v>
      </c>
      <c r="V6" s="259">
        <v>0</v>
      </c>
      <c r="W6" s="258">
        <v>0</v>
      </c>
      <c r="X6" s="248">
        <v>1161</v>
      </c>
      <c r="Y6" s="260">
        <v>808</v>
      </c>
      <c r="Z6" s="552"/>
      <c r="AA6" s="549"/>
      <c r="AB6" s="553"/>
      <c r="AC6" s="550"/>
      <c r="AD6" s="549"/>
    </row>
    <row r="7" spans="2:30" ht="16.5" customHeight="1" x14ac:dyDescent="0.2">
      <c r="B7" s="245"/>
      <c r="C7" s="246" t="s">
        <v>174</v>
      </c>
      <c r="D7" s="262">
        <v>0</v>
      </c>
      <c r="E7" s="262">
        <v>0</v>
      </c>
      <c r="F7" s="262">
        <v>0</v>
      </c>
      <c r="G7" s="263">
        <v>295</v>
      </c>
      <c r="H7" s="263">
        <v>10518</v>
      </c>
      <c r="I7" s="263">
        <v>10813</v>
      </c>
      <c r="J7" s="404">
        <v>0</v>
      </c>
      <c r="K7" s="264">
        <v>0</v>
      </c>
      <c r="L7" s="393"/>
      <c r="M7" s="35"/>
      <c r="N7" s="81" t="s">
        <v>174</v>
      </c>
      <c r="O7" s="259">
        <v>0</v>
      </c>
      <c r="P7" s="258">
        <v>0</v>
      </c>
      <c r="Q7" s="292">
        <v>0</v>
      </c>
      <c r="R7" s="265">
        <v>0</v>
      </c>
      <c r="S7" s="256" t="s">
        <v>245</v>
      </c>
      <c r="T7" s="258">
        <v>0</v>
      </c>
      <c r="U7" s="258">
        <v>0</v>
      </c>
      <c r="V7" s="259">
        <v>0</v>
      </c>
      <c r="W7" s="258">
        <v>0</v>
      </c>
      <c r="X7" s="263">
        <v>0</v>
      </c>
      <c r="Y7" s="266">
        <v>0</v>
      </c>
      <c r="Z7" s="552"/>
      <c r="AA7" s="549"/>
      <c r="AB7" s="553"/>
      <c r="AC7" s="550"/>
      <c r="AD7" s="549"/>
    </row>
    <row r="8" spans="2:30" ht="16.5" customHeight="1" x14ac:dyDescent="0.2">
      <c r="B8" s="245" t="s">
        <v>61</v>
      </c>
      <c r="C8" s="267" t="s">
        <v>327</v>
      </c>
      <c r="D8" s="262">
        <v>990</v>
      </c>
      <c r="E8" s="262">
        <v>0</v>
      </c>
      <c r="F8" s="262">
        <v>990</v>
      </c>
      <c r="G8" s="263">
        <v>0</v>
      </c>
      <c r="H8" s="265">
        <v>0</v>
      </c>
      <c r="I8" s="268">
        <v>0</v>
      </c>
      <c r="J8" s="405">
        <v>0</v>
      </c>
      <c r="K8" s="270">
        <v>0</v>
      </c>
      <c r="L8" s="393"/>
      <c r="M8" s="35"/>
      <c r="N8" s="82" t="s">
        <v>329</v>
      </c>
      <c r="O8" s="292">
        <v>0</v>
      </c>
      <c r="P8" s="265">
        <v>0</v>
      </c>
      <c r="Q8" s="292">
        <v>0</v>
      </c>
      <c r="R8" s="265">
        <v>0</v>
      </c>
      <c r="S8" s="256">
        <v>0</v>
      </c>
      <c r="T8" s="258">
        <v>0</v>
      </c>
      <c r="U8" s="265">
        <v>0</v>
      </c>
      <c r="V8" s="259">
        <v>0</v>
      </c>
      <c r="W8" s="265">
        <v>0</v>
      </c>
      <c r="X8" s="265">
        <v>0</v>
      </c>
      <c r="Y8" s="270">
        <v>0</v>
      </c>
      <c r="Z8" s="552"/>
      <c r="AA8" s="549"/>
      <c r="AB8" s="553"/>
      <c r="AC8" s="550"/>
      <c r="AD8" s="549"/>
    </row>
    <row r="9" spans="2:30" ht="16.5" customHeight="1" x14ac:dyDescent="0.2">
      <c r="B9" s="245"/>
      <c r="C9" s="267" t="s">
        <v>1</v>
      </c>
      <c r="D9" s="262">
        <v>5</v>
      </c>
      <c r="E9" s="262">
        <v>0</v>
      </c>
      <c r="F9" s="262">
        <v>5</v>
      </c>
      <c r="G9" s="263">
        <v>180</v>
      </c>
      <c r="H9" s="263">
        <v>25084</v>
      </c>
      <c r="I9" s="263">
        <v>25264</v>
      </c>
      <c r="J9" s="405">
        <v>1126</v>
      </c>
      <c r="K9" s="270">
        <v>0</v>
      </c>
      <c r="L9" s="393"/>
      <c r="M9" s="35"/>
      <c r="N9" s="82" t="s">
        <v>1</v>
      </c>
      <c r="O9" s="292">
        <v>718</v>
      </c>
      <c r="P9" s="265">
        <v>0</v>
      </c>
      <c r="Q9" s="292">
        <v>259</v>
      </c>
      <c r="R9" s="265">
        <v>30</v>
      </c>
      <c r="S9" s="256">
        <v>289</v>
      </c>
      <c r="T9" s="258">
        <v>100</v>
      </c>
      <c r="U9" s="265">
        <v>10</v>
      </c>
      <c r="V9" s="259">
        <v>0</v>
      </c>
      <c r="W9" s="265">
        <v>0</v>
      </c>
      <c r="X9" s="263">
        <v>10545</v>
      </c>
      <c r="Y9" s="266">
        <v>530</v>
      </c>
      <c r="Z9" s="552"/>
      <c r="AA9" s="549"/>
      <c r="AB9" s="553"/>
      <c r="AC9" s="550"/>
      <c r="AD9" s="549"/>
    </row>
    <row r="10" spans="2:30" ht="16.5" customHeight="1" x14ac:dyDescent="0.2">
      <c r="B10" s="245"/>
      <c r="C10" s="267" t="s">
        <v>2</v>
      </c>
      <c r="D10" s="262">
        <v>241</v>
      </c>
      <c r="E10" s="262">
        <v>0</v>
      </c>
      <c r="F10" s="262">
        <v>241</v>
      </c>
      <c r="G10" s="263">
        <v>1783</v>
      </c>
      <c r="H10" s="263">
        <v>0</v>
      </c>
      <c r="I10" s="268">
        <v>1783</v>
      </c>
      <c r="J10" s="405">
        <v>74</v>
      </c>
      <c r="K10" s="270">
        <v>0</v>
      </c>
      <c r="L10" s="393"/>
      <c r="M10" s="35"/>
      <c r="N10" s="82" t="s">
        <v>2</v>
      </c>
      <c r="O10" s="292">
        <v>0</v>
      </c>
      <c r="P10" s="265">
        <v>61</v>
      </c>
      <c r="Q10" s="292">
        <v>0</v>
      </c>
      <c r="R10" s="265">
        <v>0</v>
      </c>
      <c r="S10" s="265" t="s">
        <v>245</v>
      </c>
      <c r="T10" s="258">
        <v>0</v>
      </c>
      <c r="U10" s="265">
        <v>0</v>
      </c>
      <c r="V10" s="259">
        <v>0</v>
      </c>
      <c r="W10" s="265">
        <v>0</v>
      </c>
      <c r="X10" s="263">
        <v>68588</v>
      </c>
      <c r="Y10" s="266">
        <v>548</v>
      </c>
      <c r="Z10" s="552"/>
      <c r="AA10" s="549"/>
      <c r="AB10" s="553"/>
      <c r="AC10" s="550"/>
      <c r="AD10" s="549"/>
    </row>
    <row r="11" spans="2:30" ht="16.5" customHeight="1" x14ac:dyDescent="0.2">
      <c r="B11" s="245" t="s">
        <v>62</v>
      </c>
      <c r="C11" s="267" t="s">
        <v>0</v>
      </c>
      <c r="D11" s="262">
        <v>6310</v>
      </c>
      <c r="E11" s="262">
        <v>2478</v>
      </c>
      <c r="F11" s="262">
        <v>8788</v>
      </c>
      <c r="G11" s="263">
        <v>13211</v>
      </c>
      <c r="H11" s="263">
        <v>89073</v>
      </c>
      <c r="I11" s="263">
        <v>102284</v>
      </c>
      <c r="J11" s="405">
        <v>601</v>
      </c>
      <c r="K11" s="270">
        <v>0</v>
      </c>
      <c r="L11" s="393"/>
      <c r="M11" s="35"/>
      <c r="N11" s="82" t="s">
        <v>0</v>
      </c>
      <c r="O11" s="292">
        <v>12</v>
      </c>
      <c r="P11" s="265">
        <v>960</v>
      </c>
      <c r="Q11" s="292">
        <v>0</v>
      </c>
      <c r="R11" s="265">
        <v>0</v>
      </c>
      <c r="S11" s="256">
        <v>0</v>
      </c>
      <c r="T11" s="258">
        <v>0</v>
      </c>
      <c r="U11" s="265">
        <v>0</v>
      </c>
      <c r="V11" s="259">
        <v>0</v>
      </c>
      <c r="W11" s="265">
        <v>0</v>
      </c>
      <c r="X11" s="263">
        <v>0</v>
      </c>
      <c r="Y11" s="266">
        <v>0</v>
      </c>
      <c r="Z11" s="552"/>
      <c r="AA11" s="549"/>
      <c r="AB11" s="553"/>
      <c r="AC11" s="550"/>
      <c r="AD11" s="549"/>
    </row>
    <row r="12" spans="2:30" ht="16.5" customHeight="1" x14ac:dyDescent="0.2">
      <c r="B12" s="245"/>
      <c r="C12" s="267" t="s">
        <v>3</v>
      </c>
      <c r="D12" s="272">
        <v>92</v>
      </c>
      <c r="E12" s="272">
        <v>0</v>
      </c>
      <c r="F12" s="262">
        <v>92</v>
      </c>
      <c r="G12" s="273">
        <v>8970</v>
      </c>
      <c r="H12" s="265">
        <v>4200</v>
      </c>
      <c r="I12" s="263">
        <v>13170</v>
      </c>
      <c r="J12" s="406">
        <v>0</v>
      </c>
      <c r="K12" s="270">
        <v>0</v>
      </c>
      <c r="L12" s="393"/>
      <c r="M12" s="35"/>
      <c r="N12" s="82" t="s">
        <v>3</v>
      </c>
      <c r="O12" s="292">
        <v>3528</v>
      </c>
      <c r="P12" s="265">
        <v>0</v>
      </c>
      <c r="Q12" s="272">
        <v>0</v>
      </c>
      <c r="R12" s="256">
        <v>0</v>
      </c>
      <c r="S12" s="256">
        <v>0</v>
      </c>
      <c r="T12" s="258">
        <v>0</v>
      </c>
      <c r="U12" s="265">
        <v>0</v>
      </c>
      <c r="V12" s="259">
        <v>0</v>
      </c>
      <c r="W12" s="265">
        <v>0</v>
      </c>
      <c r="X12" s="265">
        <v>0</v>
      </c>
      <c r="Y12" s="270">
        <v>0</v>
      </c>
      <c r="Z12" s="552"/>
      <c r="AA12" s="549"/>
      <c r="AB12" s="553"/>
      <c r="AC12" s="550"/>
      <c r="AD12" s="549"/>
    </row>
    <row r="13" spans="2:30" ht="16.5" customHeight="1" x14ac:dyDescent="0.2">
      <c r="B13" s="245"/>
      <c r="C13" s="267" t="s">
        <v>4</v>
      </c>
      <c r="D13" s="274">
        <v>97</v>
      </c>
      <c r="E13" s="274">
        <v>0</v>
      </c>
      <c r="F13" s="262">
        <v>97</v>
      </c>
      <c r="G13" s="273">
        <v>53935</v>
      </c>
      <c r="H13" s="273">
        <v>11965</v>
      </c>
      <c r="I13" s="250">
        <v>65900</v>
      </c>
      <c r="J13" s="406">
        <v>0</v>
      </c>
      <c r="K13" s="270">
        <v>0</v>
      </c>
      <c r="L13" s="393"/>
      <c r="M13" s="35"/>
      <c r="N13" s="82" t="s">
        <v>4</v>
      </c>
      <c r="O13" s="292">
        <v>0</v>
      </c>
      <c r="P13" s="265">
        <v>0</v>
      </c>
      <c r="Q13" s="272">
        <v>0</v>
      </c>
      <c r="R13" s="256">
        <v>0</v>
      </c>
      <c r="S13" s="256">
        <v>0</v>
      </c>
      <c r="T13" s="258">
        <v>0</v>
      </c>
      <c r="U13" s="265">
        <v>0</v>
      </c>
      <c r="V13" s="259">
        <v>0</v>
      </c>
      <c r="W13" s="265">
        <v>0</v>
      </c>
      <c r="X13" s="265">
        <v>0</v>
      </c>
      <c r="Y13" s="270">
        <v>0</v>
      </c>
      <c r="Z13" s="552"/>
      <c r="AA13" s="549"/>
      <c r="AB13" s="553"/>
      <c r="AC13" s="550"/>
      <c r="AD13" s="549"/>
    </row>
    <row r="14" spans="2:30" ht="16.5" customHeight="1" x14ac:dyDescent="0.2">
      <c r="B14" s="275"/>
      <c r="C14" s="276" t="s">
        <v>10</v>
      </c>
      <c r="D14" s="277">
        <f t="shared" ref="D14:J14" si="0">SUM(D6:D13)</f>
        <v>8114</v>
      </c>
      <c r="E14" s="277">
        <f t="shared" si="0"/>
        <v>2478</v>
      </c>
      <c r="F14" s="277">
        <f t="shared" si="0"/>
        <v>10592</v>
      </c>
      <c r="G14" s="277">
        <f t="shared" si="0"/>
        <v>79214</v>
      </c>
      <c r="H14" s="277">
        <f t="shared" si="0"/>
        <v>140840</v>
      </c>
      <c r="I14" s="277">
        <f t="shared" si="0"/>
        <v>220054</v>
      </c>
      <c r="J14" s="277">
        <f t="shared" si="0"/>
        <v>1830</v>
      </c>
      <c r="K14" s="298">
        <v>0</v>
      </c>
      <c r="L14" s="396"/>
      <c r="M14" s="35"/>
      <c r="N14" s="84" t="s">
        <v>10</v>
      </c>
      <c r="O14" s="282">
        <f>SUM(O6:O13)</f>
        <v>4258</v>
      </c>
      <c r="P14" s="282">
        <f>SUM(P6:P13)</f>
        <v>1021</v>
      </c>
      <c r="Q14" s="282">
        <f t="shared" ref="Q14:Z14" si="1">SUM(Q6:Q13)</f>
        <v>259</v>
      </c>
      <c r="R14" s="282">
        <f t="shared" si="1"/>
        <v>30</v>
      </c>
      <c r="S14" s="282">
        <f t="shared" si="1"/>
        <v>289</v>
      </c>
      <c r="T14" s="282">
        <f t="shared" si="1"/>
        <v>100</v>
      </c>
      <c r="U14" s="282">
        <f t="shared" si="1"/>
        <v>10</v>
      </c>
      <c r="V14" s="282">
        <f t="shared" si="1"/>
        <v>0</v>
      </c>
      <c r="W14" s="282">
        <f t="shared" si="1"/>
        <v>0</v>
      </c>
      <c r="X14" s="282">
        <f t="shared" si="1"/>
        <v>80294</v>
      </c>
      <c r="Y14" s="280">
        <f t="shared" si="1"/>
        <v>1886</v>
      </c>
      <c r="Z14" s="285"/>
      <c r="AA14" s="554"/>
      <c r="AB14" s="553"/>
      <c r="AC14" s="550"/>
      <c r="AD14" s="549"/>
    </row>
    <row r="15" spans="2:30" ht="16.5" customHeight="1" x14ac:dyDescent="0.2">
      <c r="B15" s="422" t="s">
        <v>189</v>
      </c>
      <c r="C15" s="284" t="s">
        <v>187</v>
      </c>
      <c r="D15" s="257">
        <v>134</v>
      </c>
      <c r="E15" s="257">
        <v>0</v>
      </c>
      <c r="F15" s="257">
        <v>134</v>
      </c>
      <c r="G15" s="250">
        <v>107</v>
      </c>
      <c r="H15" s="250">
        <v>65999</v>
      </c>
      <c r="I15" s="257">
        <v>66106</v>
      </c>
      <c r="J15" s="403">
        <v>0</v>
      </c>
      <c r="K15" s="286">
        <v>14880</v>
      </c>
      <c r="L15" s="396"/>
      <c r="M15" s="35"/>
      <c r="N15" s="124" t="s">
        <v>187</v>
      </c>
      <c r="O15" s="328" t="s">
        <v>242</v>
      </c>
      <c r="P15" s="268">
        <v>0</v>
      </c>
      <c r="Q15" s="272">
        <v>73</v>
      </c>
      <c r="R15" s="256">
        <v>35</v>
      </c>
      <c r="S15" s="256">
        <v>108</v>
      </c>
      <c r="T15" s="265">
        <v>224</v>
      </c>
      <c r="U15" s="265">
        <v>86</v>
      </c>
      <c r="V15" s="289">
        <v>0</v>
      </c>
      <c r="W15" s="290">
        <v>0</v>
      </c>
      <c r="X15" s="250">
        <v>0</v>
      </c>
      <c r="Y15" s="291">
        <v>0</v>
      </c>
      <c r="Z15" s="552"/>
      <c r="AA15" s="549"/>
      <c r="AB15" s="553"/>
      <c r="AC15" s="550"/>
      <c r="AD15" s="549"/>
    </row>
    <row r="16" spans="2:30" ht="16.5" customHeight="1" x14ac:dyDescent="0.2">
      <c r="B16" s="443"/>
      <c r="C16" s="267" t="s">
        <v>286</v>
      </c>
      <c r="D16" s="272">
        <v>0</v>
      </c>
      <c r="E16" s="272">
        <v>0</v>
      </c>
      <c r="F16" s="272">
        <v>0</v>
      </c>
      <c r="G16" s="273">
        <v>43</v>
      </c>
      <c r="H16" s="273">
        <v>129489</v>
      </c>
      <c r="I16" s="272">
        <v>129532</v>
      </c>
      <c r="J16" s="405">
        <v>0</v>
      </c>
      <c r="K16" s="270">
        <v>0</v>
      </c>
      <c r="L16" s="393"/>
      <c r="M16" s="35"/>
      <c r="N16" s="82" t="s">
        <v>287</v>
      </c>
      <c r="O16" s="292">
        <v>240</v>
      </c>
      <c r="P16" s="265">
        <v>0</v>
      </c>
      <c r="Q16" s="272">
        <v>8</v>
      </c>
      <c r="R16" s="256">
        <v>9</v>
      </c>
      <c r="S16" s="256">
        <v>17</v>
      </c>
      <c r="T16" s="265">
        <v>20</v>
      </c>
      <c r="U16" s="265">
        <v>5</v>
      </c>
      <c r="V16" s="292">
        <v>0</v>
      </c>
      <c r="W16" s="265">
        <v>0</v>
      </c>
      <c r="X16" s="265">
        <v>0</v>
      </c>
      <c r="Y16" s="270">
        <v>0</v>
      </c>
      <c r="Z16" s="552"/>
      <c r="AA16" s="549"/>
      <c r="AB16" s="553"/>
      <c r="AC16" s="550"/>
      <c r="AD16" s="549"/>
    </row>
    <row r="17" spans="2:30" ht="16.5" customHeight="1" x14ac:dyDescent="0.2">
      <c r="B17" s="444"/>
      <c r="C17" s="276" t="s">
        <v>10</v>
      </c>
      <c r="D17" s="282">
        <f>SUM(D15:D16)</f>
        <v>134</v>
      </c>
      <c r="E17" s="282">
        <f t="shared" ref="E17:K17" si="2">SUM(E15:E16)</f>
        <v>0</v>
      </c>
      <c r="F17" s="282">
        <f t="shared" si="2"/>
        <v>134</v>
      </c>
      <c r="G17" s="282">
        <f t="shared" si="2"/>
        <v>150</v>
      </c>
      <c r="H17" s="282">
        <f>SUM(H15:H16)</f>
        <v>195488</v>
      </c>
      <c r="I17" s="282">
        <f t="shared" si="2"/>
        <v>195638</v>
      </c>
      <c r="J17" s="282">
        <f t="shared" si="2"/>
        <v>0</v>
      </c>
      <c r="K17" s="407">
        <f t="shared" si="2"/>
        <v>14880</v>
      </c>
      <c r="L17" s="408"/>
      <c r="M17" s="35"/>
      <c r="N17" s="84" t="s">
        <v>10</v>
      </c>
      <c r="O17" s="282">
        <f>SUM(O15:O16)</f>
        <v>240</v>
      </c>
      <c r="P17" s="282">
        <f t="shared" ref="P17:Z17" si="3">SUM(P15:P16)</f>
        <v>0</v>
      </c>
      <c r="Q17" s="282">
        <f t="shared" si="3"/>
        <v>81</v>
      </c>
      <c r="R17" s="282">
        <f t="shared" si="3"/>
        <v>44</v>
      </c>
      <c r="S17" s="282">
        <f t="shared" si="3"/>
        <v>125</v>
      </c>
      <c r="T17" s="282">
        <f t="shared" si="3"/>
        <v>244</v>
      </c>
      <c r="U17" s="282">
        <f t="shared" si="3"/>
        <v>91</v>
      </c>
      <c r="V17" s="282">
        <f t="shared" si="3"/>
        <v>0</v>
      </c>
      <c r="W17" s="282">
        <f t="shared" si="3"/>
        <v>0</v>
      </c>
      <c r="X17" s="282">
        <f t="shared" si="3"/>
        <v>0</v>
      </c>
      <c r="Y17" s="280">
        <f t="shared" si="3"/>
        <v>0</v>
      </c>
      <c r="Z17" s="285"/>
      <c r="AA17" s="549"/>
      <c r="AB17" s="553"/>
      <c r="AC17" s="550"/>
      <c r="AD17" s="549"/>
    </row>
    <row r="18" spans="2:30" ht="16.5" customHeight="1" x14ac:dyDescent="0.2">
      <c r="B18" s="453" t="s">
        <v>235</v>
      </c>
      <c r="C18" s="294" t="s">
        <v>11</v>
      </c>
      <c r="D18" s="247">
        <v>1549</v>
      </c>
      <c r="E18" s="247">
        <v>0</v>
      </c>
      <c r="F18" s="247">
        <v>1549</v>
      </c>
      <c r="G18" s="248">
        <v>0</v>
      </c>
      <c r="H18" s="248">
        <v>74173</v>
      </c>
      <c r="I18" s="247">
        <v>74173</v>
      </c>
      <c r="J18" s="409">
        <v>0</v>
      </c>
      <c r="K18" s="253">
        <v>0</v>
      </c>
      <c r="L18" s="393"/>
      <c r="M18" s="35"/>
      <c r="N18" s="202" t="s">
        <v>11</v>
      </c>
      <c r="O18" s="328">
        <v>0</v>
      </c>
      <c r="P18" s="252">
        <v>0</v>
      </c>
      <c r="Q18" s="328">
        <v>0</v>
      </c>
      <c r="R18" s="252">
        <v>0</v>
      </c>
      <c r="S18" s="252">
        <v>0</v>
      </c>
      <c r="T18" s="252">
        <v>0</v>
      </c>
      <c r="U18" s="252">
        <v>0</v>
      </c>
      <c r="V18" s="252">
        <v>0</v>
      </c>
      <c r="W18" s="252">
        <v>0</v>
      </c>
      <c r="X18" s="248">
        <v>0</v>
      </c>
      <c r="Y18" s="260">
        <v>0</v>
      </c>
      <c r="Z18" s="552"/>
      <c r="AA18" s="549"/>
      <c r="AB18" s="553"/>
      <c r="AC18" s="550"/>
      <c r="AD18" s="549"/>
    </row>
    <row r="19" spans="2:30" ht="16.5" customHeight="1" x14ac:dyDescent="0.2">
      <c r="B19" s="454"/>
      <c r="C19" s="246" t="s">
        <v>14</v>
      </c>
      <c r="D19" s="257">
        <v>11</v>
      </c>
      <c r="E19" s="257">
        <v>0</v>
      </c>
      <c r="F19" s="257">
        <v>11</v>
      </c>
      <c r="G19" s="250">
        <v>94</v>
      </c>
      <c r="H19" s="250">
        <v>57875</v>
      </c>
      <c r="I19" s="257">
        <v>57969</v>
      </c>
      <c r="J19" s="404">
        <v>0</v>
      </c>
      <c r="K19" s="264">
        <v>0</v>
      </c>
      <c r="L19" s="393"/>
      <c r="M19" s="35"/>
      <c r="N19" s="81" t="s">
        <v>14</v>
      </c>
      <c r="O19" s="259">
        <v>0</v>
      </c>
      <c r="P19" s="258">
        <v>0</v>
      </c>
      <c r="Q19" s="259">
        <v>0</v>
      </c>
      <c r="R19" s="258">
        <v>0</v>
      </c>
      <c r="S19" s="265">
        <v>0</v>
      </c>
      <c r="T19" s="258">
        <v>0</v>
      </c>
      <c r="U19" s="258">
        <v>0</v>
      </c>
      <c r="V19" s="259">
        <v>0</v>
      </c>
      <c r="W19" s="258">
        <v>0</v>
      </c>
      <c r="X19" s="250">
        <v>1738</v>
      </c>
      <c r="Y19" s="291">
        <v>6</v>
      </c>
      <c r="Z19" s="552"/>
      <c r="AA19" s="549"/>
      <c r="AB19" s="553"/>
      <c r="AC19" s="550"/>
      <c r="AD19" s="549"/>
    </row>
    <row r="20" spans="2:30" ht="16.5" customHeight="1" x14ac:dyDescent="0.2">
      <c r="B20" s="454"/>
      <c r="C20" s="246" t="s">
        <v>176</v>
      </c>
      <c r="D20" s="272">
        <v>0</v>
      </c>
      <c r="E20" s="272">
        <v>0</v>
      </c>
      <c r="F20" s="272">
        <v>0</v>
      </c>
      <c r="G20" s="256">
        <v>0</v>
      </c>
      <c r="H20" s="273">
        <v>10540</v>
      </c>
      <c r="I20" s="272">
        <v>10540</v>
      </c>
      <c r="J20" s="405">
        <v>548</v>
      </c>
      <c r="K20" s="264">
        <v>0</v>
      </c>
      <c r="L20" s="393"/>
      <c r="M20" s="35"/>
      <c r="N20" s="82" t="s">
        <v>176</v>
      </c>
      <c r="O20" s="259">
        <v>60</v>
      </c>
      <c r="P20" s="258">
        <v>0</v>
      </c>
      <c r="Q20" s="272">
        <v>0</v>
      </c>
      <c r="R20" s="256">
        <v>0</v>
      </c>
      <c r="S20" s="265">
        <v>0</v>
      </c>
      <c r="T20" s="265">
        <v>0</v>
      </c>
      <c r="U20" s="258">
        <v>0</v>
      </c>
      <c r="V20" s="259">
        <v>0</v>
      </c>
      <c r="W20" s="258">
        <v>0</v>
      </c>
      <c r="X20" s="273">
        <v>0</v>
      </c>
      <c r="Y20" s="293">
        <v>385</v>
      </c>
      <c r="Z20" s="552"/>
      <c r="AA20" s="549"/>
      <c r="AB20" s="553"/>
      <c r="AC20" s="550"/>
      <c r="AD20" s="549"/>
    </row>
    <row r="21" spans="2:30" ht="16.5" customHeight="1" x14ac:dyDescent="0.2">
      <c r="B21" s="455"/>
      <c r="C21" s="276" t="s">
        <v>10</v>
      </c>
      <c r="D21" s="282">
        <f>SUM(D18:D20)</f>
        <v>1560</v>
      </c>
      <c r="E21" s="282">
        <f t="shared" ref="E21:J21" si="4">SUM(E18:E20)</f>
        <v>0</v>
      </c>
      <c r="F21" s="282">
        <f t="shared" si="4"/>
        <v>1560</v>
      </c>
      <c r="G21" s="282">
        <f t="shared" si="4"/>
        <v>94</v>
      </c>
      <c r="H21" s="282">
        <f t="shared" si="4"/>
        <v>142588</v>
      </c>
      <c r="I21" s="282">
        <f t="shared" si="4"/>
        <v>142682</v>
      </c>
      <c r="J21" s="282">
        <f t="shared" si="4"/>
        <v>548</v>
      </c>
      <c r="K21" s="335">
        <v>0</v>
      </c>
      <c r="L21" s="393"/>
      <c r="M21" s="35"/>
      <c r="N21" s="84" t="s">
        <v>10</v>
      </c>
      <c r="O21" s="297">
        <f>SUM(O18:O20)</f>
        <v>60</v>
      </c>
      <c r="P21" s="297">
        <f t="shared" ref="P21:X21" si="5">SUM(P18:P20)</f>
        <v>0</v>
      </c>
      <c r="Q21" s="297">
        <f t="shared" si="5"/>
        <v>0</v>
      </c>
      <c r="R21" s="297">
        <f t="shared" si="5"/>
        <v>0</v>
      </c>
      <c r="S21" s="297">
        <f t="shared" si="5"/>
        <v>0</v>
      </c>
      <c r="T21" s="297">
        <f t="shared" si="5"/>
        <v>0</v>
      </c>
      <c r="U21" s="297">
        <f t="shared" si="5"/>
        <v>0</v>
      </c>
      <c r="V21" s="297">
        <f t="shared" si="5"/>
        <v>0</v>
      </c>
      <c r="W21" s="297">
        <f t="shared" si="5"/>
        <v>0</v>
      </c>
      <c r="X21" s="297">
        <f t="shared" si="5"/>
        <v>1738</v>
      </c>
      <c r="Y21" s="298">
        <f>SUM(Y18:Y20)</f>
        <v>391</v>
      </c>
      <c r="Z21" s="555"/>
      <c r="AA21" s="549"/>
      <c r="AB21" s="553"/>
      <c r="AC21" s="550"/>
      <c r="AD21" s="549"/>
    </row>
    <row r="22" spans="2:30" ht="16.5" customHeight="1" x14ac:dyDescent="0.2">
      <c r="B22" s="245" t="s">
        <v>75</v>
      </c>
      <c r="C22" s="299" t="s">
        <v>35</v>
      </c>
      <c r="D22" s="288">
        <v>2655</v>
      </c>
      <c r="E22" s="288">
        <v>811</v>
      </c>
      <c r="F22" s="288">
        <v>3466</v>
      </c>
      <c r="G22" s="268">
        <v>433</v>
      </c>
      <c r="H22" s="268">
        <v>136266</v>
      </c>
      <c r="I22" s="288">
        <v>136699</v>
      </c>
      <c r="J22" s="410">
        <v>0</v>
      </c>
      <c r="K22" s="264">
        <v>0</v>
      </c>
      <c r="L22" s="396"/>
      <c r="M22" s="35"/>
      <c r="N22" s="87" t="s">
        <v>35</v>
      </c>
      <c r="O22" s="259">
        <v>0</v>
      </c>
      <c r="P22" s="250">
        <v>0</v>
      </c>
      <c r="Q22" s="289">
        <v>7214</v>
      </c>
      <c r="R22" s="290">
        <v>22523</v>
      </c>
      <c r="S22" s="256">
        <v>29737</v>
      </c>
      <c r="T22" s="258">
        <v>0</v>
      </c>
      <c r="U22" s="258">
        <v>0</v>
      </c>
      <c r="V22" s="259">
        <v>0</v>
      </c>
      <c r="W22" s="258">
        <v>0</v>
      </c>
      <c r="X22" s="268">
        <v>6041</v>
      </c>
      <c r="Y22" s="286">
        <v>630</v>
      </c>
      <c r="Z22" s="552"/>
      <c r="AA22" s="549"/>
      <c r="AB22" s="553"/>
      <c r="AC22" s="550"/>
      <c r="AD22" s="549"/>
    </row>
    <row r="23" spans="2:30" ht="16.5" customHeight="1" x14ac:dyDescent="0.2">
      <c r="B23" s="275" t="s">
        <v>76</v>
      </c>
      <c r="C23" s="301" t="s">
        <v>10</v>
      </c>
      <c r="D23" s="282">
        <f t="shared" ref="D23:I23" si="6">D22</f>
        <v>2655</v>
      </c>
      <c r="E23" s="282">
        <f t="shared" si="6"/>
        <v>811</v>
      </c>
      <c r="F23" s="282">
        <f t="shared" si="6"/>
        <v>3466</v>
      </c>
      <c r="G23" s="282">
        <f t="shared" si="6"/>
        <v>433</v>
      </c>
      <c r="H23" s="282">
        <f t="shared" si="6"/>
        <v>136266</v>
      </c>
      <c r="I23" s="282">
        <f t="shared" si="6"/>
        <v>136699</v>
      </c>
      <c r="J23" s="411">
        <v>0</v>
      </c>
      <c r="K23" s="280">
        <v>0</v>
      </c>
      <c r="L23" s="396"/>
      <c r="M23" s="35"/>
      <c r="N23" s="89" t="s">
        <v>10</v>
      </c>
      <c r="O23" s="282">
        <f>O22</f>
        <v>0</v>
      </c>
      <c r="P23" s="282">
        <f t="shared" ref="P23:Z23" si="7">P22</f>
        <v>0</v>
      </c>
      <c r="Q23" s="282">
        <f t="shared" si="7"/>
        <v>7214</v>
      </c>
      <c r="R23" s="282">
        <f t="shared" si="7"/>
        <v>22523</v>
      </c>
      <c r="S23" s="282">
        <f t="shared" si="7"/>
        <v>29737</v>
      </c>
      <c r="T23" s="282">
        <f t="shared" si="7"/>
        <v>0</v>
      </c>
      <c r="U23" s="282">
        <f t="shared" si="7"/>
        <v>0</v>
      </c>
      <c r="V23" s="282">
        <f t="shared" si="7"/>
        <v>0</v>
      </c>
      <c r="W23" s="282">
        <f t="shared" si="7"/>
        <v>0</v>
      </c>
      <c r="X23" s="282">
        <f t="shared" si="7"/>
        <v>6041</v>
      </c>
      <c r="Y23" s="282">
        <f t="shared" si="7"/>
        <v>630</v>
      </c>
      <c r="Z23" s="556"/>
      <c r="AA23" s="549"/>
      <c r="AB23" s="553"/>
      <c r="AC23" s="550"/>
      <c r="AD23" s="549"/>
    </row>
    <row r="24" spans="2:30" ht="16.5" customHeight="1" x14ac:dyDescent="0.2">
      <c r="B24" s="453" t="s">
        <v>236</v>
      </c>
      <c r="C24" s="246" t="s">
        <v>22</v>
      </c>
      <c r="D24" s="257">
        <v>6642</v>
      </c>
      <c r="E24" s="257">
        <v>615</v>
      </c>
      <c r="F24" s="257">
        <v>7257</v>
      </c>
      <c r="G24" s="250">
        <v>8749</v>
      </c>
      <c r="H24" s="138">
        <v>56837</v>
      </c>
      <c r="I24" s="139">
        <v>65586</v>
      </c>
      <c r="J24" s="409">
        <v>464</v>
      </c>
      <c r="K24" s="264">
        <v>0</v>
      </c>
      <c r="L24" s="393"/>
      <c r="M24" s="35"/>
      <c r="N24" s="81" t="s">
        <v>22</v>
      </c>
      <c r="O24" s="328">
        <v>915</v>
      </c>
      <c r="P24" s="258">
        <v>0</v>
      </c>
      <c r="Q24" s="259">
        <v>0</v>
      </c>
      <c r="R24" s="258">
        <v>0</v>
      </c>
      <c r="S24" s="290">
        <v>0</v>
      </c>
      <c r="T24" s="252">
        <v>1143</v>
      </c>
      <c r="U24" s="258">
        <v>0</v>
      </c>
      <c r="V24" s="259">
        <v>0</v>
      </c>
      <c r="W24" s="258">
        <v>0</v>
      </c>
      <c r="X24" s="250">
        <v>2160</v>
      </c>
      <c r="Y24" s="291">
        <v>755</v>
      </c>
      <c r="Z24" s="552"/>
      <c r="AA24" s="549"/>
      <c r="AB24" s="553"/>
      <c r="AC24" s="550"/>
      <c r="AD24" s="549"/>
    </row>
    <row r="25" spans="2:30" ht="16.5" customHeight="1" x14ac:dyDescent="0.2">
      <c r="B25" s="456"/>
      <c r="C25" s="267" t="s">
        <v>23</v>
      </c>
      <c r="D25" s="288">
        <v>0</v>
      </c>
      <c r="E25" s="288">
        <v>0</v>
      </c>
      <c r="F25" s="288">
        <v>0</v>
      </c>
      <c r="G25" s="290">
        <v>0</v>
      </c>
      <c r="H25" s="197">
        <v>0</v>
      </c>
      <c r="I25" s="154">
        <v>0</v>
      </c>
      <c r="J25" s="404">
        <v>0</v>
      </c>
      <c r="K25" s="264">
        <v>0</v>
      </c>
      <c r="L25" s="393"/>
      <c r="M25" s="35"/>
      <c r="N25" s="81" t="s">
        <v>23</v>
      </c>
      <c r="O25" s="259">
        <v>0</v>
      </c>
      <c r="P25" s="258">
        <v>0</v>
      </c>
      <c r="Q25" s="289">
        <v>0</v>
      </c>
      <c r="R25" s="290">
        <v>0</v>
      </c>
      <c r="S25" s="265">
        <v>0</v>
      </c>
      <c r="T25" s="258">
        <v>0</v>
      </c>
      <c r="U25" s="258">
        <v>0</v>
      </c>
      <c r="V25" s="259">
        <v>0</v>
      </c>
      <c r="W25" s="258">
        <v>0</v>
      </c>
      <c r="X25" s="268">
        <v>0</v>
      </c>
      <c r="Y25" s="286">
        <v>0</v>
      </c>
      <c r="Z25" s="552"/>
      <c r="AA25" s="549"/>
      <c r="AB25" s="553"/>
      <c r="AC25" s="550"/>
      <c r="AD25" s="549"/>
    </row>
    <row r="26" spans="2:30" ht="16.5" customHeight="1" x14ac:dyDescent="0.2">
      <c r="B26" s="457"/>
      <c r="C26" s="276" t="s">
        <v>10</v>
      </c>
      <c r="D26" s="282">
        <f t="shared" ref="D26:J26" si="8">SUM(D24:D25)</f>
        <v>6642</v>
      </c>
      <c r="E26" s="282">
        <f t="shared" si="8"/>
        <v>615</v>
      </c>
      <c r="F26" s="282">
        <f t="shared" si="8"/>
        <v>7257</v>
      </c>
      <c r="G26" s="282">
        <f t="shared" si="8"/>
        <v>8749</v>
      </c>
      <c r="H26" s="282">
        <f t="shared" si="8"/>
        <v>56837</v>
      </c>
      <c r="I26" s="282">
        <f t="shared" si="8"/>
        <v>65586</v>
      </c>
      <c r="J26" s="412">
        <f t="shared" si="8"/>
        <v>464</v>
      </c>
      <c r="K26" s="335">
        <v>0</v>
      </c>
      <c r="L26" s="393"/>
      <c r="M26" s="35"/>
      <c r="N26" s="84" t="s">
        <v>10</v>
      </c>
      <c r="O26" s="297">
        <f>SUM(O24:O25)</f>
        <v>915</v>
      </c>
      <c r="P26" s="297">
        <f t="shared" ref="P26:Z26" si="9">SUM(P24:P25)</f>
        <v>0</v>
      </c>
      <c r="Q26" s="297">
        <f t="shared" si="9"/>
        <v>0</v>
      </c>
      <c r="R26" s="297">
        <f t="shared" si="9"/>
        <v>0</v>
      </c>
      <c r="S26" s="297">
        <f t="shared" si="9"/>
        <v>0</v>
      </c>
      <c r="T26" s="297">
        <f t="shared" si="9"/>
        <v>1143</v>
      </c>
      <c r="U26" s="297">
        <f t="shared" si="9"/>
        <v>0</v>
      </c>
      <c r="V26" s="297">
        <f t="shared" si="9"/>
        <v>0</v>
      </c>
      <c r="W26" s="297">
        <f t="shared" si="9"/>
        <v>0</v>
      </c>
      <c r="X26" s="297">
        <f t="shared" si="9"/>
        <v>2160</v>
      </c>
      <c r="Y26" s="297">
        <f t="shared" si="9"/>
        <v>755</v>
      </c>
      <c r="Z26" s="557"/>
      <c r="AA26" s="558"/>
      <c r="AB26" s="553"/>
      <c r="AC26" s="550"/>
      <c r="AD26" s="549"/>
    </row>
    <row r="27" spans="2:30" ht="16.5" customHeight="1" x14ac:dyDescent="0.2">
      <c r="B27" s="453" t="s">
        <v>237</v>
      </c>
      <c r="C27" s="299" t="s">
        <v>37</v>
      </c>
      <c r="D27" s="252">
        <v>8</v>
      </c>
      <c r="E27" s="252" t="s">
        <v>242</v>
      </c>
      <c r="F27" s="252">
        <v>8</v>
      </c>
      <c r="G27" s="250">
        <v>81</v>
      </c>
      <c r="H27" s="138">
        <v>40000</v>
      </c>
      <c r="I27" s="185">
        <v>40081</v>
      </c>
      <c r="J27" s="409">
        <v>0</v>
      </c>
      <c r="K27" s="264">
        <v>0</v>
      </c>
      <c r="L27" s="393"/>
      <c r="M27" s="35"/>
      <c r="N27" s="87" t="s">
        <v>37</v>
      </c>
      <c r="O27" s="259">
        <v>0</v>
      </c>
      <c r="P27" s="252">
        <v>0</v>
      </c>
      <c r="Q27" s="259">
        <v>0</v>
      </c>
      <c r="R27" s="258">
        <v>0</v>
      </c>
      <c r="S27" s="256">
        <v>0</v>
      </c>
      <c r="T27" s="252">
        <v>0</v>
      </c>
      <c r="U27" s="258">
        <v>0</v>
      </c>
      <c r="V27" s="259">
        <v>0</v>
      </c>
      <c r="W27" s="258">
        <v>0</v>
      </c>
      <c r="X27" s="258">
        <v>0</v>
      </c>
      <c r="Y27" s="264">
        <v>561</v>
      </c>
      <c r="Z27" s="552"/>
      <c r="AA27" s="549"/>
      <c r="AB27" s="553"/>
      <c r="AC27" s="550"/>
      <c r="AD27" s="549"/>
    </row>
    <row r="28" spans="2:30" ht="16.5" customHeight="1" x14ac:dyDescent="0.2">
      <c r="B28" s="454"/>
      <c r="C28" s="304" t="s">
        <v>38</v>
      </c>
      <c r="D28" s="288">
        <v>163</v>
      </c>
      <c r="E28" s="274">
        <v>0</v>
      </c>
      <c r="F28" s="288">
        <v>163</v>
      </c>
      <c r="G28" s="273">
        <v>93</v>
      </c>
      <c r="H28" s="187">
        <v>0</v>
      </c>
      <c r="I28" s="154">
        <v>93</v>
      </c>
      <c r="J28" s="405" t="s">
        <v>242</v>
      </c>
      <c r="K28" s="270">
        <v>0</v>
      </c>
      <c r="L28" s="393"/>
      <c r="M28" s="35"/>
      <c r="N28" s="88" t="s">
        <v>38</v>
      </c>
      <c r="O28" s="292">
        <v>0</v>
      </c>
      <c r="P28" s="265">
        <v>5</v>
      </c>
      <c r="Q28" s="272">
        <v>0</v>
      </c>
      <c r="R28" s="256">
        <v>0</v>
      </c>
      <c r="S28" s="256">
        <v>0</v>
      </c>
      <c r="T28" s="265">
        <v>0</v>
      </c>
      <c r="U28" s="265">
        <v>0</v>
      </c>
      <c r="V28" s="292">
        <v>0</v>
      </c>
      <c r="W28" s="265">
        <v>0</v>
      </c>
      <c r="X28" s="273">
        <v>0</v>
      </c>
      <c r="Y28" s="293">
        <v>61</v>
      </c>
      <c r="Z28" s="552"/>
      <c r="AA28" s="549"/>
      <c r="AB28" s="553"/>
      <c r="AC28" s="550"/>
      <c r="AD28" s="549"/>
    </row>
    <row r="29" spans="2:30" ht="16.5" customHeight="1" x14ac:dyDescent="0.2">
      <c r="B29" s="455"/>
      <c r="C29" s="301" t="s">
        <v>10</v>
      </c>
      <c r="D29" s="282">
        <f>SUM(D27:D28)</f>
        <v>171</v>
      </c>
      <c r="E29" s="282">
        <f t="shared" ref="E29:J29" si="10">SUM(E27:E28)</f>
        <v>0</v>
      </c>
      <c r="F29" s="282">
        <f>SUM(F27:F28)</f>
        <v>171</v>
      </c>
      <c r="G29" s="282">
        <f>SUM(G27:G28)</f>
        <v>174</v>
      </c>
      <c r="H29" s="282">
        <f t="shared" si="10"/>
        <v>40000</v>
      </c>
      <c r="I29" s="282">
        <f>SUM(I27:I28)</f>
        <v>40174</v>
      </c>
      <c r="J29" s="282">
        <f t="shared" si="10"/>
        <v>0</v>
      </c>
      <c r="K29" s="280">
        <v>0</v>
      </c>
      <c r="L29" s="396"/>
      <c r="M29" s="35"/>
      <c r="N29" s="89" t="s">
        <v>10</v>
      </c>
      <c r="O29" s="282">
        <f>SUM(O27:O28)</f>
        <v>0</v>
      </c>
      <c r="P29" s="282">
        <f t="shared" ref="P29:Z29" si="11">SUM(P27:P28)</f>
        <v>5</v>
      </c>
      <c r="Q29" s="282">
        <f t="shared" si="11"/>
        <v>0</v>
      </c>
      <c r="R29" s="282">
        <f t="shared" si="11"/>
        <v>0</v>
      </c>
      <c r="S29" s="282">
        <f t="shared" si="11"/>
        <v>0</v>
      </c>
      <c r="T29" s="282">
        <f t="shared" si="11"/>
        <v>0</v>
      </c>
      <c r="U29" s="282">
        <f t="shared" si="11"/>
        <v>0</v>
      </c>
      <c r="V29" s="282">
        <f t="shared" si="11"/>
        <v>0</v>
      </c>
      <c r="W29" s="282">
        <f t="shared" si="11"/>
        <v>0</v>
      </c>
      <c r="X29" s="282">
        <f t="shared" si="11"/>
        <v>0</v>
      </c>
      <c r="Y29" s="280">
        <f t="shared" si="11"/>
        <v>622</v>
      </c>
      <c r="Z29" s="285"/>
      <c r="AA29" s="549"/>
      <c r="AB29" s="553"/>
      <c r="AC29" s="550"/>
      <c r="AD29" s="549"/>
    </row>
    <row r="30" spans="2:30" ht="16.5" customHeight="1" x14ac:dyDescent="0.2">
      <c r="B30" s="458" t="s">
        <v>215</v>
      </c>
      <c r="C30" s="299" t="s">
        <v>31</v>
      </c>
      <c r="D30" s="257">
        <v>391</v>
      </c>
      <c r="E30" s="257">
        <v>0</v>
      </c>
      <c r="F30" s="257">
        <v>391</v>
      </c>
      <c r="G30" s="258">
        <v>0</v>
      </c>
      <c r="H30" s="138">
        <v>44054</v>
      </c>
      <c r="I30" s="139">
        <v>44054</v>
      </c>
      <c r="J30" s="404">
        <v>40</v>
      </c>
      <c r="K30" s="264">
        <v>0</v>
      </c>
      <c r="L30" s="393"/>
      <c r="M30" s="35"/>
      <c r="N30" s="87" t="s">
        <v>31</v>
      </c>
      <c r="O30" s="259">
        <v>0</v>
      </c>
      <c r="P30" s="258">
        <v>0</v>
      </c>
      <c r="Q30" s="259">
        <v>0</v>
      </c>
      <c r="R30" s="258">
        <v>0</v>
      </c>
      <c r="S30" s="256">
        <v>0</v>
      </c>
      <c r="T30" s="258">
        <v>0</v>
      </c>
      <c r="U30" s="259">
        <v>0</v>
      </c>
      <c r="V30" s="258">
        <v>0</v>
      </c>
      <c r="W30" s="258">
        <v>0</v>
      </c>
      <c r="X30" s="258">
        <v>0</v>
      </c>
      <c r="Y30" s="264">
        <v>0</v>
      </c>
      <c r="Z30" s="552"/>
      <c r="AA30" s="549"/>
      <c r="AB30" s="553"/>
      <c r="AC30" s="550"/>
      <c r="AD30" s="549"/>
    </row>
    <row r="31" spans="2:30" ht="16.5" customHeight="1" x14ac:dyDescent="0.2">
      <c r="B31" s="423"/>
      <c r="C31" s="304" t="s">
        <v>32</v>
      </c>
      <c r="D31" s="262">
        <v>13</v>
      </c>
      <c r="E31" s="262">
        <v>0</v>
      </c>
      <c r="F31" s="262">
        <v>13</v>
      </c>
      <c r="G31" s="265">
        <v>11</v>
      </c>
      <c r="H31" s="96">
        <v>1209</v>
      </c>
      <c r="I31" s="140">
        <v>1220</v>
      </c>
      <c r="J31" s="405">
        <v>0</v>
      </c>
      <c r="K31" s="270">
        <v>0</v>
      </c>
      <c r="L31" s="393"/>
      <c r="M31" s="35"/>
      <c r="N31" s="88" t="s">
        <v>32</v>
      </c>
      <c r="O31" s="292">
        <v>0</v>
      </c>
      <c r="P31" s="265">
        <v>0</v>
      </c>
      <c r="Q31" s="292">
        <v>0</v>
      </c>
      <c r="R31" s="265">
        <v>0</v>
      </c>
      <c r="S31" s="256">
        <v>0</v>
      </c>
      <c r="T31" s="265">
        <v>0</v>
      </c>
      <c r="U31" s="292">
        <v>0</v>
      </c>
      <c r="V31" s="265">
        <v>0</v>
      </c>
      <c r="W31" s="265">
        <v>0</v>
      </c>
      <c r="X31" s="263">
        <v>0</v>
      </c>
      <c r="Y31" s="266">
        <v>0</v>
      </c>
      <c r="Z31" s="552"/>
      <c r="AA31" s="549"/>
      <c r="AB31" s="553"/>
      <c r="AC31" s="550"/>
      <c r="AD31" s="549"/>
    </row>
    <row r="32" spans="2:30" ht="16.5" customHeight="1" x14ac:dyDescent="0.2">
      <c r="B32" s="423"/>
      <c r="C32" s="304" t="s">
        <v>33</v>
      </c>
      <c r="D32" s="274">
        <v>20</v>
      </c>
      <c r="E32" s="274">
        <v>0</v>
      </c>
      <c r="F32" s="274">
        <v>20</v>
      </c>
      <c r="G32" s="274">
        <v>0</v>
      </c>
      <c r="H32" s="149">
        <v>15968</v>
      </c>
      <c r="I32" s="150">
        <v>15968</v>
      </c>
      <c r="J32" s="405" t="s">
        <v>242</v>
      </c>
      <c r="K32" s="270">
        <v>0</v>
      </c>
      <c r="L32" s="393"/>
      <c r="M32" s="35"/>
      <c r="N32" s="88" t="s">
        <v>33</v>
      </c>
      <c r="O32" s="292">
        <v>0</v>
      </c>
      <c r="P32" s="265">
        <v>0</v>
      </c>
      <c r="Q32" s="272">
        <v>0</v>
      </c>
      <c r="R32" s="256">
        <v>6</v>
      </c>
      <c r="S32" s="256">
        <v>6</v>
      </c>
      <c r="T32" s="265">
        <v>0</v>
      </c>
      <c r="U32" s="292">
        <v>0</v>
      </c>
      <c r="V32" s="265">
        <v>0</v>
      </c>
      <c r="W32" s="265">
        <v>0</v>
      </c>
      <c r="X32" s="256">
        <v>0</v>
      </c>
      <c r="Y32" s="306">
        <v>0</v>
      </c>
      <c r="Z32" s="552"/>
      <c r="AA32" s="549"/>
      <c r="AB32" s="553"/>
      <c r="AC32" s="550"/>
      <c r="AD32" s="549"/>
    </row>
    <row r="33" spans="2:30" ht="16.5" customHeight="1" x14ac:dyDescent="0.2">
      <c r="B33" s="424"/>
      <c r="C33" s="301" t="s">
        <v>10</v>
      </c>
      <c r="D33" s="282">
        <f>SUM(D30:D32)</f>
        <v>424</v>
      </c>
      <c r="E33" s="282">
        <f t="shared" ref="E33:J33" si="12">SUM(E30:E32)</f>
        <v>0</v>
      </c>
      <c r="F33" s="282">
        <f>SUM(F30:F32)</f>
        <v>424</v>
      </c>
      <c r="G33" s="282">
        <f t="shared" si="12"/>
        <v>11</v>
      </c>
      <c r="H33" s="282">
        <f>SUM(H30:H32)</f>
        <v>61231</v>
      </c>
      <c r="I33" s="282">
        <f>SUM(I30:I32)</f>
        <v>61242</v>
      </c>
      <c r="J33" s="282">
        <f t="shared" si="12"/>
        <v>40</v>
      </c>
      <c r="K33" s="280">
        <v>0</v>
      </c>
      <c r="L33" s="396"/>
      <c r="M33" s="35"/>
      <c r="N33" s="89" t="s">
        <v>10</v>
      </c>
      <c r="O33" s="282">
        <f>SUM(O30:O32)</f>
        <v>0</v>
      </c>
      <c r="P33" s="282">
        <f t="shared" ref="P33:Z33" si="13">SUM(P30:P32)</f>
        <v>0</v>
      </c>
      <c r="Q33" s="282">
        <f t="shared" si="13"/>
        <v>0</v>
      </c>
      <c r="R33" s="282">
        <f t="shared" si="13"/>
        <v>6</v>
      </c>
      <c r="S33" s="282">
        <f t="shared" si="13"/>
        <v>6</v>
      </c>
      <c r="T33" s="282">
        <f t="shared" si="13"/>
        <v>0</v>
      </c>
      <c r="U33" s="282">
        <f t="shared" si="13"/>
        <v>0</v>
      </c>
      <c r="V33" s="282">
        <f t="shared" si="13"/>
        <v>0</v>
      </c>
      <c r="W33" s="282">
        <f t="shared" si="13"/>
        <v>0</v>
      </c>
      <c r="X33" s="282">
        <f t="shared" si="13"/>
        <v>0</v>
      </c>
      <c r="Y33" s="282">
        <f t="shared" si="13"/>
        <v>0</v>
      </c>
      <c r="Z33" s="556"/>
      <c r="AA33" s="549"/>
      <c r="AB33" s="553"/>
      <c r="AC33" s="550"/>
      <c r="AD33" s="549"/>
    </row>
    <row r="34" spans="2:30" ht="16.5" customHeight="1" x14ac:dyDescent="0.2">
      <c r="B34" s="453" t="s">
        <v>238</v>
      </c>
      <c r="C34" s="299" t="s">
        <v>39</v>
      </c>
      <c r="D34" s="257">
        <v>7056</v>
      </c>
      <c r="E34" s="257">
        <v>0</v>
      </c>
      <c r="F34" s="257">
        <v>7056</v>
      </c>
      <c r="G34" s="250">
        <v>2140</v>
      </c>
      <c r="H34" s="149">
        <v>0</v>
      </c>
      <c r="I34" s="139">
        <v>2140</v>
      </c>
      <c r="J34" s="409">
        <v>143</v>
      </c>
      <c r="K34" s="264">
        <v>0</v>
      </c>
      <c r="L34" s="393"/>
      <c r="M34" s="35"/>
      <c r="N34" s="87" t="s">
        <v>39</v>
      </c>
      <c r="O34" s="259">
        <v>64</v>
      </c>
      <c r="P34" s="252">
        <v>1113</v>
      </c>
      <c r="Q34" s="259">
        <v>0</v>
      </c>
      <c r="R34" s="258">
        <v>30686</v>
      </c>
      <c r="S34" s="256">
        <v>30686</v>
      </c>
      <c r="T34" s="252">
        <v>457</v>
      </c>
      <c r="U34" s="258">
        <v>314</v>
      </c>
      <c r="V34" s="259">
        <v>0</v>
      </c>
      <c r="W34" s="258">
        <v>0</v>
      </c>
      <c r="X34" s="250">
        <v>11225</v>
      </c>
      <c r="Y34" s="291">
        <v>260</v>
      </c>
      <c r="Z34" s="552"/>
      <c r="AA34" s="549"/>
      <c r="AB34" s="553"/>
      <c r="AC34" s="550"/>
      <c r="AD34" s="549"/>
    </row>
    <row r="35" spans="2:30" ht="16.5" customHeight="1" x14ac:dyDescent="0.2">
      <c r="B35" s="454"/>
      <c r="C35" s="304" t="s">
        <v>40</v>
      </c>
      <c r="D35" s="262">
        <v>5716</v>
      </c>
      <c r="E35" s="262">
        <v>0</v>
      </c>
      <c r="F35" s="262">
        <v>5716</v>
      </c>
      <c r="G35" s="263">
        <v>582</v>
      </c>
      <c r="H35" s="149">
        <v>0</v>
      </c>
      <c r="I35" s="140">
        <v>582</v>
      </c>
      <c r="J35" s="405">
        <v>92</v>
      </c>
      <c r="K35" s="264">
        <v>0</v>
      </c>
      <c r="L35" s="393"/>
      <c r="M35" s="35"/>
      <c r="N35" s="88" t="s">
        <v>40</v>
      </c>
      <c r="O35" s="332">
        <v>0</v>
      </c>
      <c r="P35" s="265">
        <v>3148</v>
      </c>
      <c r="Q35" s="292">
        <v>0</v>
      </c>
      <c r="R35" s="265">
        <v>0</v>
      </c>
      <c r="S35" s="256">
        <v>0</v>
      </c>
      <c r="T35" s="265">
        <v>0</v>
      </c>
      <c r="U35" s="265">
        <v>0</v>
      </c>
      <c r="V35" s="259">
        <v>0</v>
      </c>
      <c r="W35" s="265">
        <v>0</v>
      </c>
      <c r="X35" s="265">
        <v>0</v>
      </c>
      <c r="Y35" s="270">
        <v>150</v>
      </c>
      <c r="Z35" s="552"/>
      <c r="AA35" s="549"/>
      <c r="AB35" s="553"/>
      <c r="AC35" s="550"/>
      <c r="AD35" s="549"/>
    </row>
    <row r="36" spans="2:30" ht="16.5" customHeight="1" x14ac:dyDescent="0.2">
      <c r="B36" s="454"/>
      <c r="C36" s="304" t="s">
        <v>44</v>
      </c>
      <c r="D36" s="262">
        <f>SUM(D34:D35)</f>
        <v>12772</v>
      </c>
      <c r="E36" s="262">
        <f t="shared" ref="E36:J36" si="14">SUM(E34:E35)</f>
        <v>0</v>
      </c>
      <c r="F36" s="262">
        <f t="shared" si="14"/>
        <v>12772</v>
      </c>
      <c r="G36" s="262">
        <f t="shared" si="14"/>
        <v>2722</v>
      </c>
      <c r="H36" s="262">
        <f t="shared" si="14"/>
        <v>0</v>
      </c>
      <c r="I36" s="262">
        <f t="shared" si="14"/>
        <v>2722</v>
      </c>
      <c r="J36" s="262">
        <f t="shared" si="14"/>
        <v>235</v>
      </c>
      <c r="K36" s="264">
        <v>0</v>
      </c>
      <c r="L36" s="393"/>
      <c r="M36" s="35"/>
      <c r="N36" s="88" t="s">
        <v>44</v>
      </c>
      <c r="O36" s="292">
        <f>SUM(O34:O35)</f>
        <v>64</v>
      </c>
      <c r="P36" s="292">
        <f t="shared" ref="P36:Z36" si="15">SUM(P34:P35)</f>
        <v>4261</v>
      </c>
      <c r="Q36" s="292">
        <f t="shared" si="15"/>
        <v>0</v>
      </c>
      <c r="R36" s="292">
        <f t="shared" si="15"/>
        <v>30686</v>
      </c>
      <c r="S36" s="292">
        <f t="shared" si="15"/>
        <v>30686</v>
      </c>
      <c r="T36" s="292">
        <f t="shared" si="15"/>
        <v>457</v>
      </c>
      <c r="U36" s="292">
        <f t="shared" si="15"/>
        <v>314</v>
      </c>
      <c r="V36" s="292">
        <f t="shared" si="15"/>
        <v>0</v>
      </c>
      <c r="W36" s="292">
        <f t="shared" si="15"/>
        <v>0</v>
      </c>
      <c r="X36" s="292">
        <f t="shared" si="15"/>
        <v>11225</v>
      </c>
      <c r="Y36" s="270">
        <f t="shared" si="15"/>
        <v>410</v>
      </c>
      <c r="Z36" s="555"/>
      <c r="AA36" s="549"/>
      <c r="AB36" s="553"/>
      <c r="AC36" s="550"/>
      <c r="AD36" s="549"/>
    </row>
    <row r="37" spans="2:30" ht="16.5" customHeight="1" x14ac:dyDescent="0.2">
      <c r="B37" s="454"/>
      <c r="C37" s="304" t="s">
        <v>45</v>
      </c>
      <c r="D37" s="257">
        <v>1310</v>
      </c>
      <c r="E37" s="257">
        <v>0</v>
      </c>
      <c r="F37" s="257">
        <v>1310</v>
      </c>
      <c r="G37" s="250" t="s">
        <v>242</v>
      </c>
      <c r="H37" s="138">
        <v>880796</v>
      </c>
      <c r="I37" s="139">
        <v>880796</v>
      </c>
      <c r="J37" s="405" t="s">
        <v>242</v>
      </c>
      <c r="K37" s="336">
        <v>0</v>
      </c>
      <c r="L37" s="393"/>
      <c r="M37" s="35"/>
      <c r="N37" s="88" t="s">
        <v>45</v>
      </c>
      <c r="O37" s="292"/>
      <c r="P37" s="265">
        <v>1153</v>
      </c>
      <c r="Q37" s="292">
        <v>6175</v>
      </c>
      <c r="R37" s="265">
        <v>177606</v>
      </c>
      <c r="S37" s="256">
        <v>183781</v>
      </c>
      <c r="T37" s="259">
        <v>0</v>
      </c>
      <c r="U37" s="259">
        <v>62</v>
      </c>
      <c r="V37" s="259">
        <v>0</v>
      </c>
      <c r="W37" s="292">
        <v>0</v>
      </c>
      <c r="X37" s="273">
        <v>26442</v>
      </c>
      <c r="Y37" s="293">
        <v>0</v>
      </c>
      <c r="Z37" s="552"/>
      <c r="AA37" s="549"/>
      <c r="AB37" s="553"/>
      <c r="AC37" s="550"/>
      <c r="AD37" s="549"/>
    </row>
    <row r="38" spans="2:30" ht="16.5" customHeight="1" x14ac:dyDescent="0.2">
      <c r="B38" s="454"/>
      <c r="C38" s="304" t="s">
        <v>46</v>
      </c>
      <c r="D38" s="274">
        <v>547</v>
      </c>
      <c r="E38" s="274">
        <v>2388</v>
      </c>
      <c r="F38" s="274">
        <v>2935</v>
      </c>
      <c r="G38" s="273">
        <v>0</v>
      </c>
      <c r="H38" s="149">
        <v>247923</v>
      </c>
      <c r="I38" s="150">
        <v>247923</v>
      </c>
      <c r="J38" s="405">
        <v>0</v>
      </c>
      <c r="K38" s="270">
        <v>0</v>
      </c>
      <c r="L38" s="393"/>
      <c r="M38" s="35"/>
      <c r="N38" s="88" t="s">
        <v>46</v>
      </c>
      <c r="O38" s="292" t="s">
        <v>242</v>
      </c>
      <c r="P38" s="265" t="s">
        <v>242</v>
      </c>
      <c r="Q38" s="272">
        <v>0</v>
      </c>
      <c r="R38" s="256">
        <v>0</v>
      </c>
      <c r="S38" s="256">
        <v>0</v>
      </c>
      <c r="T38" s="265">
        <v>0</v>
      </c>
      <c r="U38" s="265">
        <v>0</v>
      </c>
      <c r="V38" s="259">
        <v>0</v>
      </c>
      <c r="W38" s="292">
        <v>0</v>
      </c>
      <c r="X38" s="273">
        <v>1350</v>
      </c>
      <c r="Y38" s="293">
        <v>0</v>
      </c>
      <c r="Z38" s="552"/>
      <c r="AA38" s="549"/>
      <c r="AB38" s="553"/>
      <c r="AC38" s="550"/>
      <c r="AD38" s="549"/>
    </row>
    <row r="39" spans="2:30" ht="16.5" customHeight="1" x14ac:dyDescent="0.2">
      <c r="B39" s="454"/>
      <c r="C39" s="304" t="s">
        <v>44</v>
      </c>
      <c r="D39" s="274">
        <f>SUM(D37:D38)</f>
        <v>1857</v>
      </c>
      <c r="E39" s="274">
        <f t="shared" ref="E39:J39" si="16">SUM(E37:E38)</f>
        <v>2388</v>
      </c>
      <c r="F39" s="274">
        <f t="shared" si="16"/>
        <v>4245</v>
      </c>
      <c r="G39" s="274">
        <f t="shared" si="16"/>
        <v>0</v>
      </c>
      <c r="H39" s="274">
        <f>SUM(H37:H38)</f>
        <v>1128719</v>
      </c>
      <c r="I39" s="274">
        <f t="shared" si="16"/>
        <v>1128719</v>
      </c>
      <c r="J39" s="274">
        <f t="shared" si="16"/>
        <v>0</v>
      </c>
      <c r="K39" s="270">
        <v>0</v>
      </c>
      <c r="L39" s="393"/>
      <c r="M39" s="35"/>
      <c r="N39" s="88" t="s">
        <v>44</v>
      </c>
      <c r="O39" s="292">
        <f>SUM(O37:O38)</f>
        <v>0</v>
      </c>
      <c r="P39" s="292">
        <f t="shared" ref="P39:Z39" si="17">SUM(P37:P38)</f>
        <v>1153</v>
      </c>
      <c r="Q39" s="292">
        <f t="shared" si="17"/>
        <v>6175</v>
      </c>
      <c r="R39" s="292">
        <f t="shared" si="17"/>
        <v>177606</v>
      </c>
      <c r="S39" s="292">
        <f t="shared" si="17"/>
        <v>183781</v>
      </c>
      <c r="T39" s="292">
        <f t="shared" si="17"/>
        <v>0</v>
      </c>
      <c r="U39" s="292">
        <f t="shared" si="17"/>
        <v>62</v>
      </c>
      <c r="V39" s="292">
        <f t="shared" si="17"/>
        <v>0</v>
      </c>
      <c r="W39" s="292">
        <f t="shared" si="17"/>
        <v>0</v>
      </c>
      <c r="X39" s="292">
        <f t="shared" si="17"/>
        <v>27792</v>
      </c>
      <c r="Y39" s="270">
        <f t="shared" si="17"/>
        <v>0</v>
      </c>
      <c r="Z39" s="555"/>
      <c r="AA39" s="549"/>
      <c r="AB39" s="553"/>
      <c r="AC39" s="550"/>
      <c r="AD39" s="549"/>
    </row>
    <row r="40" spans="2:30" ht="16.5" customHeight="1" x14ac:dyDescent="0.2">
      <c r="B40" s="455"/>
      <c r="C40" s="301" t="s">
        <v>10</v>
      </c>
      <c r="D40" s="282">
        <f t="shared" ref="D40:J40" si="18">SUM(D36,D39)</f>
        <v>14629</v>
      </c>
      <c r="E40" s="282">
        <f t="shared" si="18"/>
        <v>2388</v>
      </c>
      <c r="F40" s="282">
        <f t="shared" si="18"/>
        <v>17017</v>
      </c>
      <c r="G40" s="282">
        <f t="shared" si="18"/>
        <v>2722</v>
      </c>
      <c r="H40" s="282">
        <f t="shared" si="18"/>
        <v>1128719</v>
      </c>
      <c r="I40" s="282">
        <f t="shared" si="18"/>
        <v>1131441</v>
      </c>
      <c r="J40" s="282">
        <f t="shared" si="18"/>
        <v>235</v>
      </c>
      <c r="K40" s="298">
        <v>0</v>
      </c>
      <c r="L40" s="393"/>
      <c r="M40" s="35"/>
      <c r="N40" s="89" t="s">
        <v>10</v>
      </c>
      <c r="O40" s="297">
        <f>SUM(O36,O39)</f>
        <v>64</v>
      </c>
      <c r="P40" s="297">
        <f t="shared" ref="P40:X40" si="19">SUM(P36,P39)</f>
        <v>5414</v>
      </c>
      <c r="Q40" s="297">
        <f t="shared" si="19"/>
        <v>6175</v>
      </c>
      <c r="R40" s="297">
        <f t="shared" si="19"/>
        <v>208292</v>
      </c>
      <c r="S40" s="297">
        <f t="shared" si="19"/>
        <v>214467</v>
      </c>
      <c r="T40" s="297">
        <f t="shared" si="19"/>
        <v>457</v>
      </c>
      <c r="U40" s="297">
        <f t="shared" si="19"/>
        <v>376</v>
      </c>
      <c r="V40" s="297">
        <f t="shared" si="19"/>
        <v>0</v>
      </c>
      <c r="W40" s="297">
        <f t="shared" si="19"/>
        <v>0</v>
      </c>
      <c r="X40" s="297">
        <f t="shared" si="19"/>
        <v>39017</v>
      </c>
      <c r="Y40" s="298">
        <f>SUM(Y36,Y39)</f>
        <v>410</v>
      </c>
      <c r="Z40" s="559"/>
      <c r="AA40" s="558"/>
      <c r="AB40" s="553"/>
      <c r="AC40" s="550"/>
      <c r="AD40" s="549"/>
    </row>
    <row r="41" spans="2:30" ht="16.5" customHeight="1" x14ac:dyDescent="0.2">
      <c r="B41" s="453" t="s">
        <v>239</v>
      </c>
      <c r="C41" s="299" t="s">
        <v>47</v>
      </c>
      <c r="D41" s="262">
        <v>2555</v>
      </c>
      <c r="E41" s="262">
        <v>26114</v>
      </c>
      <c r="F41" s="262">
        <v>28669</v>
      </c>
      <c r="G41" s="263">
        <v>5020</v>
      </c>
      <c r="H41" s="96">
        <v>1878925</v>
      </c>
      <c r="I41" s="140">
        <v>1883945</v>
      </c>
      <c r="J41" s="404" t="s">
        <v>242</v>
      </c>
      <c r="K41" s="264">
        <v>0</v>
      </c>
      <c r="L41" s="393"/>
      <c r="M41" s="35"/>
      <c r="N41" s="87" t="s">
        <v>47</v>
      </c>
      <c r="O41" s="334">
        <v>0</v>
      </c>
      <c r="P41" s="258">
        <v>0</v>
      </c>
      <c r="Q41" s="292">
        <v>0</v>
      </c>
      <c r="R41" s="265">
        <v>0</v>
      </c>
      <c r="S41" s="256">
        <v>0</v>
      </c>
      <c r="T41" s="258">
        <v>0</v>
      </c>
      <c r="U41" s="258">
        <v>0</v>
      </c>
      <c r="V41" s="258">
        <v>0</v>
      </c>
      <c r="W41" s="259">
        <v>0</v>
      </c>
      <c r="X41" s="263">
        <v>345251</v>
      </c>
      <c r="Y41" s="266">
        <v>0</v>
      </c>
      <c r="Z41" s="552"/>
      <c r="AA41" s="549"/>
      <c r="AB41" s="553"/>
      <c r="AC41" s="550"/>
      <c r="AD41" s="549"/>
    </row>
    <row r="42" spans="2:30" ht="16.5" customHeight="1" x14ac:dyDescent="0.2">
      <c r="B42" s="454"/>
      <c r="C42" s="299" t="s">
        <v>186</v>
      </c>
      <c r="D42" s="262">
        <v>16848</v>
      </c>
      <c r="E42" s="262">
        <v>37</v>
      </c>
      <c r="F42" s="262">
        <v>16885</v>
      </c>
      <c r="G42" s="263">
        <v>3552</v>
      </c>
      <c r="H42" s="96">
        <v>20021</v>
      </c>
      <c r="I42" s="140">
        <v>23573</v>
      </c>
      <c r="J42" s="404">
        <v>571</v>
      </c>
      <c r="K42" s="270">
        <v>0</v>
      </c>
      <c r="L42" s="393"/>
      <c r="M42" s="35"/>
      <c r="N42" s="88" t="s">
        <v>186</v>
      </c>
      <c r="O42" s="334">
        <v>46</v>
      </c>
      <c r="P42" s="258">
        <v>39</v>
      </c>
      <c r="Q42" s="292">
        <v>0</v>
      </c>
      <c r="R42" s="265">
        <v>0</v>
      </c>
      <c r="S42" s="256">
        <v>0</v>
      </c>
      <c r="T42" s="258">
        <v>308</v>
      </c>
      <c r="U42" s="258">
        <v>248</v>
      </c>
      <c r="V42" s="258">
        <v>0</v>
      </c>
      <c r="W42" s="259">
        <v>0</v>
      </c>
      <c r="X42" s="263">
        <v>403830</v>
      </c>
      <c r="Y42" s="266">
        <v>0</v>
      </c>
      <c r="Z42" s="552"/>
      <c r="AA42" s="549"/>
      <c r="AB42" s="553"/>
      <c r="AC42" s="550"/>
      <c r="AD42" s="549"/>
    </row>
    <row r="43" spans="2:30" ht="16.5" customHeight="1" x14ac:dyDescent="0.2">
      <c r="B43" s="454"/>
      <c r="C43" s="304" t="s">
        <v>52</v>
      </c>
      <c r="D43" s="262">
        <v>1974</v>
      </c>
      <c r="E43" s="262">
        <v>0</v>
      </c>
      <c r="F43" s="262">
        <v>1974</v>
      </c>
      <c r="G43" s="265">
        <v>0</v>
      </c>
      <c r="H43" s="191">
        <v>5856</v>
      </c>
      <c r="I43" s="140">
        <v>5856</v>
      </c>
      <c r="J43" s="405">
        <v>0</v>
      </c>
      <c r="K43" s="270">
        <v>0</v>
      </c>
      <c r="L43" s="393"/>
      <c r="M43" s="35"/>
      <c r="N43" s="88" t="s">
        <v>52</v>
      </c>
      <c r="O43" s="292">
        <v>0</v>
      </c>
      <c r="P43" s="265" t="s">
        <v>242</v>
      </c>
      <c r="Q43" s="292">
        <v>0</v>
      </c>
      <c r="R43" s="265">
        <v>0</v>
      </c>
      <c r="S43" s="256">
        <v>0</v>
      </c>
      <c r="T43" s="265">
        <v>0</v>
      </c>
      <c r="U43" s="265">
        <v>0</v>
      </c>
      <c r="V43" s="265">
        <v>0</v>
      </c>
      <c r="W43" s="292">
        <v>0</v>
      </c>
      <c r="X43" s="265">
        <v>0</v>
      </c>
      <c r="Y43" s="270">
        <v>0</v>
      </c>
      <c r="Z43" s="552"/>
      <c r="AA43" s="549"/>
      <c r="AB43" s="553"/>
      <c r="AC43" s="550"/>
      <c r="AD43" s="549"/>
    </row>
    <row r="44" spans="2:30" ht="16.5" customHeight="1" x14ac:dyDescent="0.2">
      <c r="B44" s="454"/>
      <c r="C44" s="304" t="s">
        <v>49</v>
      </c>
      <c r="D44" s="274">
        <v>3055</v>
      </c>
      <c r="E44" s="274">
        <v>0</v>
      </c>
      <c r="F44" s="274">
        <v>3055</v>
      </c>
      <c r="G44" s="256" t="s">
        <v>242</v>
      </c>
      <c r="H44" s="149">
        <v>34673</v>
      </c>
      <c r="I44" s="150">
        <v>34673</v>
      </c>
      <c r="J44" s="405">
        <v>89</v>
      </c>
      <c r="K44" s="270">
        <v>0</v>
      </c>
      <c r="L44" s="393"/>
      <c r="M44" s="35"/>
      <c r="N44" s="88" t="s">
        <v>49</v>
      </c>
      <c r="O44" s="292">
        <v>11</v>
      </c>
      <c r="P44" s="265">
        <v>9</v>
      </c>
      <c r="Q44" s="272">
        <v>0</v>
      </c>
      <c r="R44" s="265">
        <v>4</v>
      </c>
      <c r="S44" s="256">
        <v>4</v>
      </c>
      <c r="T44" s="265">
        <v>29</v>
      </c>
      <c r="U44" s="265">
        <v>9</v>
      </c>
      <c r="V44" s="265">
        <v>0</v>
      </c>
      <c r="W44" s="292">
        <v>0</v>
      </c>
      <c r="X44" s="273">
        <v>0</v>
      </c>
      <c r="Y44" s="293">
        <v>0</v>
      </c>
      <c r="Z44" s="549"/>
      <c r="AA44" s="549"/>
      <c r="AB44" s="553"/>
      <c r="AC44" s="550"/>
      <c r="AD44" s="549"/>
    </row>
    <row r="45" spans="2:30" ht="16.5" customHeight="1" x14ac:dyDescent="0.2">
      <c r="B45" s="455"/>
      <c r="C45" s="301" t="s">
        <v>10</v>
      </c>
      <c r="D45" s="279">
        <f t="shared" ref="D45:J45" si="20">SUM(D41:D44)</f>
        <v>24432</v>
      </c>
      <c r="E45" s="279">
        <f t="shared" si="20"/>
        <v>26151</v>
      </c>
      <c r="F45" s="279">
        <f t="shared" si="20"/>
        <v>50583</v>
      </c>
      <c r="G45" s="279">
        <f t="shared" si="20"/>
        <v>8572</v>
      </c>
      <c r="H45" s="279">
        <f t="shared" si="20"/>
        <v>1939475</v>
      </c>
      <c r="I45" s="279">
        <f t="shared" si="20"/>
        <v>1948047</v>
      </c>
      <c r="J45" s="279">
        <f t="shared" si="20"/>
        <v>660</v>
      </c>
      <c r="K45" s="298">
        <v>0</v>
      </c>
      <c r="L45" s="393"/>
      <c r="M45" s="35"/>
      <c r="N45" s="89" t="s">
        <v>10</v>
      </c>
      <c r="O45" s="297">
        <f>SUM(O41:O44)</f>
        <v>57</v>
      </c>
      <c r="P45" s="297">
        <f t="shared" ref="P45:Y45" si="21">SUM(P41:P44)</f>
        <v>48</v>
      </c>
      <c r="Q45" s="297">
        <f t="shared" si="21"/>
        <v>0</v>
      </c>
      <c r="R45" s="297">
        <f t="shared" si="21"/>
        <v>4</v>
      </c>
      <c r="S45" s="297">
        <f t="shared" si="21"/>
        <v>4</v>
      </c>
      <c r="T45" s="297">
        <f t="shared" si="21"/>
        <v>337</v>
      </c>
      <c r="U45" s="297">
        <f t="shared" si="21"/>
        <v>257</v>
      </c>
      <c r="V45" s="297">
        <f t="shared" si="21"/>
        <v>0</v>
      </c>
      <c r="W45" s="297">
        <f t="shared" si="21"/>
        <v>0</v>
      </c>
      <c r="X45" s="297">
        <f t="shared" si="21"/>
        <v>749081</v>
      </c>
      <c r="Y45" s="298">
        <f t="shared" si="21"/>
        <v>0</v>
      </c>
      <c r="Z45" s="555"/>
      <c r="AA45" s="549"/>
      <c r="AB45" s="553"/>
      <c r="AC45" s="550"/>
      <c r="AD45" s="549"/>
    </row>
    <row r="46" spans="2:30" ht="16.5" customHeight="1" x14ac:dyDescent="0.2">
      <c r="B46" s="245"/>
      <c r="C46" s="299" t="s">
        <v>53</v>
      </c>
      <c r="D46" s="257">
        <v>0</v>
      </c>
      <c r="E46" s="257">
        <v>23</v>
      </c>
      <c r="F46" s="257">
        <v>23</v>
      </c>
      <c r="G46" s="250" t="s">
        <v>242</v>
      </c>
      <c r="H46" s="250">
        <v>15340</v>
      </c>
      <c r="I46" s="257">
        <v>15340</v>
      </c>
      <c r="J46" s="404">
        <v>214</v>
      </c>
      <c r="K46" s="264">
        <v>0</v>
      </c>
      <c r="L46" s="393"/>
      <c r="M46" s="35"/>
      <c r="N46" s="87" t="s">
        <v>53</v>
      </c>
      <c r="O46" s="259">
        <v>0</v>
      </c>
      <c r="P46" s="258">
        <v>0</v>
      </c>
      <c r="Q46" s="259">
        <v>0</v>
      </c>
      <c r="R46" s="258">
        <v>103</v>
      </c>
      <c r="S46" s="256">
        <v>103</v>
      </c>
      <c r="T46" s="265">
        <v>0</v>
      </c>
      <c r="U46" s="265">
        <v>0</v>
      </c>
      <c r="V46" s="258">
        <v>0</v>
      </c>
      <c r="W46" s="259">
        <v>1421</v>
      </c>
      <c r="X46" s="250">
        <v>55272</v>
      </c>
      <c r="Y46" s="291">
        <v>0</v>
      </c>
      <c r="Z46" s="549"/>
      <c r="AA46" s="549"/>
      <c r="AB46" s="553"/>
      <c r="AC46" s="550"/>
      <c r="AD46" s="549"/>
    </row>
    <row r="47" spans="2:30" ht="16.5" customHeight="1" x14ac:dyDescent="0.2">
      <c r="B47" s="245" t="s">
        <v>83</v>
      </c>
      <c r="C47" s="304" t="s">
        <v>56</v>
      </c>
      <c r="D47" s="262">
        <v>1482</v>
      </c>
      <c r="E47" s="262">
        <v>0</v>
      </c>
      <c r="F47" s="262">
        <v>1482</v>
      </c>
      <c r="G47" s="263" t="s">
        <v>242</v>
      </c>
      <c r="H47" s="265">
        <v>0</v>
      </c>
      <c r="I47" s="262">
        <v>0</v>
      </c>
      <c r="J47" s="405" t="s">
        <v>242</v>
      </c>
      <c r="K47" s="270">
        <v>0</v>
      </c>
      <c r="L47" s="393"/>
      <c r="M47" s="35"/>
      <c r="N47" s="88" t="s">
        <v>56</v>
      </c>
      <c r="O47" s="292">
        <v>0</v>
      </c>
      <c r="P47" s="265">
        <v>0</v>
      </c>
      <c r="Q47" s="292">
        <v>0</v>
      </c>
      <c r="R47" s="265">
        <v>0</v>
      </c>
      <c r="S47" s="256">
        <v>0</v>
      </c>
      <c r="T47" s="265">
        <v>0</v>
      </c>
      <c r="U47" s="265">
        <v>0</v>
      </c>
      <c r="V47" s="265">
        <v>0</v>
      </c>
      <c r="W47" s="292">
        <v>0</v>
      </c>
      <c r="X47" s="263">
        <v>230187</v>
      </c>
      <c r="Y47" s="266">
        <v>0</v>
      </c>
      <c r="Z47" s="549"/>
      <c r="AA47" s="549"/>
      <c r="AB47" s="553"/>
      <c r="AC47" s="550"/>
      <c r="AD47" s="549"/>
    </row>
    <row r="48" spans="2:30" ht="16.5" customHeight="1" x14ac:dyDescent="0.2">
      <c r="B48" s="245" t="s">
        <v>126</v>
      </c>
      <c r="C48" s="304" t="s">
        <v>57</v>
      </c>
      <c r="D48" s="265">
        <v>0</v>
      </c>
      <c r="E48" s="262">
        <v>960</v>
      </c>
      <c r="F48" s="262">
        <v>960</v>
      </c>
      <c r="G48" s="263">
        <v>0</v>
      </c>
      <c r="H48" s="265">
        <v>4747</v>
      </c>
      <c r="I48" s="262">
        <v>4747</v>
      </c>
      <c r="J48" s="405">
        <v>0</v>
      </c>
      <c r="K48" s="270">
        <v>0</v>
      </c>
      <c r="L48" s="393"/>
      <c r="M48" s="35"/>
      <c r="N48" s="88" t="s">
        <v>57</v>
      </c>
      <c r="O48" s="292">
        <v>0</v>
      </c>
      <c r="P48" s="265">
        <v>0</v>
      </c>
      <c r="Q48" s="292">
        <v>0</v>
      </c>
      <c r="R48" s="265">
        <v>18309</v>
      </c>
      <c r="S48" s="256">
        <v>18309</v>
      </c>
      <c r="T48" s="265">
        <v>0</v>
      </c>
      <c r="U48" s="265">
        <v>300</v>
      </c>
      <c r="V48" s="265">
        <v>0</v>
      </c>
      <c r="W48" s="292">
        <v>0</v>
      </c>
      <c r="X48" s="263">
        <v>214874</v>
      </c>
      <c r="Y48" s="266">
        <v>0</v>
      </c>
      <c r="Z48" s="549"/>
      <c r="AA48" s="549"/>
      <c r="AB48" s="553"/>
      <c r="AC48" s="550"/>
      <c r="AD48" s="549"/>
    </row>
    <row r="49" spans="2:30" ht="16.5" customHeight="1" x14ac:dyDescent="0.2">
      <c r="B49" s="245" t="s">
        <v>84</v>
      </c>
      <c r="C49" s="304" t="s">
        <v>54</v>
      </c>
      <c r="D49" s="288">
        <v>0</v>
      </c>
      <c r="E49" s="288">
        <v>192</v>
      </c>
      <c r="F49" s="262">
        <v>192</v>
      </c>
      <c r="G49" s="290">
        <v>0</v>
      </c>
      <c r="H49" s="268">
        <v>126399</v>
      </c>
      <c r="I49" s="262">
        <v>126399</v>
      </c>
      <c r="J49" s="405">
        <v>0</v>
      </c>
      <c r="K49" s="270">
        <v>0</v>
      </c>
      <c r="L49" s="393"/>
      <c r="M49" s="35"/>
      <c r="N49" s="88" t="s">
        <v>54</v>
      </c>
      <c r="O49" s="292">
        <v>0</v>
      </c>
      <c r="P49" s="265">
        <v>0</v>
      </c>
      <c r="Q49" s="289">
        <v>0</v>
      </c>
      <c r="R49" s="290">
        <v>0</v>
      </c>
      <c r="S49" s="256">
        <v>0</v>
      </c>
      <c r="T49" s="265">
        <v>0</v>
      </c>
      <c r="U49" s="265">
        <v>0</v>
      </c>
      <c r="V49" s="265">
        <v>0</v>
      </c>
      <c r="W49" s="265">
        <v>0</v>
      </c>
      <c r="X49" s="263">
        <v>0</v>
      </c>
      <c r="Y49" s="266">
        <v>0</v>
      </c>
      <c r="Z49" s="549"/>
      <c r="AA49" s="549"/>
      <c r="AB49" s="553"/>
      <c r="AC49" s="550"/>
      <c r="AD49" s="549"/>
    </row>
    <row r="50" spans="2:30" ht="16.5" customHeight="1" x14ac:dyDescent="0.2">
      <c r="B50" s="275"/>
      <c r="C50" s="301" t="s">
        <v>10</v>
      </c>
      <c r="D50" s="279">
        <f>SUM(D46:D49)</f>
        <v>1482</v>
      </c>
      <c r="E50" s="279">
        <f t="shared" ref="E50:K50" si="22">SUM(E46:E49)</f>
        <v>1175</v>
      </c>
      <c r="F50" s="279">
        <f t="shared" si="22"/>
        <v>2657</v>
      </c>
      <c r="G50" s="279">
        <f t="shared" si="22"/>
        <v>0</v>
      </c>
      <c r="H50" s="279">
        <f t="shared" si="22"/>
        <v>146486</v>
      </c>
      <c r="I50" s="279">
        <f t="shared" si="22"/>
        <v>146486</v>
      </c>
      <c r="J50" s="279">
        <f t="shared" si="22"/>
        <v>214</v>
      </c>
      <c r="K50" s="414">
        <f t="shared" si="22"/>
        <v>0</v>
      </c>
      <c r="L50" s="415"/>
      <c r="M50" s="35"/>
      <c r="N50" s="89" t="s">
        <v>10</v>
      </c>
      <c r="O50" s="297">
        <f>SUM(O46:O49)</f>
        <v>0</v>
      </c>
      <c r="P50" s="297">
        <f t="shared" ref="P50:Z50" si="23">SUM(P46:P49)</f>
        <v>0</v>
      </c>
      <c r="Q50" s="297">
        <f t="shared" si="23"/>
        <v>0</v>
      </c>
      <c r="R50" s="297">
        <f t="shared" si="23"/>
        <v>18412</v>
      </c>
      <c r="S50" s="297">
        <f t="shared" si="23"/>
        <v>18412</v>
      </c>
      <c r="T50" s="297">
        <f t="shared" si="23"/>
        <v>0</v>
      </c>
      <c r="U50" s="297">
        <f t="shared" si="23"/>
        <v>300</v>
      </c>
      <c r="V50" s="297">
        <f t="shared" si="23"/>
        <v>0</v>
      </c>
      <c r="W50" s="297">
        <f t="shared" si="23"/>
        <v>1421</v>
      </c>
      <c r="X50" s="297">
        <f>SUM(X46:X49)</f>
        <v>500333</v>
      </c>
      <c r="Y50" s="298">
        <f t="shared" si="23"/>
        <v>0</v>
      </c>
      <c r="Z50" s="555"/>
      <c r="AA50" s="558"/>
      <c r="AB50" s="553"/>
      <c r="AC50" s="550"/>
      <c r="AD50" s="549"/>
    </row>
    <row r="51" spans="2:30" ht="16.5" customHeight="1" x14ac:dyDescent="0.2">
      <c r="B51" s="451" t="s">
        <v>88</v>
      </c>
      <c r="C51" s="452"/>
      <c r="D51" s="416">
        <f>SUM(D14,D21,D17,D26,D33,D23,D29,D40,D45,D50)</f>
        <v>60243</v>
      </c>
      <c r="E51" s="416">
        <f t="shared" ref="E51:K51" si="24">SUM(E14,E21,E17,E26,E33,E23,E29,E40,E45,E50)</f>
        <v>33618</v>
      </c>
      <c r="F51" s="416">
        <f>SUM(F14,F21,F17,F26,F33,F23,F29,F40,F45,F50)</f>
        <v>93861</v>
      </c>
      <c r="G51" s="416">
        <f t="shared" si="24"/>
        <v>100119</v>
      </c>
      <c r="H51" s="416">
        <f t="shared" si="24"/>
        <v>3987930</v>
      </c>
      <c r="I51" s="416">
        <f>SUM(I14,I21,I17,I26,I33,I23,I29,I40,I45,I50)</f>
        <v>4088049</v>
      </c>
      <c r="J51" s="416">
        <f>SUM(J14,J21,J17,J26,J33,J23,J29,J40,J45,J50)</f>
        <v>3991</v>
      </c>
      <c r="K51" s="417">
        <f t="shared" si="24"/>
        <v>14880</v>
      </c>
      <c r="L51" s="408"/>
      <c r="M51" s="35"/>
      <c r="N51" s="129" t="s">
        <v>210</v>
      </c>
      <c r="O51" s="416">
        <f>SUM(O14,O21,O17,O26,O33,O23,O29,O40,O45,O50)</f>
        <v>5594</v>
      </c>
      <c r="P51" s="416">
        <f t="shared" ref="P51:X51" si="25">SUM(P14,P21,P17,P26,P33,P23,P29,P40,P45,P50)</f>
        <v>6488</v>
      </c>
      <c r="Q51" s="416">
        <f t="shared" si="25"/>
        <v>13729</v>
      </c>
      <c r="R51" s="416">
        <f t="shared" si="25"/>
        <v>249311</v>
      </c>
      <c r="S51" s="416">
        <f t="shared" si="25"/>
        <v>263040</v>
      </c>
      <c r="T51" s="416">
        <f t="shared" si="25"/>
        <v>2281</v>
      </c>
      <c r="U51" s="416">
        <f t="shared" si="25"/>
        <v>1034</v>
      </c>
      <c r="V51" s="416">
        <f t="shared" si="25"/>
        <v>0</v>
      </c>
      <c r="W51" s="416">
        <f t="shared" si="25"/>
        <v>1421</v>
      </c>
      <c r="X51" s="416">
        <f t="shared" si="25"/>
        <v>1378664</v>
      </c>
      <c r="Y51" s="418">
        <f>SUM(Y14,Y21,Y17,Y26,Y33,Y23,Y29,Y40,Y45,Y50)</f>
        <v>4694</v>
      </c>
      <c r="Z51" s="560"/>
      <c r="AA51" s="549"/>
      <c r="AB51" s="553"/>
      <c r="AC51" s="550"/>
      <c r="AD51" s="549"/>
    </row>
    <row r="52" spans="2:30" ht="27" customHeight="1" x14ac:dyDescent="0.2">
      <c r="B52" s="234"/>
      <c r="C52" s="234"/>
      <c r="D52" s="331"/>
      <c r="E52" s="331"/>
      <c r="F52" s="331"/>
      <c r="G52" s="331"/>
      <c r="H52" s="331"/>
      <c r="I52" s="254"/>
      <c r="J52" s="331"/>
      <c r="K52" s="331"/>
      <c r="L52" s="331"/>
      <c r="M52" s="254"/>
      <c r="N52" s="338"/>
      <c r="O52" s="331"/>
      <c r="P52" s="331"/>
      <c r="Q52" s="331"/>
      <c r="R52" s="331"/>
      <c r="S52" s="331"/>
      <c r="T52" s="331"/>
      <c r="U52" s="331"/>
      <c r="V52" s="331"/>
      <c r="W52" s="331"/>
      <c r="X52" s="331"/>
      <c r="Y52" s="331"/>
      <c r="AB52" s="261"/>
    </row>
    <row r="53" spans="2:30" ht="15.75" customHeight="1" x14ac:dyDescent="0.2">
      <c r="B53" s="339"/>
      <c r="C53" s="234"/>
      <c r="D53" s="331"/>
      <c r="E53" s="331"/>
      <c r="F53" s="331"/>
      <c r="G53" s="331"/>
      <c r="H53" s="331"/>
      <c r="I53" s="331"/>
      <c r="J53" s="331"/>
      <c r="K53" s="331"/>
      <c r="L53" s="331"/>
      <c r="M53" s="254"/>
      <c r="N53" s="338"/>
      <c r="O53" s="331"/>
      <c r="P53" s="331"/>
      <c r="Q53" s="331"/>
      <c r="R53" s="331"/>
      <c r="S53" s="331"/>
      <c r="T53" s="331"/>
      <c r="U53" s="331"/>
      <c r="V53" s="331"/>
      <c r="W53" s="331"/>
      <c r="X53" s="331"/>
      <c r="Y53" s="331"/>
      <c r="AB53" s="261"/>
    </row>
    <row r="54" spans="2:30" ht="15.75" customHeight="1" x14ac:dyDescent="0.2">
      <c r="B54" s="234"/>
      <c r="C54" s="234"/>
      <c r="D54" s="331"/>
      <c r="E54" s="331"/>
      <c r="F54" s="331"/>
      <c r="G54" s="331"/>
      <c r="H54" s="331"/>
      <c r="I54" s="254"/>
      <c r="J54" s="331"/>
      <c r="K54" s="331"/>
      <c r="L54" s="331"/>
      <c r="M54" s="254"/>
      <c r="N54" s="338"/>
      <c r="O54" s="331"/>
      <c r="P54" s="331"/>
      <c r="Q54" s="331"/>
      <c r="R54" s="331"/>
      <c r="S54" s="331"/>
      <c r="T54" s="331"/>
      <c r="U54" s="331"/>
      <c r="V54" s="331"/>
      <c r="W54" s="331"/>
      <c r="X54" s="331"/>
      <c r="Y54" s="331"/>
      <c r="AB54" s="261"/>
    </row>
    <row r="55" spans="2:30" ht="17.25" customHeight="1" x14ac:dyDescent="0.2">
      <c r="D55" s="331"/>
      <c r="E55" s="331"/>
      <c r="F55" s="331"/>
      <c r="G55" s="331"/>
      <c r="H55" s="331"/>
      <c r="I55" s="331"/>
      <c r="J55" s="331"/>
      <c r="K55" s="331"/>
      <c r="L55" s="331"/>
      <c r="M55" s="331"/>
      <c r="N55" s="331"/>
      <c r="O55" s="331"/>
      <c r="P55" s="331"/>
      <c r="Q55" s="331"/>
      <c r="R55" s="331"/>
      <c r="S55" s="331"/>
      <c r="T55" s="331"/>
      <c r="U55" s="331"/>
      <c r="V55" s="331"/>
      <c r="W55" s="331"/>
      <c r="X55" s="331"/>
      <c r="Y55" s="331"/>
    </row>
    <row r="56" spans="2:30" ht="15.75" customHeight="1" x14ac:dyDescent="0.2">
      <c r="B56" s="419"/>
      <c r="C56" s="231"/>
      <c r="D56" s="231"/>
      <c r="E56" s="231"/>
      <c r="F56" s="231"/>
      <c r="G56" s="231"/>
      <c r="H56" s="231"/>
      <c r="I56" s="231"/>
      <c r="J56" s="231"/>
      <c r="K56" s="231"/>
      <c r="L56" s="316"/>
      <c r="N56" s="419"/>
      <c r="O56" s="419"/>
      <c r="P56" s="419"/>
      <c r="Q56" s="231"/>
      <c r="R56" s="231"/>
      <c r="S56" s="231"/>
      <c r="T56" s="231"/>
      <c r="U56" s="231"/>
      <c r="V56" s="231"/>
      <c r="W56" s="391"/>
      <c r="X56" s="391"/>
      <c r="Y56" s="391"/>
    </row>
    <row r="58" spans="2:30" x14ac:dyDescent="0.2">
      <c r="D58" s="312"/>
      <c r="E58" s="340"/>
      <c r="F58" s="340"/>
      <c r="G58" s="312"/>
      <c r="H58" s="312"/>
      <c r="I58" s="312"/>
      <c r="J58" s="312"/>
      <c r="K58" s="312"/>
      <c r="L58" s="312"/>
      <c r="M58" s="312"/>
      <c r="N58" s="312"/>
      <c r="O58" s="312"/>
      <c r="P58" s="312"/>
      <c r="Q58" s="312"/>
      <c r="R58" s="312"/>
      <c r="S58" s="312"/>
      <c r="T58" s="312"/>
      <c r="U58" s="312"/>
      <c r="V58" s="312"/>
      <c r="W58" s="312"/>
      <c r="X58" s="312"/>
      <c r="Y58" s="312"/>
    </row>
  </sheetData>
  <autoFilter ref="B3:K51" xr:uid="{9E124CF8-280C-440A-9D5E-0E2CAE4B305A}">
    <filterColumn colId="2" showButton="0"/>
    <filterColumn colId="3" showButton="0"/>
    <filterColumn colId="4" showButton="0"/>
    <filterColumn colId="5" showButton="0"/>
    <filterColumn colId="6" showButton="0"/>
  </autoFilter>
  <mergeCells count="25">
    <mergeCell ref="B51:C51"/>
    <mergeCell ref="B18:B21"/>
    <mergeCell ref="B24:B26"/>
    <mergeCell ref="B27:B29"/>
    <mergeCell ref="B30:B33"/>
    <mergeCell ref="B34:B40"/>
    <mergeCell ref="B41:B45"/>
    <mergeCell ref="W3:W4"/>
    <mergeCell ref="X3:X4"/>
    <mergeCell ref="Y3:Y4"/>
    <mergeCell ref="D4:F4"/>
    <mergeCell ref="G4:I4"/>
    <mergeCell ref="B15:B17"/>
    <mergeCell ref="O3:O4"/>
    <mergeCell ref="P3:P4"/>
    <mergeCell ref="Q3:S4"/>
    <mergeCell ref="T3:T4"/>
    <mergeCell ref="U3:U4"/>
    <mergeCell ref="V3:V4"/>
    <mergeCell ref="B3:B5"/>
    <mergeCell ref="C3:C5"/>
    <mergeCell ref="D3:I3"/>
    <mergeCell ref="J3:J4"/>
    <mergeCell ref="K3:K4"/>
    <mergeCell ref="N3:N5"/>
  </mergeCells>
  <phoneticPr fontId="2"/>
  <pageMargins left="0.51181102362204722" right="0.23622047244094491" top="0.39370078740157483" bottom="0.23622047244094491" header="0.31496062992125984" footer="0.19685039370078741"/>
  <pageSetup paperSize="9" scale="87" fitToWidth="0" orientation="portrait" r:id="rId1"/>
  <headerFooter alignWithMargins="0"/>
  <colBreaks count="1" manualBreakCount="1">
    <brk id="12" max="52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A0DC6-5ADF-424A-8D55-46C095F25648}">
  <dimension ref="B1:AA55"/>
  <sheetViews>
    <sheetView showZeros="0" view="pageBreakPreview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17" sqref="D17"/>
    </sheetView>
  </sheetViews>
  <sheetFormatPr defaultColWidth="9" defaultRowHeight="13.2" x14ac:dyDescent="0.2"/>
  <cols>
    <col min="1" max="1" width="3.21875" style="229" customWidth="1"/>
    <col min="2" max="2" width="7.88671875" style="229" customWidth="1"/>
    <col min="3" max="5" width="10.33203125" style="229" customWidth="1"/>
    <col min="6" max="9" width="9.44140625" style="229" customWidth="1"/>
    <col min="10" max="10" width="9.44140625" style="229" bestFit="1" customWidth="1"/>
    <col min="11" max="11" width="10" style="229" customWidth="1"/>
    <col min="12" max="12" width="2.21875" style="229" customWidth="1"/>
    <col min="13" max="13" width="10.21875" style="229" customWidth="1"/>
    <col min="14" max="23" width="8.88671875" style="229" customWidth="1"/>
    <col min="24" max="24" width="2.33203125" style="229" customWidth="1"/>
    <col min="25" max="25" width="10.44140625" style="229" bestFit="1" customWidth="1"/>
    <col min="26" max="26" width="9.88671875" style="229" bestFit="1" customWidth="1"/>
    <col min="27" max="27" width="9" style="232"/>
    <col min="28" max="16384" width="9" style="229"/>
  </cols>
  <sheetData>
    <row r="1" spans="2:26" x14ac:dyDescent="0.2">
      <c r="B1" s="230" t="s">
        <v>316</v>
      </c>
      <c r="C1" s="231"/>
      <c r="D1" s="231"/>
      <c r="E1" s="231"/>
      <c r="F1" s="231"/>
      <c r="G1" s="231"/>
      <c r="H1" s="231"/>
      <c r="I1" s="231"/>
      <c r="J1" s="231"/>
      <c r="K1" s="386" t="s">
        <v>338</v>
      </c>
      <c r="L1" s="231"/>
      <c r="M1" s="231"/>
      <c r="N1" s="231"/>
      <c r="O1" s="231"/>
      <c r="P1" s="231"/>
      <c r="Q1" s="231"/>
      <c r="R1" s="231"/>
      <c r="S1" s="231"/>
      <c r="T1" s="231"/>
      <c r="U1" s="2" t="s">
        <v>338</v>
      </c>
      <c r="V1" s="231"/>
      <c r="W1" s="231"/>
      <c r="X1" s="231"/>
    </row>
    <row r="2" spans="2:26" ht="7.5" customHeight="1" x14ac:dyDescent="0.2">
      <c r="B2" s="231"/>
      <c r="C2" s="231"/>
      <c r="D2" s="231"/>
      <c r="E2" s="231"/>
      <c r="F2" s="233"/>
      <c r="G2" s="233"/>
      <c r="H2" s="233"/>
      <c r="I2" s="233"/>
      <c r="J2" s="233"/>
      <c r="K2" s="233"/>
      <c r="L2" s="231"/>
      <c r="M2" s="231"/>
      <c r="N2" s="233"/>
      <c r="O2" s="231"/>
      <c r="P2" s="231"/>
      <c r="Q2" s="231"/>
      <c r="R2" s="231"/>
      <c r="S2" s="231"/>
      <c r="T2" s="231"/>
      <c r="U2" s="231"/>
      <c r="V2" s="231"/>
      <c r="W2" s="231"/>
      <c r="X2" s="231"/>
    </row>
    <row r="3" spans="2:26" ht="17.25" customHeight="1" x14ac:dyDescent="0.2">
      <c r="B3" s="422" t="s">
        <v>220</v>
      </c>
      <c r="C3" s="420" t="s">
        <v>93</v>
      </c>
      <c r="D3" s="464" t="s">
        <v>317</v>
      </c>
      <c r="E3" s="445"/>
      <c r="F3" s="445"/>
      <c r="G3" s="445"/>
      <c r="H3" s="445"/>
      <c r="I3" s="465"/>
      <c r="J3" s="428" t="s">
        <v>318</v>
      </c>
      <c r="K3" s="430" t="s">
        <v>319</v>
      </c>
      <c r="L3" s="235"/>
      <c r="M3" s="432" t="s">
        <v>93</v>
      </c>
      <c r="N3" s="464" t="s">
        <v>105</v>
      </c>
      <c r="O3" s="420" t="s">
        <v>107</v>
      </c>
      <c r="P3" s="447" t="s">
        <v>320</v>
      </c>
      <c r="Q3" s="447"/>
      <c r="R3" s="448"/>
      <c r="S3" s="420" t="s">
        <v>321</v>
      </c>
      <c r="T3" s="420" t="s">
        <v>322</v>
      </c>
      <c r="U3" s="420" t="s">
        <v>97</v>
      </c>
      <c r="V3" s="420" t="s">
        <v>99</v>
      </c>
      <c r="W3" s="435" t="s">
        <v>100</v>
      </c>
      <c r="X3" s="234"/>
    </row>
    <row r="4" spans="2:26" ht="17.25" customHeight="1" x14ac:dyDescent="0.2">
      <c r="B4" s="423"/>
      <c r="C4" s="421"/>
      <c r="D4" s="440" t="s">
        <v>90</v>
      </c>
      <c r="E4" s="441"/>
      <c r="F4" s="442"/>
      <c r="G4" s="440" t="s">
        <v>94</v>
      </c>
      <c r="H4" s="441"/>
      <c r="I4" s="442"/>
      <c r="J4" s="429"/>
      <c r="K4" s="431"/>
      <c r="L4" s="236"/>
      <c r="M4" s="433"/>
      <c r="N4" s="468"/>
      <c r="O4" s="421"/>
      <c r="P4" s="449"/>
      <c r="Q4" s="449"/>
      <c r="R4" s="450"/>
      <c r="S4" s="421"/>
      <c r="T4" s="421"/>
      <c r="U4" s="421"/>
      <c r="V4" s="421"/>
      <c r="W4" s="436"/>
      <c r="X4" s="234"/>
    </row>
    <row r="5" spans="2:26" ht="17.25" customHeight="1" x14ac:dyDescent="0.2">
      <c r="B5" s="424"/>
      <c r="C5" s="425"/>
      <c r="D5" s="237" t="s">
        <v>91</v>
      </c>
      <c r="E5" s="237" t="s">
        <v>92</v>
      </c>
      <c r="F5" s="237" t="s">
        <v>10</v>
      </c>
      <c r="G5" s="237" t="s">
        <v>91</v>
      </c>
      <c r="H5" s="237" t="s">
        <v>92</v>
      </c>
      <c r="I5" s="237" t="s">
        <v>10</v>
      </c>
      <c r="J5" s="238" t="s">
        <v>323</v>
      </c>
      <c r="K5" s="320" t="s">
        <v>323</v>
      </c>
      <c r="L5" s="240"/>
      <c r="M5" s="434"/>
      <c r="N5" s="239" t="s">
        <v>101</v>
      </c>
      <c r="O5" s="323" t="s">
        <v>118</v>
      </c>
      <c r="P5" s="324" t="s">
        <v>95</v>
      </c>
      <c r="Q5" s="237" t="s">
        <v>96</v>
      </c>
      <c r="R5" s="237" t="s">
        <v>10</v>
      </c>
      <c r="S5" s="241" t="s">
        <v>324</v>
      </c>
      <c r="T5" s="241" t="s">
        <v>324</v>
      </c>
      <c r="U5" s="242" t="s">
        <v>325</v>
      </c>
      <c r="V5" s="241" t="s">
        <v>324</v>
      </c>
      <c r="W5" s="243" t="s">
        <v>324</v>
      </c>
      <c r="X5" s="244"/>
    </row>
    <row r="6" spans="2:26" ht="15.75" customHeight="1" x14ac:dyDescent="0.2">
      <c r="B6" s="245"/>
      <c r="C6" s="246" t="s">
        <v>85</v>
      </c>
      <c r="D6" s="343">
        <v>1594</v>
      </c>
      <c r="E6" s="343">
        <v>444</v>
      </c>
      <c r="F6" s="247">
        <v>2038</v>
      </c>
      <c r="G6" s="248">
        <v>3681</v>
      </c>
      <c r="H6" s="248">
        <v>32032</v>
      </c>
      <c r="I6" s="249">
        <f>SUM(G6:H6)</f>
        <v>35713</v>
      </c>
      <c r="J6" s="248">
        <v>174</v>
      </c>
      <c r="K6" s="264" t="s">
        <v>326</v>
      </c>
      <c r="L6" s="254"/>
      <c r="M6" s="255" t="s">
        <v>85</v>
      </c>
      <c r="N6" s="252" t="s">
        <v>242</v>
      </c>
      <c r="O6" s="252" t="s">
        <v>242</v>
      </c>
      <c r="P6" s="328" t="s">
        <v>326</v>
      </c>
      <c r="Q6" s="252" t="s">
        <v>326</v>
      </c>
      <c r="R6" s="256" t="s">
        <v>326</v>
      </c>
      <c r="S6" s="252" t="s">
        <v>326</v>
      </c>
      <c r="T6" s="258" t="s">
        <v>326</v>
      </c>
      <c r="U6" s="259" t="s">
        <v>326</v>
      </c>
      <c r="V6" s="258" t="s">
        <v>326</v>
      </c>
      <c r="W6" s="260">
        <v>4680</v>
      </c>
      <c r="X6" s="254"/>
      <c r="Z6" s="261"/>
    </row>
    <row r="7" spans="2:26" ht="15.75" customHeight="1" x14ac:dyDescent="0.2">
      <c r="B7" s="245"/>
      <c r="C7" s="246" t="s">
        <v>174</v>
      </c>
      <c r="D7" s="343">
        <v>4</v>
      </c>
      <c r="E7" s="343" t="s">
        <v>389</v>
      </c>
      <c r="F7" s="262">
        <v>4</v>
      </c>
      <c r="G7" s="263">
        <v>2191</v>
      </c>
      <c r="H7" s="263">
        <v>25604</v>
      </c>
      <c r="I7" s="263">
        <f t="shared" ref="I7:I39" si="0">SUM(G7:H7)</f>
        <v>27795</v>
      </c>
      <c r="J7" s="258">
        <v>0</v>
      </c>
      <c r="K7" s="264" t="s">
        <v>326</v>
      </c>
      <c r="L7" s="254"/>
      <c r="M7" s="255" t="s">
        <v>174</v>
      </c>
      <c r="N7" s="258" t="s">
        <v>242</v>
      </c>
      <c r="O7" s="258" t="s">
        <v>242</v>
      </c>
      <c r="P7" s="292" t="s">
        <v>326</v>
      </c>
      <c r="Q7" s="265" t="s">
        <v>326</v>
      </c>
      <c r="R7" s="256" t="s">
        <v>326</v>
      </c>
      <c r="S7" s="258" t="s">
        <v>326</v>
      </c>
      <c r="T7" s="258" t="s">
        <v>326</v>
      </c>
      <c r="U7" s="259" t="s">
        <v>326</v>
      </c>
      <c r="V7" s="258" t="s">
        <v>326</v>
      </c>
      <c r="W7" s="266">
        <v>4200</v>
      </c>
      <c r="X7" s="254"/>
      <c r="Z7" s="261"/>
    </row>
    <row r="8" spans="2:26" ht="15.75" customHeight="1" x14ac:dyDescent="0.2">
      <c r="B8" s="245" t="s">
        <v>61</v>
      </c>
      <c r="C8" s="267" t="s">
        <v>327</v>
      </c>
      <c r="D8" s="342">
        <v>1000</v>
      </c>
      <c r="E8" s="342" t="s">
        <v>389</v>
      </c>
      <c r="F8" s="262">
        <v>1000</v>
      </c>
      <c r="G8" s="263">
        <v>3000</v>
      </c>
      <c r="H8" s="265">
        <v>0</v>
      </c>
      <c r="I8" s="268">
        <f>SUM(G8:H8)</f>
        <v>3000</v>
      </c>
      <c r="J8" s="265">
        <v>0</v>
      </c>
      <c r="K8" s="270" t="s">
        <v>328</v>
      </c>
      <c r="L8" s="254"/>
      <c r="M8" s="271" t="s">
        <v>329</v>
      </c>
      <c r="N8" s="265">
        <v>0</v>
      </c>
      <c r="O8" s="265" t="s">
        <v>242</v>
      </c>
      <c r="P8" s="292" t="s">
        <v>328</v>
      </c>
      <c r="Q8" s="265" t="s">
        <v>328</v>
      </c>
      <c r="R8" s="256">
        <f>SUM(P8:Q8)</f>
        <v>0</v>
      </c>
      <c r="S8" s="258" t="s">
        <v>328</v>
      </c>
      <c r="T8" s="265" t="s">
        <v>328</v>
      </c>
      <c r="U8" s="259" t="s">
        <v>328</v>
      </c>
      <c r="V8" s="265" t="s">
        <v>328</v>
      </c>
      <c r="W8" s="270" t="s">
        <v>245</v>
      </c>
      <c r="X8" s="254"/>
      <c r="Z8" s="261"/>
    </row>
    <row r="9" spans="2:26" ht="15.75" customHeight="1" x14ac:dyDescent="0.2">
      <c r="B9" s="245"/>
      <c r="C9" s="267" t="s">
        <v>1</v>
      </c>
      <c r="D9" s="342">
        <v>140</v>
      </c>
      <c r="E9" s="342">
        <v>180</v>
      </c>
      <c r="F9" s="262">
        <v>320</v>
      </c>
      <c r="G9" s="263">
        <v>580</v>
      </c>
      <c r="H9" s="263">
        <v>53686</v>
      </c>
      <c r="I9" s="263">
        <f t="shared" si="0"/>
        <v>54266</v>
      </c>
      <c r="J9" s="265">
        <v>3925</v>
      </c>
      <c r="K9" s="270">
        <v>2</v>
      </c>
      <c r="L9" s="254"/>
      <c r="M9" s="271" t="s">
        <v>1</v>
      </c>
      <c r="N9" s="265">
        <v>2600</v>
      </c>
      <c r="O9" s="265">
        <v>4</v>
      </c>
      <c r="P9" s="292">
        <v>1249</v>
      </c>
      <c r="Q9" s="265">
        <v>1390</v>
      </c>
      <c r="R9" s="256">
        <f t="shared" ref="R9:R20" si="1">SUM(P9:Q9)</f>
        <v>2639</v>
      </c>
      <c r="S9" s="258">
        <v>647</v>
      </c>
      <c r="T9" s="265">
        <v>49</v>
      </c>
      <c r="U9" s="259" t="s">
        <v>328</v>
      </c>
      <c r="V9" s="265" t="s">
        <v>328</v>
      </c>
      <c r="W9" s="266">
        <v>31965</v>
      </c>
      <c r="X9" s="254"/>
      <c r="Z9" s="261"/>
    </row>
    <row r="10" spans="2:26" ht="15.75" customHeight="1" x14ac:dyDescent="0.2">
      <c r="B10" s="245"/>
      <c r="C10" s="267" t="s">
        <v>2</v>
      </c>
      <c r="D10" s="342">
        <v>551</v>
      </c>
      <c r="E10" s="342" t="s">
        <v>389</v>
      </c>
      <c r="F10" s="262">
        <v>551</v>
      </c>
      <c r="G10" s="263">
        <v>4824</v>
      </c>
      <c r="H10" s="263">
        <v>14052</v>
      </c>
      <c r="I10" s="268">
        <f t="shared" si="0"/>
        <v>18876</v>
      </c>
      <c r="J10" s="265">
        <v>0</v>
      </c>
      <c r="K10" s="270" t="s">
        <v>328</v>
      </c>
      <c r="L10" s="254"/>
      <c r="M10" s="271" t="s">
        <v>2</v>
      </c>
      <c r="N10" s="265" t="s">
        <v>242</v>
      </c>
      <c r="O10" s="265" t="s">
        <v>242</v>
      </c>
      <c r="P10" s="292" t="s">
        <v>328</v>
      </c>
      <c r="Q10" s="265" t="s">
        <v>328</v>
      </c>
      <c r="R10" s="265" t="s">
        <v>328</v>
      </c>
      <c r="S10" s="258" t="s">
        <v>328</v>
      </c>
      <c r="T10" s="265" t="s">
        <v>328</v>
      </c>
      <c r="U10" s="259" t="s">
        <v>328</v>
      </c>
      <c r="V10" s="265" t="s">
        <v>328</v>
      </c>
      <c r="W10" s="266">
        <v>123109</v>
      </c>
      <c r="X10" s="254"/>
      <c r="Z10" s="261"/>
    </row>
    <row r="11" spans="2:26" ht="15.75" customHeight="1" x14ac:dyDescent="0.2">
      <c r="B11" s="245" t="s">
        <v>62</v>
      </c>
      <c r="C11" s="267" t="s">
        <v>0</v>
      </c>
      <c r="D11" s="342">
        <v>5266</v>
      </c>
      <c r="E11" s="342" t="s">
        <v>389</v>
      </c>
      <c r="F11" s="262">
        <v>5266</v>
      </c>
      <c r="G11" s="263">
        <v>11930</v>
      </c>
      <c r="H11" s="263">
        <v>141031</v>
      </c>
      <c r="I11" s="263">
        <f t="shared" si="0"/>
        <v>152961</v>
      </c>
      <c r="J11" s="265">
        <v>0</v>
      </c>
      <c r="K11" s="270" t="s">
        <v>330</v>
      </c>
      <c r="L11" s="254"/>
      <c r="M11" s="271" t="s">
        <v>0</v>
      </c>
      <c r="N11" s="265" t="s">
        <v>242</v>
      </c>
      <c r="O11" s="265">
        <v>2</v>
      </c>
      <c r="P11" s="292" t="s">
        <v>330</v>
      </c>
      <c r="Q11" s="265" t="s">
        <v>330</v>
      </c>
      <c r="R11" s="256">
        <f t="shared" si="1"/>
        <v>0</v>
      </c>
      <c r="S11" s="258" t="s">
        <v>330</v>
      </c>
      <c r="T11" s="265" t="s">
        <v>330</v>
      </c>
      <c r="U11" s="259" t="s">
        <v>330</v>
      </c>
      <c r="V11" s="265" t="s">
        <v>330</v>
      </c>
      <c r="W11" s="266">
        <v>960</v>
      </c>
      <c r="X11" s="254"/>
      <c r="Z11" s="261"/>
    </row>
    <row r="12" spans="2:26" ht="15.75" customHeight="1" x14ac:dyDescent="0.2">
      <c r="B12" s="245"/>
      <c r="C12" s="267" t="s">
        <v>3</v>
      </c>
      <c r="D12" s="344">
        <v>5</v>
      </c>
      <c r="E12" s="344" t="s">
        <v>389</v>
      </c>
      <c r="F12" s="272">
        <v>5</v>
      </c>
      <c r="G12" s="273">
        <v>14644</v>
      </c>
      <c r="H12" s="265">
        <v>0</v>
      </c>
      <c r="I12" s="263">
        <f t="shared" si="0"/>
        <v>14644</v>
      </c>
      <c r="J12" s="263">
        <v>200</v>
      </c>
      <c r="K12" s="270" t="s">
        <v>330</v>
      </c>
      <c r="L12" s="254"/>
      <c r="M12" s="271" t="s">
        <v>3</v>
      </c>
      <c r="N12" s="265">
        <v>4980</v>
      </c>
      <c r="O12" s="265">
        <v>0</v>
      </c>
      <c r="P12" s="272" t="s">
        <v>330</v>
      </c>
      <c r="Q12" s="256" t="s">
        <v>330</v>
      </c>
      <c r="R12" s="256">
        <f t="shared" si="1"/>
        <v>0</v>
      </c>
      <c r="S12" s="258" t="s">
        <v>330</v>
      </c>
      <c r="T12" s="265" t="s">
        <v>330</v>
      </c>
      <c r="U12" s="259" t="s">
        <v>330</v>
      </c>
      <c r="V12" s="265" t="s">
        <v>330</v>
      </c>
      <c r="W12" s="270" t="s">
        <v>245</v>
      </c>
      <c r="X12" s="254"/>
      <c r="Z12" s="261"/>
    </row>
    <row r="13" spans="2:26" ht="15.75" customHeight="1" x14ac:dyDescent="0.2">
      <c r="B13" s="245"/>
      <c r="C13" s="267" t="s">
        <v>4</v>
      </c>
      <c r="D13" s="344">
        <v>196</v>
      </c>
      <c r="E13" s="344" t="s">
        <v>389</v>
      </c>
      <c r="F13" s="274">
        <v>196</v>
      </c>
      <c r="G13" s="273">
        <v>89318</v>
      </c>
      <c r="H13" s="273">
        <v>99477</v>
      </c>
      <c r="I13" s="250">
        <f t="shared" si="0"/>
        <v>188795</v>
      </c>
      <c r="J13" s="263">
        <v>102323</v>
      </c>
      <c r="K13" s="270" t="s">
        <v>330</v>
      </c>
      <c r="L13" s="254"/>
      <c r="M13" s="271" t="s">
        <v>4</v>
      </c>
      <c r="N13" s="265" t="s">
        <v>242</v>
      </c>
      <c r="O13" s="265" t="s">
        <v>242</v>
      </c>
      <c r="P13" s="272" t="s">
        <v>330</v>
      </c>
      <c r="Q13" s="256" t="s">
        <v>330</v>
      </c>
      <c r="R13" s="256">
        <f t="shared" si="1"/>
        <v>0</v>
      </c>
      <c r="S13" s="258" t="s">
        <v>330</v>
      </c>
      <c r="T13" s="265" t="s">
        <v>330</v>
      </c>
      <c r="U13" s="259" t="s">
        <v>330</v>
      </c>
      <c r="V13" s="265" t="s">
        <v>330</v>
      </c>
      <c r="W13" s="270" t="s">
        <v>245</v>
      </c>
      <c r="X13" s="254"/>
      <c r="Z13" s="261"/>
    </row>
    <row r="14" spans="2:26" ht="15.75" customHeight="1" x14ac:dyDescent="0.2">
      <c r="B14" s="275"/>
      <c r="C14" s="276" t="s">
        <v>10</v>
      </c>
      <c r="D14" s="345">
        <f>SUM(D6:D13)</f>
        <v>8756</v>
      </c>
      <c r="E14" s="345">
        <f>SUM(E6:E13)</f>
        <v>624</v>
      </c>
      <c r="F14" s="277">
        <f>SUM(F6:F13)</f>
        <v>9380</v>
      </c>
      <c r="G14" s="277">
        <f>SUM(G6:G13)</f>
        <v>130168</v>
      </c>
      <c r="H14" s="277">
        <f>SUM(H6:H13)</f>
        <v>365882</v>
      </c>
      <c r="I14" s="278">
        <f>SUM(G14:H14)</f>
        <v>496050</v>
      </c>
      <c r="J14" s="277">
        <f>SUM(J6:J13)</f>
        <v>106622</v>
      </c>
      <c r="K14" s="298">
        <f>SUM(K6:K13)</f>
        <v>2</v>
      </c>
      <c r="L14" s="254"/>
      <c r="M14" s="281" t="s">
        <v>10</v>
      </c>
      <c r="N14" s="277">
        <f>SUM(N6:N13)</f>
        <v>7580</v>
      </c>
      <c r="O14" s="277">
        <f>SUM(O6:O13)</f>
        <v>6</v>
      </c>
      <c r="P14" s="297">
        <f>SUM(P6:P13)</f>
        <v>1249</v>
      </c>
      <c r="Q14" s="279">
        <f>SUM(Q6:Q13)</f>
        <v>1390</v>
      </c>
      <c r="R14" s="279">
        <f>SUM(P14:Q14)</f>
        <v>2639</v>
      </c>
      <c r="S14" s="279">
        <f>SUM(S6:S13)</f>
        <v>647</v>
      </c>
      <c r="T14" s="279">
        <f>SUM(T6:T13)</f>
        <v>49</v>
      </c>
      <c r="U14" s="279">
        <f>SUM(U6:U13)</f>
        <v>0</v>
      </c>
      <c r="V14" s="279">
        <f>SUM(V6:V13)</f>
        <v>0</v>
      </c>
      <c r="W14" s="280">
        <f>SUM(W6:W13)</f>
        <v>164914</v>
      </c>
      <c r="X14" s="254"/>
      <c r="Y14" s="283"/>
      <c r="Z14" s="261"/>
    </row>
    <row r="15" spans="2:26" ht="15.75" customHeight="1" x14ac:dyDescent="0.2">
      <c r="B15" s="422" t="s">
        <v>189</v>
      </c>
      <c r="C15" s="284" t="s">
        <v>187</v>
      </c>
      <c r="D15" s="346">
        <v>70</v>
      </c>
      <c r="E15" s="346">
        <v>189</v>
      </c>
      <c r="F15" s="257">
        <v>259</v>
      </c>
      <c r="G15" s="250">
        <v>860</v>
      </c>
      <c r="H15" s="250">
        <v>307084</v>
      </c>
      <c r="I15" s="250">
        <f t="shared" si="0"/>
        <v>307944</v>
      </c>
      <c r="J15" s="248">
        <v>111323</v>
      </c>
      <c r="K15" s="286">
        <v>284413</v>
      </c>
      <c r="L15" s="254"/>
      <c r="M15" s="287" t="s">
        <v>187</v>
      </c>
      <c r="N15" s="268">
        <v>7957</v>
      </c>
      <c r="O15" s="268">
        <v>0</v>
      </c>
      <c r="P15" s="272" t="s">
        <v>326</v>
      </c>
      <c r="Q15" s="256" t="s">
        <v>326</v>
      </c>
      <c r="R15" s="256">
        <f>SUM(P15:Q15)</f>
        <v>0</v>
      </c>
      <c r="S15" s="265" t="s">
        <v>326</v>
      </c>
      <c r="T15" s="265" t="s">
        <v>326</v>
      </c>
      <c r="U15" s="289" t="s">
        <v>326</v>
      </c>
      <c r="V15" s="290" t="s">
        <v>326</v>
      </c>
      <c r="W15" s="291">
        <v>1080</v>
      </c>
      <c r="X15" s="254"/>
      <c r="Z15" s="261"/>
    </row>
    <row r="16" spans="2:26" ht="15.75" customHeight="1" x14ac:dyDescent="0.2">
      <c r="B16" s="443"/>
      <c r="C16" s="267" t="s">
        <v>331</v>
      </c>
      <c r="D16" s="344" t="s">
        <v>389</v>
      </c>
      <c r="E16" s="344" t="s">
        <v>389</v>
      </c>
      <c r="F16" s="272" t="s">
        <v>242</v>
      </c>
      <c r="G16" s="273">
        <v>3044</v>
      </c>
      <c r="H16" s="273">
        <v>10457</v>
      </c>
      <c r="I16" s="250">
        <f t="shared" si="0"/>
        <v>13501</v>
      </c>
      <c r="J16" s="265">
        <v>0</v>
      </c>
      <c r="K16" s="270" t="s">
        <v>326</v>
      </c>
      <c r="L16" s="254"/>
      <c r="M16" s="271" t="s">
        <v>287</v>
      </c>
      <c r="N16" s="265" t="s">
        <v>242</v>
      </c>
      <c r="O16" s="265" t="s">
        <v>242</v>
      </c>
      <c r="P16" s="272" t="s">
        <v>326</v>
      </c>
      <c r="Q16" s="256" t="s">
        <v>326</v>
      </c>
      <c r="R16" s="256">
        <f t="shared" si="1"/>
        <v>0</v>
      </c>
      <c r="S16" s="265" t="s">
        <v>326</v>
      </c>
      <c r="T16" s="265" t="s">
        <v>326</v>
      </c>
      <c r="U16" s="292" t="s">
        <v>326</v>
      </c>
      <c r="V16" s="265" t="s">
        <v>326</v>
      </c>
      <c r="W16" s="293">
        <v>963</v>
      </c>
      <c r="X16" s="254"/>
      <c r="Z16" s="261"/>
    </row>
    <row r="17" spans="2:26" ht="15.75" customHeight="1" x14ac:dyDescent="0.2">
      <c r="B17" s="444"/>
      <c r="C17" s="276" t="s">
        <v>10</v>
      </c>
      <c r="D17" s="347">
        <f>SUM(D15:D16)</f>
        <v>70</v>
      </c>
      <c r="E17" s="347">
        <f>SUM(E15:E16)</f>
        <v>189</v>
      </c>
      <c r="F17" s="282">
        <f>SUM(F15:F16)</f>
        <v>259</v>
      </c>
      <c r="G17" s="277">
        <f>SUM(G15:G16)</f>
        <v>3904</v>
      </c>
      <c r="H17" s="277">
        <f>SUM(H15:H16)</f>
        <v>317541</v>
      </c>
      <c r="I17" s="277">
        <f>SUM(G17:H17)</f>
        <v>321445</v>
      </c>
      <c r="J17" s="277">
        <f>SUM(J15:J16)</f>
        <v>111323</v>
      </c>
      <c r="K17" s="280">
        <f>SUM(K15:K16)</f>
        <v>284413</v>
      </c>
      <c r="L17" s="254"/>
      <c r="M17" s="281" t="s">
        <v>10</v>
      </c>
      <c r="N17" s="277">
        <f>SUM(N15:N16)</f>
        <v>7957</v>
      </c>
      <c r="O17" s="277">
        <f>SUM(O15:O16)</f>
        <v>0</v>
      </c>
      <c r="P17" s="297">
        <f>SUM(P15:P16)</f>
        <v>0</v>
      </c>
      <c r="Q17" s="279">
        <f>SUM(Q15:Q16)</f>
        <v>0</v>
      </c>
      <c r="R17" s="279">
        <f t="shared" si="1"/>
        <v>0</v>
      </c>
      <c r="S17" s="279">
        <f>SUM(S15:S16)</f>
        <v>0</v>
      </c>
      <c r="T17" s="279">
        <f>SUM(T15:T16)</f>
        <v>0</v>
      </c>
      <c r="U17" s="279">
        <f>SUM(U15:U16)</f>
        <v>0</v>
      </c>
      <c r="V17" s="279">
        <f>SUM(V15:V16)</f>
        <v>0</v>
      </c>
      <c r="W17" s="280">
        <f>SUM(W15:W16)</f>
        <v>2043</v>
      </c>
      <c r="X17" s="254"/>
      <c r="Z17" s="261"/>
    </row>
    <row r="18" spans="2:26" ht="15.75" customHeight="1" x14ac:dyDescent="0.2">
      <c r="B18" s="453" t="s">
        <v>235</v>
      </c>
      <c r="C18" s="294" t="s">
        <v>11</v>
      </c>
      <c r="D18" s="348">
        <v>1233</v>
      </c>
      <c r="E18" s="252">
        <v>0</v>
      </c>
      <c r="F18" s="247">
        <v>1233</v>
      </c>
      <c r="G18" s="248">
        <v>0</v>
      </c>
      <c r="H18" s="248">
        <v>89928</v>
      </c>
      <c r="I18" s="248">
        <f t="shared" si="0"/>
        <v>89928</v>
      </c>
      <c r="J18" s="252">
        <v>0</v>
      </c>
      <c r="K18" s="253" t="s">
        <v>326</v>
      </c>
      <c r="L18" s="254"/>
      <c r="M18" s="296" t="s">
        <v>11</v>
      </c>
      <c r="N18" s="252" t="s">
        <v>242</v>
      </c>
      <c r="O18" s="252" t="s">
        <v>242</v>
      </c>
      <c r="P18" s="328" t="s">
        <v>326</v>
      </c>
      <c r="Q18" s="252" t="s">
        <v>326</v>
      </c>
      <c r="R18" s="252">
        <f t="shared" si="1"/>
        <v>0</v>
      </c>
      <c r="S18" s="252" t="s">
        <v>326</v>
      </c>
      <c r="T18" s="252" t="s">
        <v>326</v>
      </c>
      <c r="U18" s="252" t="s">
        <v>326</v>
      </c>
      <c r="V18" s="252" t="s">
        <v>326</v>
      </c>
      <c r="W18" s="260">
        <v>5010</v>
      </c>
      <c r="X18" s="254"/>
      <c r="Z18" s="261"/>
    </row>
    <row r="19" spans="2:26" ht="15.75" customHeight="1" x14ac:dyDescent="0.2">
      <c r="B19" s="454"/>
      <c r="C19" s="246" t="s">
        <v>14</v>
      </c>
      <c r="D19" s="343" t="s">
        <v>389</v>
      </c>
      <c r="E19" s="265">
        <v>0</v>
      </c>
      <c r="F19" s="259" t="s">
        <v>242</v>
      </c>
      <c r="G19" s="250">
        <v>0</v>
      </c>
      <c r="H19" s="250">
        <v>145106</v>
      </c>
      <c r="I19" s="250">
        <f t="shared" si="0"/>
        <v>145106</v>
      </c>
      <c r="J19" s="258">
        <v>0</v>
      </c>
      <c r="K19" s="264" t="s">
        <v>326</v>
      </c>
      <c r="L19" s="254"/>
      <c r="M19" s="255" t="s">
        <v>14</v>
      </c>
      <c r="N19" s="258" t="s">
        <v>242</v>
      </c>
      <c r="O19" s="258" t="s">
        <v>242</v>
      </c>
      <c r="P19" s="259" t="s">
        <v>326</v>
      </c>
      <c r="Q19" s="258" t="s">
        <v>326</v>
      </c>
      <c r="R19" s="265">
        <f t="shared" si="1"/>
        <v>0</v>
      </c>
      <c r="S19" s="258">
        <v>0</v>
      </c>
      <c r="T19" s="258" t="s">
        <v>326</v>
      </c>
      <c r="U19" s="259" t="s">
        <v>326</v>
      </c>
      <c r="V19" s="258" t="s">
        <v>326</v>
      </c>
      <c r="W19" s="291">
        <v>3985</v>
      </c>
      <c r="X19" s="254"/>
      <c r="Z19" s="261"/>
    </row>
    <row r="20" spans="2:26" ht="15.75" customHeight="1" x14ac:dyDescent="0.2">
      <c r="B20" s="454"/>
      <c r="C20" s="246" t="s">
        <v>176</v>
      </c>
      <c r="D20" s="346" t="s">
        <v>389</v>
      </c>
      <c r="E20" s="265">
        <v>0</v>
      </c>
      <c r="F20" s="272" t="s">
        <v>333</v>
      </c>
      <c r="G20" s="256">
        <v>11</v>
      </c>
      <c r="H20" s="273">
        <v>43277</v>
      </c>
      <c r="I20" s="250">
        <f t="shared" si="0"/>
        <v>43288</v>
      </c>
      <c r="J20" s="265">
        <v>2161</v>
      </c>
      <c r="K20" s="264" t="s">
        <v>326</v>
      </c>
      <c r="L20" s="254"/>
      <c r="M20" s="271" t="s">
        <v>176</v>
      </c>
      <c r="N20" s="258">
        <v>14</v>
      </c>
      <c r="O20" s="258" t="s">
        <v>242</v>
      </c>
      <c r="P20" s="272" t="s">
        <v>326</v>
      </c>
      <c r="Q20" s="256">
        <v>5</v>
      </c>
      <c r="R20" s="265">
        <f t="shared" si="1"/>
        <v>5</v>
      </c>
      <c r="S20" s="265">
        <v>0</v>
      </c>
      <c r="T20" s="258" t="s">
        <v>326</v>
      </c>
      <c r="U20" s="259" t="s">
        <v>326</v>
      </c>
      <c r="V20" s="258" t="s">
        <v>326</v>
      </c>
      <c r="W20" s="293">
        <v>0</v>
      </c>
      <c r="X20" s="254"/>
      <c r="Z20" s="261"/>
    </row>
    <row r="21" spans="2:26" ht="15.75" customHeight="1" x14ac:dyDescent="0.2">
      <c r="B21" s="455"/>
      <c r="C21" s="276" t="s">
        <v>10</v>
      </c>
      <c r="D21" s="347">
        <f>SUM(D18:D20)</f>
        <v>1233</v>
      </c>
      <c r="E21" s="297">
        <f>SUM(E18:E20)</f>
        <v>0</v>
      </c>
      <c r="F21" s="282">
        <f>SUM(F18:F20)</f>
        <v>1233</v>
      </c>
      <c r="G21" s="297">
        <f>SUM(G18:G20)</f>
        <v>11</v>
      </c>
      <c r="H21" s="297">
        <f>SUM(H18:H20)</f>
        <v>278311</v>
      </c>
      <c r="I21" s="282">
        <f t="shared" si="0"/>
        <v>278322</v>
      </c>
      <c r="J21" s="297">
        <f>SUM(J18:J20)</f>
        <v>2161</v>
      </c>
      <c r="K21" s="298">
        <f>SUM(K18:K20)</f>
        <v>0</v>
      </c>
      <c r="L21" s="254"/>
      <c r="M21" s="281" t="s">
        <v>10</v>
      </c>
      <c r="N21" s="297">
        <f>SUM(N18:N20)</f>
        <v>14</v>
      </c>
      <c r="O21" s="279">
        <f>SUM(O18:O20)</f>
        <v>0</v>
      </c>
      <c r="P21" s="297">
        <f t="shared" ref="P21:W21" si="2">SUM(P18:P20)</f>
        <v>0</v>
      </c>
      <c r="Q21" s="279">
        <f t="shared" si="2"/>
        <v>5</v>
      </c>
      <c r="R21" s="279">
        <f t="shared" si="2"/>
        <v>5</v>
      </c>
      <c r="S21" s="279">
        <f t="shared" si="2"/>
        <v>0</v>
      </c>
      <c r="T21" s="279">
        <f t="shared" si="2"/>
        <v>0</v>
      </c>
      <c r="U21" s="279">
        <f t="shared" si="2"/>
        <v>0</v>
      </c>
      <c r="V21" s="279">
        <f t="shared" si="2"/>
        <v>0</v>
      </c>
      <c r="W21" s="280">
        <f t="shared" si="2"/>
        <v>8995</v>
      </c>
      <c r="X21" s="254"/>
      <c r="Z21" s="261"/>
    </row>
    <row r="22" spans="2:26" ht="15.75" customHeight="1" x14ac:dyDescent="0.2">
      <c r="B22" s="245" t="s">
        <v>75</v>
      </c>
      <c r="C22" s="299" t="s">
        <v>35</v>
      </c>
      <c r="D22" s="349">
        <v>560</v>
      </c>
      <c r="E22" s="252">
        <v>0</v>
      </c>
      <c r="F22" s="288">
        <v>560</v>
      </c>
      <c r="G22" s="268">
        <v>80</v>
      </c>
      <c r="H22" s="268">
        <v>225232</v>
      </c>
      <c r="I22" s="250">
        <f t="shared" si="0"/>
        <v>225312</v>
      </c>
      <c r="J22" s="250">
        <v>0</v>
      </c>
      <c r="K22" s="264" t="s">
        <v>332</v>
      </c>
      <c r="L22" s="254"/>
      <c r="M22" s="300" t="s">
        <v>35</v>
      </c>
      <c r="N22" s="258" t="s">
        <v>242</v>
      </c>
      <c r="O22" s="250">
        <v>0</v>
      </c>
      <c r="P22" s="289">
        <v>6642</v>
      </c>
      <c r="Q22" s="290">
        <v>6160</v>
      </c>
      <c r="R22" s="256">
        <f>SUM(P22:Q22)</f>
        <v>12802</v>
      </c>
      <c r="S22" s="258" t="s">
        <v>332</v>
      </c>
      <c r="T22" s="258" t="s">
        <v>332</v>
      </c>
      <c r="U22" s="259" t="s">
        <v>332</v>
      </c>
      <c r="V22" s="258" t="s">
        <v>332</v>
      </c>
      <c r="W22" s="286">
        <v>17025</v>
      </c>
      <c r="X22" s="254"/>
      <c r="Z22" s="261"/>
    </row>
    <row r="23" spans="2:26" ht="15.75" customHeight="1" x14ac:dyDescent="0.2">
      <c r="B23" s="275" t="s">
        <v>76</v>
      </c>
      <c r="C23" s="301" t="s">
        <v>10</v>
      </c>
      <c r="D23" s="379">
        <f>SUM(D22)</f>
        <v>560</v>
      </c>
      <c r="E23" s="297">
        <f>SUM(E20:E22)</f>
        <v>0</v>
      </c>
      <c r="F23" s="282">
        <f>SUM(F22)</f>
        <v>560</v>
      </c>
      <c r="G23" s="282">
        <f>SUM(G22)</f>
        <v>80</v>
      </c>
      <c r="H23" s="277">
        <f>SUM(H22)</f>
        <v>225232</v>
      </c>
      <c r="I23" s="277">
        <f t="shared" si="0"/>
        <v>225312</v>
      </c>
      <c r="J23" s="277">
        <f>SUM(J22)</f>
        <v>0</v>
      </c>
      <c r="K23" s="280">
        <f>SUM(K22)</f>
        <v>0</v>
      </c>
      <c r="L23" s="254"/>
      <c r="M23" s="302" t="s">
        <v>10</v>
      </c>
      <c r="N23" s="277">
        <f>SUM(N22)</f>
        <v>0</v>
      </c>
      <c r="O23" s="277">
        <f>SUM(O22)</f>
        <v>0</v>
      </c>
      <c r="P23" s="297">
        <f t="shared" ref="P23:W23" si="3">SUM(P22)</f>
        <v>6642</v>
      </c>
      <c r="Q23" s="279">
        <f t="shared" si="3"/>
        <v>6160</v>
      </c>
      <c r="R23" s="279">
        <f t="shared" si="3"/>
        <v>12802</v>
      </c>
      <c r="S23" s="279">
        <f t="shared" si="3"/>
        <v>0</v>
      </c>
      <c r="T23" s="279">
        <f t="shared" si="3"/>
        <v>0</v>
      </c>
      <c r="U23" s="279">
        <f t="shared" si="3"/>
        <v>0</v>
      </c>
      <c r="V23" s="279">
        <f t="shared" si="3"/>
        <v>0</v>
      </c>
      <c r="W23" s="280">
        <f t="shared" si="3"/>
        <v>17025</v>
      </c>
      <c r="X23" s="254"/>
      <c r="Z23" s="261"/>
    </row>
    <row r="24" spans="2:26" ht="15.75" customHeight="1" x14ac:dyDescent="0.2">
      <c r="B24" s="453" t="s">
        <v>236</v>
      </c>
      <c r="C24" s="246" t="s">
        <v>22</v>
      </c>
      <c r="D24" s="343">
        <v>391</v>
      </c>
      <c r="E24" s="343">
        <v>49</v>
      </c>
      <c r="F24" s="257">
        <v>440</v>
      </c>
      <c r="G24" s="250">
        <v>3734</v>
      </c>
      <c r="H24" s="250">
        <v>54933</v>
      </c>
      <c r="I24" s="250">
        <f t="shared" si="0"/>
        <v>58667</v>
      </c>
      <c r="J24" s="252">
        <v>57990</v>
      </c>
      <c r="K24" s="264" t="s">
        <v>333</v>
      </c>
      <c r="L24" s="254"/>
      <c r="M24" s="255" t="s">
        <v>22</v>
      </c>
      <c r="N24" s="252">
        <v>532</v>
      </c>
      <c r="O24" s="258" t="s">
        <v>242</v>
      </c>
      <c r="P24" s="259">
        <v>0</v>
      </c>
      <c r="Q24" s="258" t="s">
        <v>333</v>
      </c>
      <c r="R24" s="290">
        <f>SUM(P24:Q24)</f>
        <v>0</v>
      </c>
      <c r="S24" s="252">
        <v>0</v>
      </c>
      <c r="T24" s="258">
        <v>0</v>
      </c>
      <c r="U24" s="259" t="s">
        <v>333</v>
      </c>
      <c r="V24" s="258" t="s">
        <v>333</v>
      </c>
      <c r="W24" s="291">
        <v>28085</v>
      </c>
      <c r="X24" s="254"/>
      <c r="Z24" s="261"/>
    </row>
    <row r="25" spans="2:26" ht="15.75" customHeight="1" x14ac:dyDescent="0.2">
      <c r="B25" s="456"/>
      <c r="C25" s="267" t="s">
        <v>23</v>
      </c>
      <c r="D25" s="346" t="s">
        <v>389</v>
      </c>
      <c r="E25" s="346" t="s">
        <v>389</v>
      </c>
      <c r="F25" s="289" t="s">
        <v>242</v>
      </c>
      <c r="G25" s="290" t="s">
        <v>245</v>
      </c>
      <c r="H25" s="290" t="s">
        <v>245</v>
      </c>
      <c r="I25" s="250">
        <f t="shared" si="0"/>
        <v>0</v>
      </c>
      <c r="J25" s="258" t="s">
        <v>333</v>
      </c>
      <c r="K25" s="264" t="s">
        <v>333</v>
      </c>
      <c r="L25" s="254"/>
      <c r="M25" s="255" t="s">
        <v>23</v>
      </c>
      <c r="N25" s="258" t="s">
        <v>242</v>
      </c>
      <c r="O25" s="258" t="s">
        <v>242</v>
      </c>
      <c r="P25" s="289" t="s">
        <v>333</v>
      </c>
      <c r="Q25" s="290" t="s">
        <v>333</v>
      </c>
      <c r="R25" s="265">
        <f>SUM(P25:Q25)</f>
        <v>0</v>
      </c>
      <c r="S25" s="258" t="s">
        <v>333</v>
      </c>
      <c r="T25" s="258" t="s">
        <v>333</v>
      </c>
      <c r="U25" s="259" t="s">
        <v>333</v>
      </c>
      <c r="V25" s="258" t="s">
        <v>333</v>
      </c>
      <c r="W25" s="286">
        <v>0</v>
      </c>
      <c r="X25" s="254"/>
      <c r="Z25" s="261"/>
    </row>
    <row r="26" spans="2:26" ht="15.75" customHeight="1" x14ac:dyDescent="0.2">
      <c r="B26" s="457"/>
      <c r="C26" s="276" t="s">
        <v>10</v>
      </c>
      <c r="D26" s="379">
        <f>SUM(D24:D25)</f>
        <v>391</v>
      </c>
      <c r="E26" s="379">
        <f>SUM(E24:E25)</f>
        <v>49</v>
      </c>
      <c r="F26" s="282">
        <f>SUM(F24:F25)</f>
        <v>440</v>
      </c>
      <c r="G26" s="297">
        <f>SUM(G24:G25)</f>
        <v>3734</v>
      </c>
      <c r="H26" s="297">
        <f>SUM(H24:H25)</f>
        <v>54933</v>
      </c>
      <c r="I26" s="282">
        <f t="shared" si="0"/>
        <v>58667</v>
      </c>
      <c r="J26" s="297">
        <f>SUM(J24:J25)</f>
        <v>57990</v>
      </c>
      <c r="K26" s="298">
        <f>SUM(K24:K25)</f>
        <v>0</v>
      </c>
      <c r="L26" s="254"/>
      <c r="M26" s="281" t="s">
        <v>10</v>
      </c>
      <c r="N26" s="297">
        <f>SUM(N24:N25)</f>
        <v>532</v>
      </c>
      <c r="O26" s="279">
        <f>SUM(O24:O25)</f>
        <v>0</v>
      </c>
      <c r="P26" s="297">
        <f t="shared" ref="P26:W26" si="4">SUM(P24:P25)</f>
        <v>0</v>
      </c>
      <c r="Q26" s="279">
        <f t="shared" si="4"/>
        <v>0</v>
      </c>
      <c r="R26" s="279">
        <f t="shared" si="4"/>
        <v>0</v>
      </c>
      <c r="S26" s="279">
        <f t="shared" si="4"/>
        <v>0</v>
      </c>
      <c r="T26" s="279">
        <f t="shared" si="4"/>
        <v>0</v>
      </c>
      <c r="U26" s="279">
        <f t="shared" si="4"/>
        <v>0</v>
      </c>
      <c r="V26" s="279">
        <f t="shared" si="4"/>
        <v>0</v>
      </c>
      <c r="W26" s="280">
        <f t="shared" si="4"/>
        <v>28085</v>
      </c>
      <c r="X26" s="254"/>
      <c r="Y26" s="303"/>
      <c r="Z26" s="261"/>
    </row>
    <row r="27" spans="2:26" ht="15.75" customHeight="1" x14ac:dyDescent="0.2">
      <c r="B27" s="453" t="s">
        <v>237</v>
      </c>
      <c r="C27" s="299" t="s">
        <v>37</v>
      </c>
      <c r="D27" s="351" t="s">
        <v>389</v>
      </c>
      <c r="E27" s="356">
        <v>1000</v>
      </c>
      <c r="F27" s="257">
        <v>1000</v>
      </c>
      <c r="G27" s="250">
        <v>0</v>
      </c>
      <c r="H27" s="250">
        <v>115300</v>
      </c>
      <c r="I27" s="250">
        <f t="shared" si="0"/>
        <v>115300</v>
      </c>
      <c r="J27" s="252" t="s">
        <v>326</v>
      </c>
      <c r="K27" s="264" t="s">
        <v>326</v>
      </c>
      <c r="L27" s="254"/>
      <c r="M27" s="300" t="s">
        <v>37</v>
      </c>
      <c r="N27" s="258" t="s">
        <v>242</v>
      </c>
      <c r="O27" s="252">
        <v>0</v>
      </c>
      <c r="P27" s="259" t="s">
        <v>326</v>
      </c>
      <c r="Q27" s="258" t="s">
        <v>326</v>
      </c>
      <c r="R27" s="256" t="s">
        <v>326</v>
      </c>
      <c r="S27" s="252" t="s">
        <v>326</v>
      </c>
      <c r="T27" s="258" t="s">
        <v>326</v>
      </c>
      <c r="U27" s="259" t="s">
        <v>326</v>
      </c>
      <c r="V27" s="258" t="s">
        <v>326</v>
      </c>
      <c r="W27" s="264" t="s">
        <v>245</v>
      </c>
      <c r="X27" s="254"/>
      <c r="Z27" s="261"/>
    </row>
    <row r="28" spans="2:26" ht="15.75" customHeight="1" x14ac:dyDescent="0.2">
      <c r="B28" s="454"/>
      <c r="C28" s="304" t="s">
        <v>38</v>
      </c>
      <c r="D28" s="353">
        <v>438</v>
      </c>
      <c r="E28" s="353" t="s">
        <v>389</v>
      </c>
      <c r="F28" s="274">
        <v>438</v>
      </c>
      <c r="G28" s="273">
        <v>0</v>
      </c>
      <c r="H28" s="256">
        <v>0</v>
      </c>
      <c r="I28" s="250">
        <f t="shared" si="0"/>
        <v>0</v>
      </c>
      <c r="J28" s="265" t="s">
        <v>326</v>
      </c>
      <c r="K28" s="270" t="s">
        <v>326</v>
      </c>
      <c r="L28" s="254"/>
      <c r="M28" s="305" t="s">
        <v>38</v>
      </c>
      <c r="N28" s="265" t="s">
        <v>242</v>
      </c>
      <c r="O28" s="265">
        <v>321</v>
      </c>
      <c r="P28" s="272" t="s">
        <v>326</v>
      </c>
      <c r="Q28" s="256" t="s">
        <v>326</v>
      </c>
      <c r="R28" s="256" t="s">
        <v>326</v>
      </c>
      <c r="S28" s="265" t="s">
        <v>326</v>
      </c>
      <c r="T28" s="265" t="s">
        <v>326</v>
      </c>
      <c r="U28" s="292" t="s">
        <v>326</v>
      </c>
      <c r="V28" s="265" t="s">
        <v>326</v>
      </c>
      <c r="W28" s="293">
        <v>0</v>
      </c>
      <c r="X28" s="254"/>
      <c r="Z28" s="261"/>
    </row>
    <row r="29" spans="2:26" ht="15.75" customHeight="1" x14ac:dyDescent="0.2">
      <c r="B29" s="455"/>
      <c r="C29" s="301" t="s">
        <v>10</v>
      </c>
      <c r="D29" s="379">
        <f>SUM(D27:D28)</f>
        <v>438</v>
      </c>
      <c r="E29" s="379">
        <f>SUM(E27:E28)</f>
        <v>1000</v>
      </c>
      <c r="F29" s="282">
        <f>SUM(F27:F28)</f>
        <v>1438</v>
      </c>
      <c r="G29" s="277">
        <f>SUM(G27:G28)</f>
        <v>0</v>
      </c>
      <c r="H29" s="277">
        <f>SUM(H27:H28)</f>
        <v>115300</v>
      </c>
      <c r="I29" s="277">
        <f t="shared" si="0"/>
        <v>115300</v>
      </c>
      <c r="J29" s="277">
        <f>SUM(J27:J28)</f>
        <v>0</v>
      </c>
      <c r="K29" s="280">
        <f>SUM(K27:K28)</f>
        <v>0</v>
      </c>
      <c r="L29" s="254"/>
      <c r="M29" s="302" t="s">
        <v>10</v>
      </c>
      <c r="N29" s="277">
        <f>SUM(N27:N28)</f>
        <v>0</v>
      </c>
      <c r="O29" s="277">
        <f>SUM(O27:O28)</f>
        <v>321</v>
      </c>
      <c r="P29" s="297">
        <f>SUM(P27:P28)</f>
        <v>0</v>
      </c>
      <c r="Q29" s="279">
        <f>SUM(Q27:Q28)</f>
        <v>0</v>
      </c>
      <c r="R29" s="279">
        <f>SUM(R27:R28)</f>
        <v>0</v>
      </c>
      <c r="S29" s="279" t="s">
        <v>326</v>
      </c>
      <c r="T29" s="279">
        <f>SUM(T27:T28)</f>
        <v>0</v>
      </c>
      <c r="U29" s="279">
        <f>SUM(U27:U28)</f>
        <v>0</v>
      </c>
      <c r="V29" s="279">
        <f>SUM(V27:V28)</f>
        <v>0</v>
      </c>
      <c r="W29" s="280">
        <f>SUM(W27:W28)</f>
        <v>0</v>
      </c>
      <c r="X29" s="254"/>
      <c r="Z29" s="261"/>
    </row>
    <row r="30" spans="2:26" ht="15.75" customHeight="1" x14ac:dyDescent="0.2">
      <c r="B30" s="458" t="s">
        <v>215</v>
      </c>
      <c r="C30" s="299" t="s">
        <v>31</v>
      </c>
      <c r="D30" s="351">
        <v>480</v>
      </c>
      <c r="E30" s="252" t="s">
        <v>242</v>
      </c>
      <c r="F30" s="257">
        <v>480</v>
      </c>
      <c r="G30" s="258">
        <v>1293</v>
      </c>
      <c r="H30" s="250">
        <v>159828</v>
      </c>
      <c r="I30" s="250">
        <f t="shared" si="0"/>
        <v>161121</v>
      </c>
      <c r="J30" s="258" t="s">
        <v>326</v>
      </c>
      <c r="K30" s="264" t="s">
        <v>326</v>
      </c>
      <c r="L30" s="254"/>
      <c r="M30" s="300" t="s">
        <v>31</v>
      </c>
      <c r="N30" s="258" t="s">
        <v>242</v>
      </c>
      <c r="O30" s="258" t="s">
        <v>242</v>
      </c>
      <c r="P30" s="259" t="s">
        <v>326</v>
      </c>
      <c r="Q30" s="258" t="s">
        <v>326</v>
      </c>
      <c r="R30" s="256">
        <f>SUM(P30:Q30)</f>
        <v>0</v>
      </c>
      <c r="S30" s="258" t="s">
        <v>326</v>
      </c>
      <c r="T30" s="259" t="s">
        <v>326</v>
      </c>
      <c r="U30" s="258" t="s">
        <v>326</v>
      </c>
      <c r="V30" s="258" t="s">
        <v>326</v>
      </c>
      <c r="W30" s="264" t="s">
        <v>245</v>
      </c>
      <c r="X30" s="254"/>
      <c r="Z30" s="261"/>
    </row>
    <row r="31" spans="2:26" ht="15.75" customHeight="1" x14ac:dyDescent="0.2">
      <c r="B31" s="423"/>
      <c r="C31" s="304" t="s">
        <v>32</v>
      </c>
      <c r="D31" s="352" t="s">
        <v>389</v>
      </c>
      <c r="E31" s="265" t="s">
        <v>242</v>
      </c>
      <c r="F31" s="262">
        <v>0</v>
      </c>
      <c r="G31" s="265">
        <v>7</v>
      </c>
      <c r="H31" s="263">
        <v>90182</v>
      </c>
      <c r="I31" s="250">
        <f t="shared" si="0"/>
        <v>90189</v>
      </c>
      <c r="J31" s="265" t="s">
        <v>326</v>
      </c>
      <c r="K31" s="270" t="s">
        <v>326</v>
      </c>
      <c r="L31" s="254"/>
      <c r="M31" s="305" t="s">
        <v>32</v>
      </c>
      <c r="N31" s="265" t="s">
        <v>242</v>
      </c>
      <c r="O31" s="265" t="s">
        <v>242</v>
      </c>
      <c r="P31" s="292" t="s">
        <v>326</v>
      </c>
      <c r="Q31" s="265" t="s">
        <v>326</v>
      </c>
      <c r="R31" s="256">
        <f>SUM(P31:Q31)</f>
        <v>0</v>
      </c>
      <c r="S31" s="265" t="s">
        <v>326</v>
      </c>
      <c r="T31" s="292" t="s">
        <v>326</v>
      </c>
      <c r="U31" s="265" t="s">
        <v>326</v>
      </c>
      <c r="V31" s="265" t="s">
        <v>326</v>
      </c>
      <c r="W31" s="266">
        <v>8025</v>
      </c>
      <c r="X31" s="254"/>
      <c r="Z31" s="261"/>
    </row>
    <row r="32" spans="2:26" ht="15.75" customHeight="1" x14ac:dyDescent="0.2">
      <c r="B32" s="423"/>
      <c r="C32" s="304" t="s">
        <v>33</v>
      </c>
      <c r="D32" s="352" t="s">
        <v>389</v>
      </c>
      <c r="E32" s="265" t="s">
        <v>242</v>
      </c>
      <c r="F32" s="262">
        <v>0</v>
      </c>
      <c r="G32" s="256">
        <v>123</v>
      </c>
      <c r="H32" s="273">
        <v>12760</v>
      </c>
      <c r="I32" s="250">
        <f t="shared" si="0"/>
        <v>12883</v>
      </c>
      <c r="J32" s="265" t="s">
        <v>326</v>
      </c>
      <c r="K32" s="270">
        <v>0</v>
      </c>
      <c r="L32" s="254"/>
      <c r="M32" s="305" t="s">
        <v>33</v>
      </c>
      <c r="N32" s="265" t="s">
        <v>242</v>
      </c>
      <c r="O32" s="265" t="s">
        <v>242</v>
      </c>
      <c r="P32" s="272" t="s">
        <v>326</v>
      </c>
      <c r="Q32" s="256">
        <v>464</v>
      </c>
      <c r="R32" s="256">
        <f>SUM(P32:Q32)</f>
        <v>464</v>
      </c>
      <c r="S32" s="265" t="s">
        <v>326</v>
      </c>
      <c r="T32" s="292" t="s">
        <v>326</v>
      </c>
      <c r="U32" s="265" t="s">
        <v>326</v>
      </c>
      <c r="V32" s="265" t="s">
        <v>326</v>
      </c>
      <c r="W32" s="306" t="s">
        <v>245</v>
      </c>
      <c r="X32" s="254"/>
      <c r="Z32" s="261"/>
    </row>
    <row r="33" spans="2:26" ht="15.75" customHeight="1" x14ac:dyDescent="0.2">
      <c r="B33" s="424"/>
      <c r="C33" s="301" t="s">
        <v>10</v>
      </c>
      <c r="D33" s="350">
        <f>SUM(D30:D32)</f>
        <v>480</v>
      </c>
      <c r="E33" s="277">
        <f>SUM(E30:E32)</f>
        <v>0</v>
      </c>
      <c r="F33" s="282">
        <f>SUM(F30:F32)</f>
        <v>480</v>
      </c>
      <c r="G33" s="277">
        <f>SUM(G30:G32)</f>
        <v>1423</v>
      </c>
      <c r="H33" s="277">
        <f>SUM(H30:H32)</f>
        <v>262770</v>
      </c>
      <c r="I33" s="277">
        <f t="shared" si="0"/>
        <v>264193</v>
      </c>
      <c r="J33" s="277">
        <f>SUM(J30:J32)</f>
        <v>0</v>
      </c>
      <c r="K33" s="280">
        <f>SUM(K30:K32)</f>
        <v>0</v>
      </c>
      <c r="L33" s="254"/>
      <c r="M33" s="302" t="s">
        <v>10</v>
      </c>
      <c r="N33" s="277">
        <f>SUM(N30:N32)</f>
        <v>0</v>
      </c>
      <c r="O33" s="277">
        <f>SUM(O30:O32)</f>
        <v>0</v>
      </c>
      <c r="P33" s="297">
        <f>SUM(P30:P32)</f>
        <v>0</v>
      </c>
      <c r="Q33" s="279">
        <f>SUM(Q30:Q32)</f>
        <v>464</v>
      </c>
      <c r="R33" s="279">
        <f>SUM(R30:R32)</f>
        <v>464</v>
      </c>
      <c r="S33" s="279" t="s">
        <v>326</v>
      </c>
      <c r="T33" s="279">
        <f>SUM(T30:T32)</f>
        <v>0</v>
      </c>
      <c r="U33" s="279">
        <f>SUM(U30:U32)</f>
        <v>0</v>
      </c>
      <c r="V33" s="279">
        <f>SUM(V30:V32)</f>
        <v>0</v>
      </c>
      <c r="W33" s="280">
        <f>SUM(W30:W32)</f>
        <v>8025</v>
      </c>
      <c r="X33" s="254"/>
      <c r="Z33" s="261"/>
    </row>
    <row r="34" spans="2:26" ht="15.75" customHeight="1" x14ac:dyDescent="0.2">
      <c r="B34" s="453" t="s">
        <v>238</v>
      </c>
      <c r="C34" s="299" t="s">
        <v>39</v>
      </c>
      <c r="D34" s="356">
        <v>9838</v>
      </c>
      <c r="E34" s="351" t="s">
        <v>389</v>
      </c>
      <c r="F34" s="257">
        <v>9838</v>
      </c>
      <c r="G34" s="250">
        <v>2817</v>
      </c>
      <c r="H34" s="258">
        <v>0</v>
      </c>
      <c r="I34" s="250">
        <f t="shared" si="0"/>
        <v>2817</v>
      </c>
      <c r="J34" s="252">
        <v>384</v>
      </c>
      <c r="K34" s="264" t="s">
        <v>326</v>
      </c>
      <c r="L34" s="254"/>
      <c r="M34" s="300" t="s">
        <v>39</v>
      </c>
      <c r="N34" s="258">
        <v>0</v>
      </c>
      <c r="O34" s="252">
        <v>1329</v>
      </c>
      <c r="P34" s="259" t="s">
        <v>326</v>
      </c>
      <c r="Q34" s="258">
        <v>36985</v>
      </c>
      <c r="R34" s="256">
        <f>SUM(P34:Q34)</f>
        <v>36985</v>
      </c>
      <c r="S34" s="252">
        <v>420</v>
      </c>
      <c r="T34" s="258">
        <v>324</v>
      </c>
      <c r="U34" s="259" t="s">
        <v>326</v>
      </c>
      <c r="V34" s="258" t="s">
        <v>326</v>
      </c>
      <c r="W34" s="291">
        <v>13455</v>
      </c>
      <c r="X34" s="254"/>
      <c r="Z34" s="261"/>
    </row>
    <row r="35" spans="2:26" ht="15.75" customHeight="1" x14ac:dyDescent="0.2">
      <c r="B35" s="454"/>
      <c r="C35" s="304" t="s">
        <v>40</v>
      </c>
      <c r="D35" s="355">
        <v>3353</v>
      </c>
      <c r="E35" s="352" t="s">
        <v>389</v>
      </c>
      <c r="F35" s="262">
        <v>3353</v>
      </c>
      <c r="G35" s="263">
        <v>815</v>
      </c>
      <c r="H35" s="265">
        <v>0</v>
      </c>
      <c r="I35" s="250">
        <f t="shared" si="0"/>
        <v>815</v>
      </c>
      <c r="J35" s="265">
        <v>50</v>
      </c>
      <c r="K35" s="270" t="s">
        <v>326</v>
      </c>
      <c r="L35" s="254"/>
      <c r="M35" s="305" t="s">
        <v>40</v>
      </c>
      <c r="N35" s="265">
        <v>20</v>
      </c>
      <c r="O35" s="265">
        <v>1752</v>
      </c>
      <c r="P35" s="292" t="s">
        <v>326</v>
      </c>
      <c r="Q35" s="265" t="s">
        <v>326</v>
      </c>
      <c r="R35" s="256">
        <f>SUM(P35:Q35)</f>
        <v>0</v>
      </c>
      <c r="S35" s="265">
        <v>348</v>
      </c>
      <c r="T35" s="265" t="s">
        <v>326</v>
      </c>
      <c r="U35" s="259" t="s">
        <v>326</v>
      </c>
      <c r="V35" s="265" t="s">
        <v>326</v>
      </c>
      <c r="W35" s="270" t="s">
        <v>245</v>
      </c>
      <c r="X35" s="254"/>
      <c r="Z35" s="261"/>
    </row>
    <row r="36" spans="2:26" ht="15.75" customHeight="1" x14ac:dyDescent="0.2">
      <c r="B36" s="454"/>
      <c r="C36" s="304" t="s">
        <v>44</v>
      </c>
      <c r="D36" s="355">
        <f>SUM(D34:D35)</f>
        <v>13191</v>
      </c>
      <c r="E36" s="355" t="s">
        <v>389</v>
      </c>
      <c r="F36" s="262">
        <f>SUM(F34:F35)</f>
        <v>13191</v>
      </c>
      <c r="G36" s="292">
        <f>SUM(G34:G35)</f>
        <v>3632</v>
      </c>
      <c r="H36" s="292">
        <f>SUM(H34:H35)</f>
        <v>0</v>
      </c>
      <c r="I36" s="262">
        <f t="shared" si="0"/>
        <v>3632</v>
      </c>
      <c r="J36" s="292">
        <f>SUM(J34:J35)</f>
        <v>434</v>
      </c>
      <c r="K36" s="270">
        <f>SUM(K34:K35)</f>
        <v>0</v>
      </c>
      <c r="L36" s="254"/>
      <c r="M36" s="305" t="s">
        <v>44</v>
      </c>
      <c r="N36" s="292">
        <f>SUM(N34:N35)</f>
        <v>20</v>
      </c>
      <c r="O36" s="265">
        <f>SUM(O34:O35)</f>
        <v>3081</v>
      </c>
      <c r="P36" s="272">
        <f t="shared" ref="P36:W36" si="5">SUM(P34:P35)</f>
        <v>0</v>
      </c>
      <c r="Q36" s="256">
        <f t="shared" si="5"/>
        <v>36985</v>
      </c>
      <c r="R36" s="256">
        <f t="shared" si="5"/>
        <v>36985</v>
      </c>
      <c r="S36" s="265">
        <f t="shared" si="5"/>
        <v>768</v>
      </c>
      <c r="T36" s="265">
        <f t="shared" si="5"/>
        <v>324</v>
      </c>
      <c r="U36" s="265">
        <f t="shared" si="5"/>
        <v>0</v>
      </c>
      <c r="V36" s="265">
        <f t="shared" si="5"/>
        <v>0</v>
      </c>
      <c r="W36" s="266">
        <f t="shared" si="5"/>
        <v>13455</v>
      </c>
      <c r="X36" s="254"/>
      <c r="Z36" s="261"/>
    </row>
    <row r="37" spans="2:26" ht="15.75" customHeight="1" x14ac:dyDescent="0.2">
      <c r="B37" s="454"/>
      <c r="C37" s="304" t="s">
        <v>45</v>
      </c>
      <c r="D37" s="356">
        <v>3320</v>
      </c>
      <c r="E37" s="356">
        <v>3100</v>
      </c>
      <c r="F37" s="257">
        <v>6420</v>
      </c>
      <c r="G37" s="250">
        <v>9558</v>
      </c>
      <c r="H37" s="250">
        <v>1147278</v>
      </c>
      <c r="I37" s="250">
        <f t="shared" si="0"/>
        <v>1156836</v>
      </c>
      <c r="J37" s="265">
        <v>100</v>
      </c>
      <c r="K37" s="270">
        <f>SUM(K35:K36)</f>
        <v>0</v>
      </c>
      <c r="L37" s="254"/>
      <c r="M37" s="305" t="s">
        <v>45</v>
      </c>
      <c r="N37" s="265" t="s">
        <v>242</v>
      </c>
      <c r="O37" s="265">
        <v>10228</v>
      </c>
      <c r="P37" s="292">
        <v>32500</v>
      </c>
      <c r="Q37" s="265">
        <v>282307</v>
      </c>
      <c r="R37" s="256">
        <f>SUM(P37:Q37)</f>
        <v>314807</v>
      </c>
      <c r="S37" s="259">
        <v>56</v>
      </c>
      <c r="T37" s="259" t="s">
        <v>326</v>
      </c>
      <c r="U37" s="259" t="s">
        <v>326</v>
      </c>
      <c r="V37" s="292" t="s">
        <v>326</v>
      </c>
      <c r="W37" s="293">
        <v>65586</v>
      </c>
      <c r="X37" s="254"/>
      <c r="Z37" s="261"/>
    </row>
    <row r="38" spans="2:26" ht="15.75" customHeight="1" x14ac:dyDescent="0.2">
      <c r="B38" s="454"/>
      <c r="C38" s="304" t="s">
        <v>46</v>
      </c>
      <c r="D38" s="357">
        <v>1948</v>
      </c>
      <c r="E38" s="353" t="s">
        <v>389</v>
      </c>
      <c r="F38" s="274">
        <v>1948</v>
      </c>
      <c r="G38" s="273">
        <v>0</v>
      </c>
      <c r="H38" s="273">
        <v>429977</v>
      </c>
      <c r="I38" s="250">
        <f t="shared" si="0"/>
        <v>429977</v>
      </c>
      <c r="J38" s="265">
        <v>0</v>
      </c>
      <c r="K38" s="270" t="s">
        <v>326</v>
      </c>
      <c r="L38" s="254"/>
      <c r="M38" s="305" t="s">
        <v>46</v>
      </c>
      <c r="N38" s="265" t="s">
        <v>242</v>
      </c>
      <c r="O38" s="265">
        <v>271</v>
      </c>
      <c r="P38" s="272" t="s">
        <v>326</v>
      </c>
      <c r="Q38" s="256">
        <v>0</v>
      </c>
      <c r="R38" s="256">
        <f>SUM(P38:Q38)</f>
        <v>0</v>
      </c>
      <c r="S38" s="265" t="s">
        <v>326</v>
      </c>
      <c r="T38" s="265" t="s">
        <v>326</v>
      </c>
      <c r="U38" s="259" t="s">
        <v>326</v>
      </c>
      <c r="V38" s="292" t="s">
        <v>326</v>
      </c>
      <c r="W38" s="293">
        <v>1125</v>
      </c>
      <c r="X38" s="254"/>
      <c r="Z38" s="261"/>
    </row>
    <row r="39" spans="2:26" ht="15.75" customHeight="1" x14ac:dyDescent="0.2">
      <c r="B39" s="454"/>
      <c r="C39" s="304" t="s">
        <v>44</v>
      </c>
      <c r="D39" s="357">
        <f>SUM(D37:D38)</f>
        <v>5268</v>
      </c>
      <c r="E39" s="357">
        <f>SUM(E37:E38)</f>
        <v>3100</v>
      </c>
      <c r="F39" s="274">
        <f>SUM(F37:F38)</f>
        <v>8368</v>
      </c>
      <c r="G39" s="265">
        <f>SUM(G37:G38)</f>
        <v>9558</v>
      </c>
      <c r="H39" s="265">
        <f>SUM(H37:H38)</f>
        <v>1577255</v>
      </c>
      <c r="I39" s="273">
        <f t="shared" si="0"/>
        <v>1586813</v>
      </c>
      <c r="J39" s="265">
        <f>SUM(J37:J38)</f>
        <v>100</v>
      </c>
      <c r="K39" s="270">
        <f>SUM(K37:K38)</f>
        <v>0</v>
      </c>
      <c r="L39" s="254"/>
      <c r="M39" s="305" t="s">
        <v>44</v>
      </c>
      <c r="N39" s="265">
        <f>SUM(N37:N38)</f>
        <v>0</v>
      </c>
      <c r="O39" s="265">
        <f>SUM(O37:O38)</f>
        <v>10499</v>
      </c>
      <c r="P39" s="272">
        <f t="shared" ref="P39:W39" si="6">SUM(P37:P38)</f>
        <v>32500</v>
      </c>
      <c r="Q39" s="256">
        <f t="shared" si="6"/>
        <v>282307</v>
      </c>
      <c r="R39" s="256">
        <f t="shared" si="6"/>
        <v>314807</v>
      </c>
      <c r="S39" s="265">
        <f t="shared" si="6"/>
        <v>56</v>
      </c>
      <c r="T39" s="265">
        <f t="shared" si="6"/>
        <v>0</v>
      </c>
      <c r="U39" s="265">
        <f t="shared" si="6"/>
        <v>0</v>
      </c>
      <c r="V39" s="265">
        <f t="shared" si="6"/>
        <v>0</v>
      </c>
      <c r="W39" s="293">
        <f t="shared" si="6"/>
        <v>66711</v>
      </c>
      <c r="X39" s="254"/>
      <c r="Z39" s="261"/>
    </row>
    <row r="40" spans="2:26" ht="15.75" customHeight="1" x14ac:dyDescent="0.2">
      <c r="B40" s="455"/>
      <c r="C40" s="301" t="s">
        <v>10</v>
      </c>
      <c r="D40" s="374">
        <f>SUM(D39,D36)</f>
        <v>18459</v>
      </c>
      <c r="E40" s="374">
        <f>SUM(E39,E36)</f>
        <v>3100</v>
      </c>
      <c r="F40" s="282">
        <f>F36+F39</f>
        <v>21559</v>
      </c>
      <c r="G40" s="277">
        <f>G36+G39</f>
        <v>13190</v>
      </c>
      <c r="H40" s="279">
        <f>SUM(H39,H36)</f>
        <v>1577255</v>
      </c>
      <c r="I40" s="279">
        <f>SUM(I39,I36)</f>
        <v>1590445</v>
      </c>
      <c r="J40" s="279">
        <f>SUM(J39,J36)</f>
        <v>534</v>
      </c>
      <c r="K40" s="298">
        <f>SUM(K39,K36)</f>
        <v>0</v>
      </c>
      <c r="L40" s="254"/>
      <c r="M40" s="302" t="s">
        <v>10</v>
      </c>
      <c r="N40" s="279">
        <f>SUM(N39,N36)</f>
        <v>20</v>
      </c>
      <c r="O40" s="279">
        <f>SUM(O39,O36)</f>
        <v>13580</v>
      </c>
      <c r="P40" s="297">
        <f t="shared" ref="P40:V40" si="7">SUM(P39,P36)</f>
        <v>32500</v>
      </c>
      <c r="Q40" s="279">
        <f t="shared" si="7"/>
        <v>319292</v>
      </c>
      <c r="R40" s="279">
        <f t="shared" si="7"/>
        <v>351792</v>
      </c>
      <c r="S40" s="279">
        <f t="shared" si="7"/>
        <v>824</v>
      </c>
      <c r="T40" s="279">
        <f t="shared" si="7"/>
        <v>324</v>
      </c>
      <c r="U40" s="279">
        <f t="shared" si="7"/>
        <v>0</v>
      </c>
      <c r="V40" s="279">
        <f t="shared" si="7"/>
        <v>0</v>
      </c>
      <c r="W40" s="280">
        <f>W36+W39</f>
        <v>80166</v>
      </c>
      <c r="X40" s="254"/>
      <c r="Y40" s="303"/>
      <c r="Z40" s="261"/>
    </row>
    <row r="41" spans="2:26" ht="15.75" customHeight="1" x14ac:dyDescent="0.2">
      <c r="B41" s="453" t="s">
        <v>239</v>
      </c>
      <c r="C41" s="299" t="s">
        <v>47</v>
      </c>
      <c r="D41" s="356">
        <v>6030</v>
      </c>
      <c r="E41" s="351" t="s">
        <v>389</v>
      </c>
      <c r="F41" s="262">
        <v>6030</v>
      </c>
      <c r="G41" s="263">
        <v>8200</v>
      </c>
      <c r="H41" s="263">
        <v>1077899</v>
      </c>
      <c r="I41" s="250">
        <f t="shared" ref="I41:I51" si="8">SUM(G41:H41)</f>
        <v>1086099</v>
      </c>
      <c r="J41" s="252">
        <v>0</v>
      </c>
      <c r="K41" s="264" t="s">
        <v>334</v>
      </c>
      <c r="L41" s="254"/>
      <c r="M41" s="300" t="s">
        <v>47</v>
      </c>
      <c r="N41" s="251" t="s">
        <v>242</v>
      </c>
      <c r="O41" s="258" t="s">
        <v>242</v>
      </c>
      <c r="P41" s="292" t="s">
        <v>334</v>
      </c>
      <c r="Q41" s="265">
        <v>0</v>
      </c>
      <c r="R41" s="256">
        <f>SUM(P41:Q41)</f>
        <v>0</v>
      </c>
      <c r="S41" s="258" t="s">
        <v>334</v>
      </c>
      <c r="T41" s="258" t="s">
        <v>334</v>
      </c>
      <c r="U41" s="258" t="s">
        <v>334</v>
      </c>
      <c r="V41" s="259" t="s">
        <v>334</v>
      </c>
      <c r="W41" s="266">
        <v>554302</v>
      </c>
      <c r="X41" s="254"/>
      <c r="Z41" s="261"/>
    </row>
    <row r="42" spans="2:26" ht="15.75" customHeight="1" x14ac:dyDescent="0.2">
      <c r="B42" s="454"/>
      <c r="C42" s="299" t="s">
        <v>186</v>
      </c>
      <c r="D42" s="356">
        <v>26135</v>
      </c>
      <c r="E42" s="351">
        <v>341</v>
      </c>
      <c r="F42" s="262">
        <v>26476</v>
      </c>
      <c r="G42" s="263">
        <v>4729</v>
      </c>
      <c r="H42" s="263">
        <v>94470</v>
      </c>
      <c r="I42" s="250">
        <f t="shared" si="8"/>
        <v>99199</v>
      </c>
      <c r="J42" s="258">
        <v>1745</v>
      </c>
      <c r="K42" s="270" t="s">
        <v>334</v>
      </c>
      <c r="L42" s="254"/>
      <c r="M42" s="305" t="s">
        <v>186</v>
      </c>
      <c r="N42" s="258">
        <v>131</v>
      </c>
      <c r="O42" s="258">
        <v>68</v>
      </c>
      <c r="P42" s="292" t="s">
        <v>334</v>
      </c>
      <c r="Q42" s="265">
        <v>31</v>
      </c>
      <c r="R42" s="256">
        <f>SUM(P42:Q42)</f>
        <v>31</v>
      </c>
      <c r="S42" s="258">
        <v>10</v>
      </c>
      <c r="T42" s="258">
        <v>61</v>
      </c>
      <c r="U42" s="258" t="s">
        <v>334</v>
      </c>
      <c r="V42" s="259" t="s">
        <v>334</v>
      </c>
      <c r="W42" s="266">
        <v>868793</v>
      </c>
      <c r="X42" s="254"/>
      <c r="Z42" s="261"/>
    </row>
    <row r="43" spans="2:26" ht="15.75" customHeight="1" x14ac:dyDescent="0.2">
      <c r="B43" s="454"/>
      <c r="C43" s="304" t="s">
        <v>52</v>
      </c>
      <c r="D43" s="355">
        <v>4619</v>
      </c>
      <c r="E43" s="352" t="s">
        <v>389</v>
      </c>
      <c r="F43" s="262">
        <v>4619</v>
      </c>
      <c r="G43" s="265">
        <v>0</v>
      </c>
      <c r="H43" s="265">
        <v>5320</v>
      </c>
      <c r="I43" s="258">
        <f t="shared" si="8"/>
        <v>5320</v>
      </c>
      <c r="J43" s="265">
        <v>0</v>
      </c>
      <c r="K43" s="270" t="s">
        <v>334</v>
      </c>
      <c r="L43" s="254"/>
      <c r="M43" s="305" t="s">
        <v>52</v>
      </c>
      <c r="N43" s="265" t="s">
        <v>242</v>
      </c>
      <c r="O43" s="265" t="s">
        <v>242</v>
      </c>
      <c r="P43" s="292" t="s">
        <v>334</v>
      </c>
      <c r="Q43" s="265" t="s">
        <v>334</v>
      </c>
      <c r="R43" s="256">
        <f>SUM(P43:Q43)</f>
        <v>0</v>
      </c>
      <c r="S43" s="265" t="s">
        <v>334</v>
      </c>
      <c r="T43" s="265" t="s">
        <v>334</v>
      </c>
      <c r="U43" s="265" t="s">
        <v>334</v>
      </c>
      <c r="V43" s="292" t="s">
        <v>334</v>
      </c>
      <c r="W43" s="270" t="s">
        <v>245</v>
      </c>
      <c r="X43" s="254"/>
      <c r="Z43" s="261"/>
    </row>
    <row r="44" spans="2:26" ht="15.75" customHeight="1" x14ac:dyDescent="0.2">
      <c r="B44" s="454"/>
      <c r="C44" s="304" t="s">
        <v>49</v>
      </c>
      <c r="D44" s="357">
        <v>6631</v>
      </c>
      <c r="E44" s="353" t="s">
        <v>389</v>
      </c>
      <c r="F44" s="274">
        <v>6631</v>
      </c>
      <c r="G44" s="256">
        <v>620</v>
      </c>
      <c r="H44" s="273">
        <v>3110</v>
      </c>
      <c r="I44" s="250">
        <f t="shared" si="8"/>
        <v>3730</v>
      </c>
      <c r="J44" s="265">
        <v>301</v>
      </c>
      <c r="K44" s="270" t="s">
        <v>334</v>
      </c>
      <c r="L44" s="254"/>
      <c r="M44" s="305" t="s">
        <v>49</v>
      </c>
      <c r="N44" s="265">
        <v>146</v>
      </c>
      <c r="O44" s="265">
        <v>57</v>
      </c>
      <c r="P44" s="272" t="s">
        <v>334</v>
      </c>
      <c r="Q44" s="256">
        <v>0</v>
      </c>
      <c r="R44" s="256">
        <f>SUM(P44:Q44)</f>
        <v>0</v>
      </c>
      <c r="S44" s="265">
        <v>64</v>
      </c>
      <c r="T44" s="265">
        <v>11</v>
      </c>
      <c r="U44" s="265" t="s">
        <v>334</v>
      </c>
      <c r="V44" s="292" t="s">
        <v>334</v>
      </c>
      <c r="W44" s="293">
        <v>9750</v>
      </c>
      <c r="Z44" s="261"/>
    </row>
    <row r="45" spans="2:26" ht="15.75" customHeight="1" x14ac:dyDescent="0.2">
      <c r="B45" s="455"/>
      <c r="C45" s="301" t="s">
        <v>10</v>
      </c>
      <c r="D45" s="374">
        <f>SUM(D41:D44)</f>
        <v>43415</v>
      </c>
      <c r="E45" s="374">
        <f>SUM(E41:E44)</f>
        <v>341</v>
      </c>
      <c r="F45" s="279">
        <f>SUM(F41:F44)</f>
        <v>43756</v>
      </c>
      <c r="G45" s="279">
        <f>SUM(G41:G44)</f>
        <v>13549</v>
      </c>
      <c r="H45" s="279">
        <f>SUM(H41:H44)</f>
        <v>1180799</v>
      </c>
      <c r="I45" s="277">
        <f>SUM(G45:H45)</f>
        <v>1194348</v>
      </c>
      <c r="J45" s="279">
        <f>SUM(J41:J44)</f>
        <v>2046</v>
      </c>
      <c r="K45" s="298">
        <f>SUM(K41:K44)</f>
        <v>0</v>
      </c>
      <c r="L45" s="254"/>
      <c r="M45" s="302" t="s">
        <v>10</v>
      </c>
      <c r="N45" s="279">
        <f>SUM(N41:N44)</f>
        <v>277</v>
      </c>
      <c r="O45" s="279">
        <f>SUM(O41:O44)</f>
        <v>125</v>
      </c>
      <c r="P45" s="297">
        <f t="shared" ref="P45:W45" si="9">SUM(P41:P44)</f>
        <v>0</v>
      </c>
      <c r="Q45" s="279">
        <f t="shared" si="9"/>
        <v>31</v>
      </c>
      <c r="R45" s="279">
        <f t="shared" si="9"/>
        <v>31</v>
      </c>
      <c r="S45" s="279">
        <f t="shared" si="9"/>
        <v>74</v>
      </c>
      <c r="T45" s="279">
        <f t="shared" si="9"/>
        <v>72</v>
      </c>
      <c r="U45" s="279">
        <f t="shared" si="9"/>
        <v>0</v>
      </c>
      <c r="V45" s="279">
        <f t="shared" si="9"/>
        <v>0</v>
      </c>
      <c r="W45" s="280">
        <f t="shared" si="9"/>
        <v>1432845</v>
      </c>
      <c r="Z45" s="261"/>
    </row>
    <row r="46" spans="2:26" ht="15.75" customHeight="1" x14ac:dyDescent="0.2">
      <c r="B46" s="245"/>
      <c r="C46" s="299" t="s">
        <v>53</v>
      </c>
      <c r="D46" s="351" t="s">
        <v>389</v>
      </c>
      <c r="E46" s="351">
        <v>50</v>
      </c>
      <c r="F46" s="257">
        <v>50</v>
      </c>
      <c r="G46" s="250">
        <v>881</v>
      </c>
      <c r="H46" s="250">
        <v>42413</v>
      </c>
      <c r="I46" s="250">
        <f t="shared" si="8"/>
        <v>43294</v>
      </c>
      <c r="J46" s="258">
        <v>875</v>
      </c>
      <c r="K46" s="264" t="s">
        <v>326</v>
      </c>
      <c r="L46" s="254"/>
      <c r="M46" s="300" t="s">
        <v>53</v>
      </c>
      <c r="N46" s="258">
        <v>35</v>
      </c>
      <c r="O46" s="258">
        <v>7</v>
      </c>
      <c r="P46" s="259" t="s">
        <v>326</v>
      </c>
      <c r="Q46" s="258">
        <v>28</v>
      </c>
      <c r="R46" s="256">
        <f>SUM(P46:Q46)</f>
        <v>28</v>
      </c>
      <c r="S46" s="265">
        <v>0</v>
      </c>
      <c r="T46" s="265" t="s">
        <v>326</v>
      </c>
      <c r="U46" s="258" t="s">
        <v>326</v>
      </c>
      <c r="V46" s="259">
        <v>821</v>
      </c>
      <c r="W46" s="291">
        <v>213548</v>
      </c>
      <c r="Z46" s="261"/>
    </row>
    <row r="47" spans="2:26" ht="15.75" customHeight="1" x14ac:dyDescent="0.2">
      <c r="B47" s="245" t="s">
        <v>83</v>
      </c>
      <c r="C47" s="304" t="s">
        <v>56</v>
      </c>
      <c r="D47" s="355">
        <v>3466</v>
      </c>
      <c r="E47" s="352" t="s">
        <v>389</v>
      </c>
      <c r="F47" s="262">
        <v>3466</v>
      </c>
      <c r="G47" s="263">
        <v>1500</v>
      </c>
      <c r="H47" s="265">
        <v>0</v>
      </c>
      <c r="I47" s="250">
        <f t="shared" si="8"/>
        <v>1500</v>
      </c>
      <c r="J47" s="265">
        <v>0</v>
      </c>
      <c r="K47" s="270" t="s">
        <v>335</v>
      </c>
      <c r="L47" s="254"/>
      <c r="M47" s="305" t="s">
        <v>56</v>
      </c>
      <c r="N47" s="265" t="s">
        <v>242</v>
      </c>
      <c r="O47" s="265">
        <v>0</v>
      </c>
      <c r="P47" s="292" t="s">
        <v>335</v>
      </c>
      <c r="Q47" s="265">
        <v>0</v>
      </c>
      <c r="R47" s="256">
        <f>SUM(P47:Q47)</f>
        <v>0</v>
      </c>
      <c r="S47" s="265">
        <v>0</v>
      </c>
      <c r="T47" s="265" t="s">
        <v>335</v>
      </c>
      <c r="U47" s="265" t="s">
        <v>335</v>
      </c>
      <c r="V47" s="292">
        <v>0</v>
      </c>
      <c r="W47" s="266">
        <v>737639</v>
      </c>
      <c r="Z47" s="261"/>
    </row>
    <row r="48" spans="2:26" ht="15.75" customHeight="1" x14ac:dyDescent="0.2">
      <c r="B48" s="245" t="s">
        <v>336</v>
      </c>
      <c r="C48" s="304" t="s">
        <v>57</v>
      </c>
      <c r="D48" s="354" t="s">
        <v>389</v>
      </c>
      <c r="E48" s="354" t="s">
        <v>389</v>
      </c>
      <c r="F48" s="265">
        <v>0</v>
      </c>
      <c r="G48" s="263">
        <v>60</v>
      </c>
      <c r="H48" s="265">
        <v>0</v>
      </c>
      <c r="I48" s="250">
        <f t="shared" si="8"/>
        <v>60</v>
      </c>
      <c r="J48" s="265">
        <v>0</v>
      </c>
      <c r="K48" s="270" t="s">
        <v>335</v>
      </c>
      <c r="L48" s="254"/>
      <c r="M48" s="305" t="s">
        <v>57</v>
      </c>
      <c r="N48" s="265" t="s">
        <v>242</v>
      </c>
      <c r="O48" s="265" t="s">
        <v>242</v>
      </c>
      <c r="P48" s="292" t="s">
        <v>335</v>
      </c>
      <c r="Q48" s="265">
        <v>37831</v>
      </c>
      <c r="R48" s="256">
        <f>SUM(P48:Q48)</f>
        <v>37831</v>
      </c>
      <c r="S48" s="265" t="s">
        <v>335</v>
      </c>
      <c r="T48" s="265">
        <v>2000</v>
      </c>
      <c r="U48" s="265" t="s">
        <v>335</v>
      </c>
      <c r="V48" s="292">
        <v>0</v>
      </c>
      <c r="W48" s="266">
        <v>683274</v>
      </c>
      <c r="Z48" s="261"/>
    </row>
    <row r="49" spans="2:26" ht="15.75" customHeight="1" x14ac:dyDescent="0.2">
      <c r="B49" s="245" t="s">
        <v>84</v>
      </c>
      <c r="C49" s="304" t="s">
        <v>54</v>
      </c>
      <c r="D49" s="349">
        <v>106</v>
      </c>
      <c r="E49" s="349">
        <v>216</v>
      </c>
      <c r="F49" s="288">
        <v>322</v>
      </c>
      <c r="G49" s="290">
        <v>0</v>
      </c>
      <c r="H49" s="268">
        <v>184853</v>
      </c>
      <c r="I49" s="250">
        <f t="shared" si="8"/>
        <v>184853</v>
      </c>
      <c r="J49" s="265">
        <v>0</v>
      </c>
      <c r="K49" s="270" t="s">
        <v>337</v>
      </c>
      <c r="L49" s="254"/>
      <c r="M49" s="305" t="s">
        <v>54</v>
      </c>
      <c r="N49" s="265" t="s">
        <v>242</v>
      </c>
      <c r="O49" s="265" t="s">
        <v>242</v>
      </c>
      <c r="P49" s="289" t="s">
        <v>337</v>
      </c>
      <c r="Q49" s="290" t="s">
        <v>337</v>
      </c>
      <c r="R49" s="256">
        <f>SUM(P49:Q49)</f>
        <v>0</v>
      </c>
      <c r="S49" s="265">
        <v>0</v>
      </c>
      <c r="T49" s="265" t="s">
        <v>337</v>
      </c>
      <c r="U49" s="265" t="s">
        <v>337</v>
      </c>
      <c r="V49" s="265">
        <v>0</v>
      </c>
      <c r="W49" s="266">
        <v>22838</v>
      </c>
      <c r="Z49" s="261"/>
    </row>
    <row r="50" spans="2:26" ht="15.75" customHeight="1" x14ac:dyDescent="0.2">
      <c r="B50" s="275"/>
      <c r="C50" s="301" t="s">
        <v>10</v>
      </c>
      <c r="D50" s="374">
        <f>SUM(D46:D49)</f>
        <v>3572</v>
      </c>
      <c r="E50" s="374">
        <f>SUM(E46:E49)</f>
        <v>266</v>
      </c>
      <c r="F50" s="279">
        <f>SUM(F46:F49)</f>
        <v>3838</v>
      </c>
      <c r="G50" s="279">
        <f>SUM(G46:G49)</f>
        <v>2441</v>
      </c>
      <c r="H50" s="279">
        <f>SUM(H46:H49)</f>
        <v>227266</v>
      </c>
      <c r="I50" s="277">
        <f t="shared" si="8"/>
        <v>229707</v>
      </c>
      <c r="J50" s="279">
        <f>SUM(J46:J49)</f>
        <v>875</v>
      </c>
      <c r="K50" s="298">
        <f>SUM(K46:K49)</f>
        <v>0</v>
      </c>
      <c r="L50" s="254"/>
      <c r="M50" s="302" t="s">
        <v>10</v>
      </c>
      <c r="N50" s="279">
        <f>SUM(N46:N49)</f>
        <v>35</v>
      </c>
      <c r="O50" s="279">
        <f>SUM(O46:O49)</f>
        <v>7</v>
      </c>
      <c r="P50" s="297">
        <f t="shared" ref="P50:W50" si="10">SUM(P46:P49)</f>
        <v>0</v>
      </c>
      <c r="Q50" s="279">
        <f t="shared" si="10"/>
        <v>37859</v>
      </c>
      <c r="R50" s="279">
        <f t="shared" si="10"/>
        <v>37859</v>
      </c>
      <c r="S50" s="279">
        <f t="shared" si="10"/>
        <v>0</v>
      </c>
      <c r="T50" s="279">
        <f t="shared" si="10"/>
        <v>2000</v>
      </c>
      <c r="U50" s="279">
        <f t="shared" si="10"/>
        <v>0</v>
      </c>
      <c r="V50" s="279">
        <f t="shared" si="10"/>
        <v>821</v>
      </c>
      <c r="W50" s="280">
        <f t="shared" si="10"/>
        <v>1657299</v>
      </c>
      <c r="Y50" s="303"/>
      <c r="Z50" s="261"/>
    </row>
    <row r="51" spans="2:26" ht="15.75" customHeight="1" x14ac:dyDescent="0.2">
      <c r="B51" s="451" t="s">
        <v>88</v>
      </c>
      <c r="C51" s="452"/>
      <c r="D51" s="381">
        <f>D14+D17+D21+D23+D26+D29+D33+D40+D45+D50</f>
        <v>77374</v>
      </c>
      <c r="E51" s="381">
        <f>E14+E17+E21+E23+E26+E29+E33+E40+E45+E50</f>
        <v>5569</v>
      </c>
      <c r="F51" s="307">
        <f>F14+F17+F21+F23+F26+F29+F33+F40+F45+F50</f>
        <v>82943</v>
      </c>
      <c r="G51" s="307">
        <f>SUM(G14,G21,G17,G26,G23,G29,G33,G40,G45,G50)</f>
        <v>168500</v>
      </c>
      <c r="H51" s="307">
        <f>SUM(H14,H21,H17,H26,H23,H29,H33,H40,H45,H50)</f>
        <v>4605289</v>
      </c>
      <c r="I51" s="308">
        <f t="shared" si="8"/>
        <v>4773789</v>
      </c>
      <c r="J51" s="307">
        <f>SUM(J14,J21,J17,J26,J23,J29,J33,J40,J45,J50)</f>
        <v>281551</v>
      </c>
      <c r="K51" s="309">
        <f>SUM(K50,K45,K40,K29,K23,K33,K26,K17,K21,K14)</f>
        <v>284415</v>
      </c>
      <c r="L51" s="254"/>
      <c r="M51" s="310" t="s">
        <v>210</v>
      </c>
      <c r="N51" s="307">
        <f>SUM(N50,N45,N40,N29,N23,N33,N26,N17,N21,N14)</f>
        <v>16415</v>
      </c>
      <c r="O51" s="307">
        <f>SUM(O50,O45,O40,O29,O23,O33,O26,O17,O21,O14)</f>
        <v>14039</v>
      </c>
      <c r="P51" s="337">
        <f t="shared" ref="P51:V51" si="11">SUM(P14,P21,P17,P26,P33,P23,P29,P40,P45,P50)</f>
        <v>40391</v>
      </c>
      <c r="Q51" s="307">
        <f t="shared" si="11"/>
        <v>365201</v>
      </c>
      <c r="R51" s="307">
        <f t="shared" si="11"/>
        <v>405592</v>
      </c>
      <c r="S51" s="307">
        <f t="shared" si="11"/>
        <v>1545</v>
      </c>
      <c r="T51" s="307">
        <f t="shared" si="11"/>
        <v>2445</v>
      </c>
      <c r="U51" s="307">
        <f t="shared" si="11"/>
        <v>0</v>
      </c>
      <c r="V51" s="307">
        <f t="shared" si="11"/>
        <v>821</v>
      </c>
      <c r="W51" s="309">
        <f>W14+W17+W21+W23+W26+W29+W33+W40+W45+W50</f>
        <v>3399397</v>
      </c>
      <c r="Z51" s="261"/>
    </row>
    <row r="52" spans="2:26" ht="34.5" customHeight="1" x14ac:dyDescent="0.2">
      <c r="H52" s="311"/>
    </row>
    <row r="53" spans="2:26" ht="15.75" customHeight="1" x14ac:dyDescent="0.2">
      <c r="B53" s="459"/>
      <c r="C53" s="460"/>
      <c r="D53" s="460"/>
      <c r="E53" s="460"/>
      <c r="F53" s="460"/>
      <c r="G53" s="460"/>
      <c r="H53" s="460"/>
      <c r="I53" s="460"/>
      <c r="J53" s="460"/>
      <c r="K53" s="460"/>
      <c r="M53" s="459"/>
      <c r="N53" s="459"/>
      <c r="O53" s="459"/>
      <c r="P53" s="460"/>
      <c r="Q53" s="460"/>
      <c r="R53" s="460"/>
      <c r="S53" s="460"/>
      <c r="T53" s="460"/>
      <c r="U53" s="460"/>
      <c r="V53" s="461"/>
      <c r="W53" s="461"/>
    </row>
    <row r="55" spans="2:26" x14ac:dyDescent="0.2">
      <c r="F55" s="312"/>
      <c r="G55" s="312"/>
      <c r="H55" s="312"/>
      <c r="I55" s="312"/>
      <c r="J55" s="312"/>
      <c r="K55" s="312"/>
      <c r="L55" s="312"/>
      <c r="M55" s="312"/>
      <c r="N55" s="312"/>
      <c r="O55" s="312"/>
      <c r="P55" s="312"/>
      <c r="Q55" s="312"/>
      <c r="R55" s="312"/>
      <c r="S55" s="312"/>
      <c r="T55" s="312"/>
      <c r="U55" s="312"/>
      <c r="V55" s="312"/>
      <c r="W55" s="312"/>
    </row>
  </sheetData>
  <mergeCells count="26">
    <mergeCell ref="U3:U4"/>
    <mergeCell ref="V3:V4"/>
    <mergeCell ref="W3:W4"/>
    <mergeCell ref="G4:I4"/>
    <mergeCell ref="B53:K53"/>
    <mergeCell ref="M53:W53"/>
    <mergeCell ref="B41:B45"/>
    <mergeCell ref="B51:C51"/>
    <mergeCell ref="K3:K4"/>
    <mergeCell ref="J3:J4"/>
    <mergeCell ref="T3:T4"/>
    <mergeCell ref="P3:R4"/>
    <mergeCell ref="S3:S4"/>
    <mergeCell ref="B3:B5"/>
    <mergeCell ref="C3:C5"/>
    <mergeCell ref="M3:M5"/>
    <mergeCell ref="D3:I3"/>
    <mergeCell ref="D4:F4"/>
    <mergeCell ref="N3:N4"/>
    <mergeCell ref="O3:O4"/>
    <mergeCell ref="B27:B29"/>
    <mergeCell ref="B30:B33"/>
    <mergeCell ref="B34:B40"/>
    <mergeCell ref="B15:B17"/>
    <mergeCell ref="B18:B21"/>
    <mergeCell ref="B24:B26"/>
  </mergeCells>
  <phoneticPr fontId="2"/>
  <pageMargins left="0.31496062992125984" right="0.23622047244094491" top="0.31496062992125984" bottom="0.23622047244094491" header="0.31496062992125984" footer="0.19685039370078741"/>
  <pageSetup paperSize="9" scale="98" fitToWidth="0" orientation="portrait" r:id="rId1"/>
  <headerFooter alignWithMargins="0"/>
  <colBreaks count="1" manualBreakCount="1">
    <brk id="1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6514A-4405-4E58-8599-3AFD38687EB6}">
  <dimension ref="B1:AC58"/>
  <sheetViews>
    <sheetView showZeros="0" view="pageBreakPreview" zoomScaleNormal="100" workbookViewId="0">
      <pane xSplit="3" ySplit="5" topLeftCell="D20" activePane="bottomRight" state="frozen"/>
      <selection pane="topRight" activeCell="D1" sqref="D1"/>
      <selection pane="bottomLeft" activeCell="A6" sqref="A6"/>
      <selection pane="bottomRight" activeCell="AD26" sqref="AD26"/>
    </sheetView>
  </sheetViews>
  <sheetFormatPr defaultColWidth="9" defaultRowHeight="13.2" x14ac:dyDescent="0.2"/>
  <cols>
    <col min="1" max="1" width="3.109375" style="114" customWidth="1"/>
    <col min="2" max="2" width="7.88671875" customWidth="1"/>
    <col min="3" max="5" width="10.33203125" customWidth="1"/>
    <col min="6" max="9" width="9.44140625" customWidth="1"/>
    <col min="10" max="10" width="9.44140625" bestFit="1" customWidth="1"/>
    <col min="11" max="11" width="10" customWidth="1"/>
    <col min="12" max="12" width="2.109375" style="227" customWidth="1"/>
    <col min="13" max="13" width="10.21875" customWidth="1"/>
    <col min="14" max="19" width="8.88671875" customWidth="1"/>
    <col min="20" max="21" width="8.88671875" hidden="1" customWidth="1"/>
    <col min="22" max="22" width="8.88671875" customWidth="1"/>
    <col min="23" max="25" width="8.88671875" style="227" hidden="1" customWidth="1"/>
    <col min="26" max="26" width="8.88671875" customWidth="1"/>
    <col min="27" max="27" width="8.88671875" style="227" customWidth="1"/>
    <col min="28" max="28" width="8.88671875" customWidth="1"/>
    <col min="29" max="29" width="2.33203125" style="114" customWidth="1"/>
    <col min="30" max="16384" width="9" style="114"/>
  </cols>
  <sheetData>
    <row r="1" spans="2:29" x14ac:dyDescent="0.2">
      <c r="B1" s="182" t="s">
        <v>294</v>
      </c>
      <c r="C1" s="2"/>
      <c r="D1" s="2"/>
      <c r="E1" s="2"/>
      <c r="F1" s="2"/>
      <c r="G1" s="2"/>
      <c r="H1" s="2"/>
      <c r="I1" s="2"/>
      <c r="J1" s="2"/>
      <c r="K1" s="386" t="s">
        <v>315</v>
      </c>
      <c r="L1" s="183"/>
      <c r="M1" s="2"/>
      <c r="N1" s="2"/>
      <c r="O1" s="2"/>
      <c r="P1" s="2"/>
      <c r="Q1" s="2"/>
      <c r="R1" s="2"/>
      <c r="S1" s="2"/>
      <c r="T1" s="2"/>
      <c r="U1" s="2"/>
      <c r="V1" s="2"/>
      <c r="W1" s="183"/>
      <c r="X1" s="183"/>
      <c r="Y1" s="183"/>
      <c r="Z1" s="2" t="s">
        <v>315</v>
      </c>
      <c r="AA1" s="183"/>
      <c r="AB1" s="183"/>
      <c r="AC1" s="2"/>
    </row>
    <row r="2" spans="2:29" ht="7.5" customHeight="1" x14ac:dyDescent="0.2">
      <c r="B2" s="2"/>
      <c r="C2" s="2"/>
      <c r="D2" s="2"/>
      <c r="E2" s="2"/>
      <c r="F2" s="16"/>
      <c r="G2" s="16"/>
      <c r="H2" s="16"/>
      <c r="I2" s="16"/>
      <c r="J2" s="16"/>
      <c r="K2" s="16"/>
      <c r="L2" s="183"/>
      <c r="M2" s="2"/>
      <c r="N2" s="16"/>
      <c r="O2" s="2"/>
      <c r="P2" s="2"/>
      <c r="Q2" s="2"/>
      <c r="R2" s="2"/>
      <c r="S2" s="2"/>
      <c r="T2" s="16"/>
      <c r="U2" s="16"/>
      <c r="V2" s="2"/>
      <c r="W2" s="206"/>
      <c r="X2" s="206"/>
      <c r="Y2" s="183"/>
      <c r="Z2" s="2"/>
      <c r="AA2" s="2"/>
      <c r="AB2" s="2"/>
      <c r="AC2" s="2"/>
    </row>
    <row r="3" spans="2:29" ht="17.25" customHeight="1" x14ac:dyDescent="0.2">
      <c r="B3" s="477" t="s">
        <v>220</v>
      </c>
      <c r="C3" s="487" t="s">
        <v>93</v>
      </c>
      <c r="D3" s="501" t="s">
        <v>295</v>
      </c>
      <c r="E3" s="509"/>
      <c r="F3" s="509"/>
      <c r="G3" s="509"/>
      <c r="H3" s="509"/>
      <c r="I3" s="502"/>
      <c r="J3" s="505" t="s">
        <v>296</v>
      </c>
      <c r="K3" s="507" t="s">
        <v>297</v>
      </c>
      <c r="L3" s="207"/>
      <c r="M3" s="494" t="s">
        <v>93</v>
      </c>
      <c r="N3" s="501" t="s">
        <v>105</v>
      </c>
      <c r="O3" s="487" t="s">
        <v>107</v>
      </c>
      <c r="P3" s="497" t="s">
        <v>298</v>
      </c>
      <c r="Q3" s="497"/>
      <c r="R3" s="498"/>
      <c r="S3" s="487" t="s">
        <v>299</v>
      </c>
      <c r="T3" s="501" t="s">
        <v>274</v>
      </c>
      <c r="U3" s="502"/>
      <c r="V3" s="487" t="s">
        <v>300</v>
      </c>
      <c r="W3" s="485" t="s">
        <v>276</v>
      </c>
      <c r="X3" s="486"/>
      <c r="Y3" s="208"/>
      <c r="Z3" s="487" t="s">
        <v>97</v>
      </c>
      <c r="AA3" s="487" t="s">
        <v>99</v>
      </c>
      <c r="AB3" s="489" t="s">
        <v>100</v>
      </c>
      <c r="AC3" s="79"/>
    </row>
    <row r="4" spans="2:29" ht="17.25" customHeight="1" x14ac:dyDescent="0.2">
      <c r="B4" s="483"/>
      <c r="C4" s="488"/>
      <c r="D4" s="440" t="s">
        <v>90</v>
      </c>
      <c r="E4" s="441"/>
      <c r="F4" s="442"/>
      <c r="G4" s="491" t="s">
        <v>94</v>
      </c>
      <c r="H4" s="492"/>
      <c r="I4" s="493"/>
      <c r="J4" s="506"/>
      <c r="K4" s="508"/>
      <c r="L4" s="209"/>
      <c r="M4" s="495"/>
      <c r="N4" s="503"/>
      <c r="O4" s="488"/>
      <c r="P4" s="499"/>
      <c r="Q4" s="499"/>
      <c r="R4" s="500"/>
      <c r="S4" s="488"/>
      <c r="T4" s="205" t="s">
        <v>277</v>
      </c>
      <c r="U4" s="205" t="s">
        <v>278</v>
      </c>
      <c r="V4" s="488"/>
      <c r="W4" s="210" t="s">
        <v>277</v>
      </c>
      <c r="X4" s="210" t="s">
        <v>278</v>
      </c>
      <c r="Y4" s="210"/>
      <c r="Z4" s="488"/>
      <c r="AA4" s="488"/>
      <c r="AB4" s="490"/>
      <c r="AC4" s="79"/>
    </row>
    <row r="5" spans="2:29" ht="17.25" customHeight="1" x14ac:dyDescent="0.2">
      <c r="B5" s="484"/>
      <c r="C5" s="504"/>
      <c r="D5" s="237" t="s">
        <v>91</v>
      </c>
      <c r="E5" s="237" t="s">
        <v>92</v>
      </c>
      <c r="F5" s="237" t="s">
        <v>10</v>
      </c>
      <c r="G5" s="61" t="s">
        <v>91</v>
      </c>
      <c r="H5" s="61" t="s">
        <v>92</v>
      </c>
      <c r="I5" s="61" t="s">
        <v>10</v>
      </c>
      <c r="J5" s="62" t="s">
        <v>301</v>
      </c>
      <c r="K5" s="387" t="s">
        <v>301</v>
      </c>
      <c r="L5" s="212"/>
      <c r="M5" s="496"/>
      <c r="N5" s="68" t="s">
        <v>101</v>
      </c>
      <c r="O5" s="390" t="s">
        <v>118</v>
      </c>
      <c r="P5" s="388" t="s">
        <v>95</v>
      </c>
      <c r="Q5" s="61" t="s">
        <v>96</v>
      </c>
      <c r="R5" s="61" t="s">
        <v>10</v>
      </c>
      <c r="S5" s="73" t="s">
        <v>302</v>
      </c>
      <c r="T5" s="68"/>
      <c r="U5" s="68"/>
      <c r="V5" s="73" t="s">
        <v>302</v>
      </c>
      <c r="W5" s="211"/>
      <c r="X5" s="211"/>
      <c r="Y5" s="211"/>
      <c r="Z5" s="60" t="s">
        <v>303</v>
      </c>
      <c r="AA5" s="73" t="s">
        <v>302</v>
      </c>
      <c r="AB5" s="74" t="s">
        <v>302</v>
      </c>
      <c r="AC5" s="80"/>
    </row>
    <row r="6" spans="2:29" ht="15.75" customHeight="1" x14ac:dyDescent="0.2">
      <c r="B6" s="9"/>
      <c r="C6" s="59" t="s">
        <v>85</v>
      </c>
      <c r="D6" s="359">
        <v>1773</v>
      </c>
      <c r="E6" s="359">
        <v>729</v>
      </c>
      <c r="F6" s="157">
        <v>2502</v>
      </c>
      <c r="G6" s="137">
        <v>17061</v>
      </c>
      <c r="H6" s="137">
        <v>53690</v>
      </c>
      <c r="I6" s="174">
        <f>SUM(G6:H6)</f>
        <v>70751</v>
      </c>
      <c r="J6" s="137">
        <v>266</v>
      </c>
      <c r="K6" s="190" t="s">
        <v>304</v>
      </c>
      <c r="L6" s="214"/>
      <c r="M6" s="81" t="s">
        <v>85</v>
      </c>
      <c r="N6" s="185" t="s">
        <v>242</v>
      </c>
      <c r="O6" s="185" t="s">
        <v>242</v>
      </c>
      <c r="P6" s="389" t="s">
        <v>304</v>
      </c>
      <c r="Q6" s="185" t="s">
        <v>304</v>
      </c>
      <c r="R6" s="187" t="s">
        <v>304</v>
      </c>
      <c r="S6" s="185" t="s">
        <v>304</v>
      </c>
      <c r="T6" s="139"/>
      <c r="U6" s="138"/>
      <c r="V6" s="188" t="s">
        <v>304</v>
      </c>
      <c r="W6" s="213"/>
      <c r="X6" s="215"/>
      <c r="Y6" s="215"/>
      <c r="Z6" s="189" t="s">
        <v>304</v>
      </c>
      <c r="AA6" s="188" t="s">
        <v>304</v>
      </c>
      <c r="AB6" s="171">
        <v>10005</v>
      </c>
      <c r="AC6" s="35"/>
    </row>
    <row r="7" spans="2:29" ht="15.75" customHeight="1" x14ac:dyDescent="0.2">
      <c r="B7" s="9"/>
      <c r="C7" s="59" t="s">
        <v>174</v>
      </c>
      <c r="D7" s="359">
        <v>69</v>
      </c>
      <c r="E7" s="265">
        <v>0</v>
      </c>
      <c r="F7" s="140">
        <v>69</v>
      </c>
      <c r="G7" s="96">
        <v>2720</v>
      </c>
      <c r="H7" s="96">
        <v>21025</v>
      </c>
      <c r="I7" s="149">
        <f t="shared" ref="I7:I39" si="0">SUM(G7:H7)</f>
        <v>23745</v>
      </c>
      <c r="J7" s="188">
        <v>0</v>
      </c>
      <c r="K7" s="190" t="s">
        <v>304</v>
      </c>
      <c r="L7" s="214"/>
      <c r="M7" s="81" t="s">
        <v>174</v>
      </c>
      <c r="N7" s="188" t="s">
        <v>242</v>
      </c>
      <c r="O7" s="188" t="s">
        <v>242</v>
      </c>
      <c r="P7" s="200" t="s">
        <v>304</v>
      </c>
      <c r="Q7" s="191" t="s">
        <v>304</v>
      </c>
      <c r="R7" s="187" t="s">
        <v>304</v>
      </c>
      <c r="S7" s="188" t="s">
        <v>304</v>
      </c>
      <c r="T7" s="139"/>
      <c r="U7" s="138"/>
      <c r="V7" s="188" t="s">
        <v>304</v>
      </c>
      <c r="W7" s="213"/>
      <c r="X7" s="215"/>
      <c r="Y7" s="215"/>
      <c r="Z7" s="189" t="s">
        <v>304</v>
      </c>
      <c r="AA7" s="188" t="s">
        <v>304</v>
      </c>
      <c r="AB7" s="172">
        <v>12300</v>
      </c>
      <c r="AC7" s="35"/>
    </row>
    <row r="8" spans="2:29" ht="15.75" customHeight="1" x14ac:dyDescent="0.2">
      <c r="B8" s="9" t="s">
        <v>61</v>
      </c>
      <c r="C8" s="4" t="s">
        <v>1</v>
      </c>
      <c r="D8" s="360">
        <v>170</v>
      </c>
      <c r="E8" s="360">
        <v>250</v>
      </c>
      <c r="F8" s="140">
        <v>420</v>
      </c>
      <c r="G8" s="96">
        <v>610</v>
      </c>
      <c r="H8" s="96">
        <v>78650</v>
      </c>
      <c r="I8" s="96">
        <f t="shared" si="0"/>
        <v>79260</v>
      </c>
      <c r="J8" s="191">
        <v>3505</v>
      </c>
      <c r="K8" s="193">
        <v>151</v>
      </c>
      <c r="L8" s="214"/>
      <c r="M8" s="82" t="s">
        <v>1</v>
      </c>
      <c r="N8" s="191">
        <v>4806</v>
      </c>
      <c r="O8" s="191">
        <v>4</v>
      </c>
      <c r="P8" s="200">
        <v>4477</v>
      </c>
      <c r="Q8" s="191">
        <v>6225</v>
      </c>
      <c r="R8" s="187">
        <f t="shared" ref="R8:R20" si="1">SUM(P8:Q8)</f>
        <v>10702</v>
      </c>
      <c r="S8" s="188">
        <v>830</v>
      </c>
      <c r="T8" s="140"/>
      <c r="U8" s="96"/>
      <c r="V8" s="191" t="s">
        <v>305</v>
      </c>
      <c r="W8" s="216"/>
      <c r="X8" s="217"/>
      <c r="Y8" s="215"/>
      <c r="Z8" s="189" t="s">
        <v>305</v>
      </c>
      <c r="AA8" s="191" t="s">
        <v>305</v>
      </c>
      <c r="AB8" s="172">
        <v>35955</v>
      </c>
      <c r="AC8" s="35"/>
    </row>
    <row r="9" spans="2:29" ht="15.75" customHeight="1" x14ac:dyDescent="0.2">
      <c r="B9" s="9"/>
      <c r="C9" s="4" t="s">
        <v>2</v>
      </c>
      <c r="D9" s="360">
        <v>445</v>
      </c>
      <c r="E9" s="265">
        <v>0</v>
      </c>
      <c r="F9" s="140">
        <v>445</v>
      </c>
      <c r="G9" s="96">
        <v>4824</v>
      </c>
      <c r="H9" s="96">
        <v>13541</v>
      </c>
      <c r="I9" s="148">
        <f t="shared" si="0"/>
        <v>18365</v>
      </c>
      <c r="J9" s="191">
        <v>0</v>
      </c>
      <c r="K9" s="193" t="s">
        <v>305</v>
      </c>
      <c r="L9" s="214"/>
      <c r="M9" s="82" t="s">
        <v>2</v>
      </c>
      <c r="N9" s="191" t="s">
        <v>242</v>
      </c>
      <c r="O9" s="191" t="s">
        <v>242</v>
      </c>
      <c r="P9" s="200" t="s">
        <v>305</v>
      </c>
      <c r="Q9" s="191">
        <v>27</v>
      </c>
      <c r="R9" s="187">
        <f t="shared" si="1"/>
        <v>27</v>
      </c>
      <c r="S9" s="188" t="s">
        <v>305</v>
      </c>
      <c r="T9" s="140"/>
      <c r="U9" s="96"/>
      <c r="V9" s="191" t="s">
        <v>305</v>
      </c>
      <c r="W9" s="216"/>
      <c r="X9" s="217"/>
      <c r="Y9" s="215"/>
      <c r="Z9" s="189" t="s">
        <v>305</v>
      </c>
      <c r="AA9" s="191" t="s">
        <v>305</v>
      </c>
      <c r="AB9" s="172">
        <v>108060</v>
      </c>
      <c r="AC9" s="35"/>
    </row>
    <row r="10" spans="2:29" ht="15.75" customHeight="1" x14ac:dyDescent="0.2">
      <c r="B10" s="9"/>
      <c r="C10" s="4" t="s">
        <v>0</v>
      </c>
      <c r="D10" s="360">
        <v>5139</v>
      </c>
      <c r="E10" s="265">
        <v>0</v>
      </c>
      <c r="F10" s="140">
        <v>5139</v>
      </c>
      <c r="G10" s="96">
        <v>12709</v>
      </c>
      <c r="H10" s="96">
        <v>134920</v>
      </c>
      <c r="I10" s="96">
        <f t="shared" si="0"/>
        <v>147629</v>
      </c>
      <c r="J10" s="191">
        <v>0</v>
      </c>
      <c r="K10" s="193" t="s">
        <v>305</v>
      </c>
      <c r="L10" s="214"/>
      <c r="M10" s="82" t="s">
        <v>0</v>
      </c>
      <c r="N10" s="191" t="s">
        <v>242</v>
      </c>
      <c r="O10" s="191">
        <v>6</v>
      </c>
      <c r="P10" s="200" t="s">
        <v>305</v>
      </c>
      <c r="Q10" s="191" t="s">
        <v>305</v>
      </c>
      <c r="R10" s="187">
        <f t="shared" si="1"/>
        <v>0</v>
      </c>
      <c r="S10" s="188" t="s">
        <v>305</v>
      </c>
      <c r="T10" s="140"/>
      <c r="U10" s="96"/>
      <c r="V10" s="191" t="s">
        <v>305</v>
      </c>
      <c r="W10" s="216"/>
      <c r="X10" s="217"/>
      <c r="Y10" s="215"/>
      <c r="Z10" s="189" t="s">
        <v>305</v>
      </c>
      <c r="AA10" s="191" t="s">
        <v>305</v>
      </c>
      <c r="AB10" s="172">
        <v>0</v>
      </c>
      <c r="AC10" s="35"/>
    </row>
    <row r="11" spans="2:29" ht="15.75" customHeight="1" x14ac:dyDescent="0.2">
      <c r="B11" s="9" t="s">
        <v>306</v>
      </c>
      <c r="C11" s="4" t="s">
        <v>8</v>
      </c>
      <c r="D11" s="360">
        <v>1600</v>
      </c>
      <c r="E11" s="265">
        <v>0</v>
      </c>
      <c r="F11" s="140">
        <v>1600</v>
      </c>
      <c r="G11" s="96">
        <v>5000</v>
      </c>
      <c r="H11" s="191">
        <v>0</v>
      </c>
      <c r="I11" s="148">
        <f t="shared" si="0"/>
        <v>5000</v>
      </c>
      <c r="J11" s="191">
        <v>0</v>
      </c>
      <c r="K11" s="193" t="s">
        <v>305</v>
      </c>
      <c r="L11" s="214"/>
      <c r="M11" s="82" t="s">
        <v>8</v>
      </c>
      <c r="N11" s="191">
        <v>0</v>
      </c>
      <c r="O11" s="191" t="s">
        <v>242</v>
      </c>
      <c r="P11" s="200" t="s">
        <v>305</v>
      </c>
      <c r="Q11" s="191" t="s">
        <v>305</v>
      </c>
      <c r="R11" s="187">
        <f t="shared" si="1"/>
        <v>0</v>
      </c>
      <c r="S11" s="188" t="s">
        <v>305</v>
      </c>
      <c r="T11" s="140"/>
      <c r="U11" s="96"/>
      <c r="V11" s="191" t="s">
        <v>305</v>
      </c>
      <c r="W11" s="216"/>
      <c r="X11" s="217"/>
      <c r="Y11" s="215"/>
      <c r="Z11" s="189" t="s">
        <v>305</v>
      </c>
      <c r="AA11" s="191" t="s">
        <v>305</v>
      </c>
      <c r="AB11" s="193" t="s">
        <v>245</v>
      </c>
      <c r="AC11" s="35"/>
    </row>
    <row r="12" spans="2:29" ht="15.75" customHeight="1" x14ac:dyDescent="0.2">
      <c r="B12" s="9" t="s">
        <v>62</v>
      </c>
      <c r="C12" s="4" t="s">
        <v>3</v>
      </c>
      <c r="D12" s="361">
        <v>9</v>
      </c>
      <c r="E12" s="265">
        <v>0</v>
      </c>
      <c r="F12" s="194">
        <v>9</v>
      </c>
      <c r="G12" s="149">
        <v>18431</v>
      </c>
      <c r="H12" s="149">
        <v>16220</v>
      </c>
      <c r="I12" s="96">
        <f t="shared" si="0"/>
        <v>34651</v>
      </c>
      <c r="J12" s="96">
        <v>240</v>
      </c>
      <c r="K12" s="193">
        <v>0</v>
      </c>
      <c r="L12" s="214"/>
      <c r="M12" s="82" t="s">
        <v>3</v>
      </c>
      <c r="N12" s="191">
        <v>5605</v>
      </c>
      <c r="O12" s="191">
        <v>32</v>
      </c>
      <c r="P12" s="194" t="s">
        <v>307</v>
      </c>
      <c r="Q12" s="187" t="s">
        <v>307</v>
      </c>
      <c r="R12" s="187">
        <f t="shared" si="1"/>
        <v>0</v>
      </c>
      <c r="S12" s="188" t="s">
        <v>307</v>
      </c>
      <c r="T12" s="140"/>
      <c r="U12" s="96"/>
      <c r="V12" s="191" t="s">
        <v>307</v>
      </c>
      <c r="W12" s="216"/>
      <c r="X12" s="217"/>
      <c r="Y12" s="215"/>
      <c r="Z12" s="189" t="s">
        <v>307</v>
      </c>
      <c r="AA12" s="191" t="s">
        <v>307</v>
      </c>
      <c r="AB12" s="193" t="s">
        <v>245</v>
      </c>
      <c r="AC12" s="35"/>
    </row>
    <row r="13" spans="2:29" ht="15.75" customHeight="1" x14ac:dyDescent="0.2">
      <c r="B13" s="9"/>
      <c r="C13" s="4" t="s">
        <v>4</v>
      </c>
      <c r="D13" s="361">
        <v>97</v>
      </c>
      <c r="E13" s="265">
        <v>0</v>
      </c>
      <c r="F13" s="150">
        <v>97</v>
      </c>
      <c r="G13" s="149">
        <v>87961</v>
      </c>
      <c r="H13" s="149">
        <v>100369</v>
      </c>
      <c r="I13" s="138">
        <f t="shared" si="0"/>
        <v>188330</v>
      </c>
      <c r="J13" s="96">
        <v>111801</v>
      </c>
      <c r="K13" s="193" t="s">
        <v>307</v>
      </c>
      <c r="L13" s="214"/>
      <c r="M13" s="82" t="s">
        <v>4</v>
      </c>
      <c r="N13" s="191" t="s">
        <v>242</v>
      </c>
      <c r="O13" s="191" t="s">
        <v>242</v>
      </c>
      <c r="P13" s="194" t="s">
        <v>307</v>
      </c>
      <c r="Q13" s="187" t="s">
        <v>307</v>
      </c>
      <c r="R13" s="187">
        <f t="shared" si="1"/>
        <v>0</v>
      </c>
      <c r="S13" s="188" t="s">
        <v>307</v>
      </c>
      <c r="T13" s="140"/>
      <c r="U13" s="96"/>
      <c r="V13" s="191" t="s">
        <v>307</v>
      </c>
      <c r="W13" s="216"/>
      <c r="X13" s="217"/>
      <c r="Y13" s="215"/>
      <c r="Z13" s="189" t="s">
        <v>307</v>
      </c>
      <c r="AA13" s="191" t="s">
        <v>307</v>
      </c>
      <c r="AB13" s="193" t="s">
        <v>245</v>
      </c>
      <c r="AC13" s="35"/>
    </row>
    <row r="14" spans="2:29" ht="15.75" customHeight="1" x14ac:dyDescent="0.2">
      <c r="B14" s="12"/>
      <c r="C14" s="6" t="s">
        <v>10</v>
      </c>
      <c r="D14" s="345">
        <f>SUM(D6:D13)</f>
        <v>9302</v>
      </c>
      <c r="E14" s="345">
        <f>SUM(E6:E13)</f>
        <v>979</v>
      </c>
      <c r="F14" s="141">
        <f>SUM(F6:F13)</f>
        <v>10281</v>
      </c>
      <c r="G14" s="141">
        <f>SUM(G6:G13)</f>
        <v>149316</v>
      </c>
      <c r="H14" s="141">
        <f>SUM(H6:H13)</f>
        <v>418415</v>
      </c>
      <c r="I14" s="22">
        <f>SUM(G14:H14)</f>
        <v>567731</v>
      </c>
      <c r="J14" s="141">
        <f>SUM(J6:J13)</f>
        <v>115812</v>
      </c>
      <c r="K14" s="203">
        <f>SUM(K6:K13)</f>
        <v>151</v>
      </c>
      <c r="L14" s="214"/>
      <c r="M14" s="84" t="s">
        <v>10</v>
      </c>
      <c r="N14" s="141">
        <f>SUM(N6:N13)</f>
        <v>10411</v>
      </c>
      <c r="O14" s="141">
        <f>SUM(O6:O13)</f>
        <v>42</v>
      </c>
      <c r="P14" s="196">
        <f>SUM(P6:P13)</f>
        <v>4477</v>
      </c>
      <c r="Q14" s="195">
        <f>SUM(Q6:Q13)</f>
        <v>6252</v>
      </c>
      <c r="R14" s="195">
        <f>SUM(P14:Q14)</f>
        <v>10729</v>
      </c>
      <c r="S14" s="195">
        <f>SUM(S6:S13)</f>
        <v>830</v>
      </c>
      <c r="T14" s="168"/>
      <c r="U14" s="141"/>
      <c r="V14" s="195">
        <f t="shared" ref="V14:AA14" si="2">SUM(V6:V13)</f>
        <v>0</v>
      </c>
      <c r="W14" s="195">
        <f t="shared" si="2"/>
        <v>0</v>
      </c>
      <c r="X14" s="195">
        <f t="shared" si="2"/>
        <v>0</v>
      </c>
      <c r="Y14" s="195">
        <f t="shared" si="2"/>
        <v>0</v>
      </c>
      <c r="Z14" s="195">
        <f t="shared" si="2"/>
        <v>0</v>
      </c>
      <c r="AA14" s="195">
        <f t="shared" si="2"/>
        <v>0</v>
      </c>
      <c r="AB14" s="176">
        <f>SUM(AB6:AB13)</f>
        <v>166320</v>
      </c>
      <c r="AC14" s="35"/>
    </row>
    <row r="15" spans="2:29" ht="15.75" customHeight="1" x14ac:dyDescent="0.2">
      <c r="B15" s="477" t="s">
        <v>189</v>
      </c>
      <c r="C15" s="121" t="s">
        <v>187</v>
      </c>
      <c r="D15" s="252">
        <v>0</v>
      </c>
      <c r="E15" s="362">
        <v>130</v>
      </c>
      <c r="F15" s="139">
        <v>130</v>
      </c>
      <c r="G15" s="138">
        <v>3875</v>
      </c>
      <c r="H15" s="138">
        <v>197798</v>
      </c>
      <c r="I15" s="138">
        <f t="shared" si="0"/>
        <v>201673</v>
      </c>
      <c r="J15" s="137">
        <v>76227</v>
      </c>
      <c r="K15" s="180">
        <v>137608</v>
      </c>
      <c r="L15" s="214"/>
      <c r="M15" s="124" t="s">
        <v>187</v>
      </c>
      <c r="N15" s="148">
        <v>1000</v>
      </c>
      <c r="O15" s="148">
        <v>0</v>
      </c>
      <c r="P15" s="189">
        <v>11</v>
      </c>
      <c r="Q15" s="188">
        <v>17</v>
      </c>
      <c r="R15" s="197">
        <f t="shared" si="1"/>
        <v>28</v>
      </c>
      <c r="S15" s="197">
        <v>310</v>
      </c>
      <c r="T15" s="154"/>
      <c r="U15" s="154"/>
      <c r="V15" s="198">
        <v>35</v>
      </c>
      <c r="W15" s="220"/>
      <c r="X15" s="220"/>
      <c r="Y15" s="220"/>
      <c r="Z15" s="198" t="s">
        <v>308</v>
      </c>
      <c r="AA15" s="197" t="s">
        <v>308</v>
      </c>
      <c r="AB15" s="175">
        <v>1032</v>
      </c>
      <c r="AC15" s="35"/>
    </row>
    <row r="16" spans="2:29" ht="15.75" customHeight="1" x14ac:dyDescent="0.2">
      <c r="B16" s="478"/>
      <c r="C16" s="4" t="s">
        <v>309</v>
      </c>
      <c r="D16" s="265">
        <v>0</v>
      </c>
      <c r="E16" s="265">
        <v>0</v>
      </c>
      <c r="F16" s="194" t="s">
        <v>308</v>
      </c>
      <c r="G16" s="149">
        <v>2530</v>
      </c>
      <c r="H16" s="149">
        <v>11328</v>
      </c>
      <c r="I16" s="138">
        <f t="shared" si="0"/>
        <v>13858</v>
      </c>
      <c r="J16" s="191">
        <v>0</v>
      </c>
      <c r="K16" s="193" t="s">
        <v>308</v>
      </c>
      <c r="L16" s="214"/>
      <c r="M16" s="82" t="s">
        <v>287</v>
      </c>
      <c r="N16" s="191" t="s">
        <v>242</v>
      </c>
      <c r="O16" s="191" t="s">
        <v>242</v>
      </c>
      <c r="P16" s="194" t="s">
        <v>308</v>
      </c>
      <c r="Q16" s="187" t="s">
        <v>308</v>
      </c>
      <c r="R16" s="187">
        <f t="shared" si="1"/>
        <v>0</v>
      </c>
      <c r="S16" s="191" t="s">
        <v>308</v>
      </c>
      <c r="T16" s="140"/>
      <c r="U16" s="96"/>
      <c r="V16" s="191" t="s">
        <v>308</v>
      </c>
      <c r="W16" s="216"/>
      <c r="X16" s="217"/>
      <c r="Y16" s="217"/>
      <c r="Z16" s="200" t="s">
        <v>308</v>
      </c>
      <c r="AA16" s="191" t="s">
        <v>308</v>
      </c>
      <c r="AB16" s="179">
        <v>252</v>
      </c>
      <c r="AC16" s="35"/>
    </row>
    <row r="17" spans="2:29" ht="15.75" customHeight="1" x14ac:dyDescent="0.2">
      <c r="B17" s="479"/>
      <c r="C17" s="6" t="s">
        <v>10</v>
      </c>
      <c r="D17" s="265">
        <v>0</v>
      </c>
      <c r="E17" s="363">
        <f>SUM(E15:E16)</f>
        <v>130</v>
      </c>
      <c r="F17" s="168">
        <f>SUM(F15:F16)</f>
        <v>130</v>
      </c>
      <c r="G17" s="141">
        <f>SUM(G15:G16)</f>
        <v>6405</v>
      </c>
      <c r="H17" s="141">
        <f>SUM(H15:H16)</f>
        <v>209126</v>
      </c>
      <c r="I17" s="141">
        <f>SUM(G17:H17)</f>
        <v>215531</v>
      </c>
      <c r="J17" s="141">
        <f>SUM(J15:J16)</f>
        <v>76227</v>
      </c>
      <c r="K17" s="176">
        <f>SUM(K15:K16)</f>
        <v>137608</v>
      </c>
      <c r="L17" s="214"/>
      <c r="M17" s="84" t="s">
        <v>10</v>
      </c>
      <c r="N17" s="141">
        <f>SUM(N15:N16)</f>
        <v>1000</v>
      </c>
      <c r="O17" s="141">
        <f>SUM(O15:O16)</f>
        <v>0</v>
      </c>
      <c r="P17" s="196">
        <f>SUM(P15:P16)</f>
        <v>11</v>
      </c>
      <c r="Q17" s="195">
        <f>SUM(Q15:Q16)</f>
        <v>17</v>
      </c>
      <c r="R17" s="195">
        <f t="shared" si="1"/>
        <v>28</v>
      </c>
      <c r="S17" s="195">
        <f>SUM(S15:S16)</f>
        <v>310</v>
      </c>
      <c r="T17" s="168"/>
      <c r="U17" s="141"/>
      <c r="V17" s="195">
        <f>SUM(V15:V16)</f>
        <v>35</v>
      </c>
      <c r="W17" s="218"/>
      <c r="X17" s="218"/>
      <c r="Y17" s="218"/>
      <c r="Z17" s="195">
        <f>SUM(Z15:Z16)</f>
        <v>0</v>
      </c>
      <c r="AA17" s="195">
        <f>SUM(AA15:AA16)</f>
        <v>0</v>
      </c>
      <c r="AB17" s="176">
        <f>SUM(AB15:AB16)</f>
        <v>1284</v>
      </c>
      <c r="AC17" s="35"/>
    </row>
    <row r="18" spans="2:29" ht="15.75" customHeight="1" x14ac:dyDescent="0.2">
      <c r="B18" s="469" t="s">
        <v>235</v>
      </c>
      <c r="C18" s="177" t="s">
        <v>11</v>
      </c>
      <c r="D18" s="364">
        <v>642</v>
      </c>
      <c r="E18" s="252">
        <v>0</v>
      </c>
      <c r="F18" s="157">
        <v>642</v>
      </c>
      <c r="G18" s="137">
        <v>0</v>
      </c>
      <c r="H18" s="137">
        <v>91894</v>
      </c>
      <c r="I18" s="137">
        <f t="shared" si="0"/>
        <v>91894</v>
      </c>
      <c r="J18" s="185">
        <v>0</v>
      </c>
      <c r="K18" s="186" t="s">
        <v>308</v>
      </c>
      <c r="L18" s="214"/>
      <c r="M18" s="202" t="s">
        <v>11</v>
      </c>
      <c r="N18" s="185" t="s">
        <v>242</v>
      </c>
      <c r="O18" s="185" t="s">
        <v>242</v>
      </c>
      <c r="P18" s="389" t="s">
        <v>308</v>
      </c>
      <c r="Q18" s="185" t="s">
        <v>308</v>
      </c>
      <c r="R18" s="185">
        <f t="shared" si="1"/>
        <v>0</v>
      </c>
      <c r="S18" s="185" t="s">
        <v>308</v>
      </c>
      <c r="T18" s="137"/>
      <c r="U18" s="137"/>
      <c r="V18" s="185" t="s">
        <v>308</v>
      </c>
      <c r="W18" s="221"/>
      <c r="X18" s="221"/>
      <c r="Y18" s="221"/>
      <c r="Z18" s="185" t="s">
        <v>308</v>
      </c>
      <c r="AA18" s="185" t="s">
        <v>308</v>
      </c>
      <c r="AB18" s="171">
        <v>2895</v>
      </c>
      <c r="AC18" s="35"/>
    </row>
    <row r="19" spans="2:29" ht="15.75" customHeight="1" x14ac:dyDescent="0.2">
      <c r="B19" s="470"/>
      <c r="C19" s="59" t="s">
        <v>14</v>
      </c>
      <c r="D19" s="265">
        <v>0</v>
      </c>
      <c r="E19" s="265">
        <v>0</v>
      </c>
      <c r="F19" s="189" t="s">
        <v>308</v>
      </c>
      <c r="G19" s="138">
        <v>0</v>
      </c>
      <c r="H19" s="138">
        <v>143580</v>
      </c>
      <c r="I19" s="138">
        <f t="shared" si="0"/>
        <v>143580</v>
      </c>
      <c r="J19" s="188">
        <v>0</v>
      </c>
      <c r="K19" s="190" t="s">
        <v>308</v>
      </c>
      <c r="L19" s="214"/>
      <c r="M19" s="81" t="s">
        <v>14</v>
      </c>
      <c r="N19" s="188" t="s">
        <v>242</v>
      </c>
      <c r="O19" s="188" t="s">
        <v>242</v>
      </c>
      <c r="P19" s="189" t="s">
        <v>308</v>
      </c>
      <c r="Q19" s="188" t="s">
        <v>308</v>
      </c>
      <c r="R19" s="191">
        <f t="shared" si="1"/>
        <v>0</v>
      </c>
      <c r="S19" s="188">
        <v>0</v>
      </c>
      <c r="T19" s="139"/>
      <c r="U19" s="138"/>
      <c r="V19" s="188" t="s">
        <v>308</v>
      </c>
      <c r="W19" s="213"/>
      <c r="X19" s="215"/>
      <c r="Y19" s="215"/>
      <c r="Z19" s="189" t="s">
        <v>308</v>
      </c>
      <c r="AA19" s="188" t="s">
        <v>308</v>
      </c>
      <c r="AB19" s="175">
        <v>5158</v>
      </c>
      <c r="AC19" s="35"/>
    </row>
    <row r="20" spans="2:29" ht="15.75" customHeight="1" x14ac:dyDescent="0.2">
      <c r="B20" s="470"/>
      <c r="C20" s="59" t="s">
        <v>176</v>
      </c>
      <c r="D20" s="265">
        <v>0</v>
      </c>
      <c r="E20" s="265">
        <v>0</v>
      </c>
      <c r="F20" s="194" t="s">
        <v>308</v>
      </c>
      <c r="G20" s="187" t="s">
        <v>308</v>
      </c>
      <c r="H20" s="149">
        <v>54230</v>
      </c>
      <c r="I20" s="138">
        <f t="shared" si="0"/>
        <v>54230</v>
      </c>
      <c r="J20" s="191">
        <v>2404</v>
      </c>
      <c r="K20" s="190">
        <v>3</v>
      </c>
      <c r="L20" s="214"/>
      <c r="M20" s="82" t="s">
        <v>176</v>
      </c>
      <c r="N20" s="188">
        <v>12</v>
      </c>
      <c r="O20" s="188" t="s">
        <v>242</v>
      </c>
      <c r="P20" s="194" t="s">
        <v>308</v>
      </c>
      <c r="Q20" s="187">
        <v>5</v>
      </c>
      <c r="R20" s="191">
        <f t="shared" si="1"/>
        <v>5</v>
      </c>
      <c r="S20" s="191">
        <v>0</v>
      </c>
      <c r="T20" s="139"/>
      <c r="U20" s="138"/>
      <c r="V20" s="188" t="s">
        <v>308</v>
      </c>
      <c r="W20" s="213"/>
      <c r="X20" s="215"/>
      <c r="Y20" s="215"/>
      <c r="Z20" s="189" t="s">
        <v>308</v>
      </c>
      <c r="AA20" s="188" t="s">
        <v>308</v>
      </c>
      <c r="AB20" s="179">
        <v>0</v>
      </c>
      <c r="AC20" s="35"/>
    </row>
    <row r="21" spans="2:29" ht="15.75" customHeight="1" x14ac:dyDescent="0.2">
      <c r="B21" s="471"/>
      <c r="C21" s="6" t="s">
        <v>10</v>
      </c>
      <c r="D21" s="347">
        <f>SUM(D18:D20)</f>
        <v>642</v>
      </c>
      <c r="E21" s="256">
        <v>0</v>
      </c>
      <c r="F21" s="168">
        <f>SUM(F18:F20)</f>
        <v>642</v>
      </c>
      <c r="G21" s="196">
        <f>SUM(G18:G20)</f>
        <v>0</v>
      </c>
      <c r="H21" s="196">
        <f>SUM(H18:H20)</f>
        <v>289704</v>
      </c>
      <c r="I21" s="168">
        <f t="shared" si="0"/>
        <v>289704</v>
      </c>
      <c r="J21" s="196">
        <f>SUM(J18:J20)</f>
        <v>2404</v>
      </c>
      <c r="K21" s="203">
        <f>SUM(K18:K20)</f>
        <v>3</v>
      </c>
      <c r="L21" s="214"/>
      <c r="M21" s="84" t="s">
        <v>10</v>
      </c>
      <c r="N21" s="196">
        <f t="shared" ref="N21:S21" si="3">SUM(N18:N20)</f>
        <v>12</v>
      </c>
      <c r="O21" s="195">
        <f t="shared" si="3"/>
        <v>0</v>
      </c>
      <c r="P21" s="196">
        <f t="shared" si="3"/>
        <v>0</v>
      </c>
      <c r="Q21" s="195">
        <f t="shared" si="3"/>
        <v>5</v>
      </c>
      <c r="R21" s="195">
        <f t="shared" si="3"/>
        <v>5</v>
      </c>
      <c r="S21" s="195">
        <f t="shared" si="3"/>
        <v>0</v>
      </c>
      <c r="T21" s="168"/>
      <c r="U21" s="141"/>
      <c r="V21" s="195">
        <f>SUM(V18:V20)</f>
        <v>0</v>
      </c>
      <c r="W21" s="218"/>
      <c r="X21" s="218"/>
      <c r="Y21" s="218"/>
      <c r="Z21" s="195">
        <f>SUM(Z18:Z20)</f>
        <v>0</v>
      </c>
      <c r="AA21" s="195">
        <f>SUM(AA18:AA20)</f>
        <v>0</v>
      </c>
      <c r="AB21" s="176">
        <f>SUM(AB18:AB20)</f>
        <v>8053</v>
      </c>
      <c r="AC21" s="35"/>
    </row>
    <row r="22" spans="2:29" ht="15.75" customHeight="1" x14ac:dyDescent="0.2">
      <c r="B22" s="9" t="s">
        <v>75</v>
      </c>
      <c r="C22" s="64" t="s">
        <v>35</v>
      </c>
      <c r="D22" s="265">
        <v>0</v>
      </c>
      <c r="E22" s="252">
        <v>0</v>
      </c>
      <c r="F22" s="198" t="s">
        <v>310</v>
      </c>
      <c r="G22" s="148">
        <v>0</v>
      </c>
      <c r="H22" s="148">
        <v>259000</v>
      </c>
      <c r="I22" s="138">
        <f t="shared" si="0"/>
        <v>259000</v>
      </c>
      <c r="J22" s="138">
        <v>0</v>
      </c>
      <c r="K22" s="190" t="s">
        <v>310</v>
      </c>
      <c r="L22" s="214"/>
      <c r="M22" s="87" t="s">
        <v>35</v>
      </c>
      <c r="N22" s="188" t="s">
        <v>242</v>
      </c>
      <c r="O22" s="138">
        <v>0</v>
      </c>
      <c r="P22" s="198">
        <v>6351</v>
      </c>
      <c r="Q22" s="197">
        <v>6161</v>
      </c>
      <c r="R22" s="187">
        <f>SUM(P22:Q22)</f>
        <v>12512</v>
      </c>
      <c r="S22" s="188" t="s">
        <v>310</v>
      </c>
      <c r="T22" s="139"/>
      <c r="U22" s="138"/>
      <c r="V22" s="188" t="s">
        <v>310</v>
      </c>
      <c r="W22" s="213"/>
      <c r="X22" s="215"/>
      <c r="Y22" s="215"/>
      <c r="Z22" s="189" t="s">
        <v>310</v>
      </c>
      <c r="AA22" s="188" t="s">
        <v>310</v>
      </c>
      <c r="AB22" s="180">
        <v>24315</v>
      </c>
      <c r="AC22" s="35"/>
    </row>
    <row r="23" spans="2:29" ht="15.75" customHeight="1" x14ac:dyDescent="0.2">
      <c r="B23" s="12" t="s">
        <v>76</v>
      </c>
      <c r="C23" s="65" t="s">
        <v>10</v>
      </c>
      <c r="D23" s="282">
        <f>SUM(D22)</f>
        <v>0</v>
      </c>
      <c r="E23" s="297">
        <f>SUM(E22)</f>
        <v>0</v>
      </c>
      <c r="F23" s="168">
        <f>SUM(F22)</f>
        <v>0</v>
      </c>
      <c r="G23" s="168">
        <f>SUM(G22)</f>
        <v>0</v>
      </c>
      <c r="H23" s="141">
        <f>SUM(H22)</f>
        <v>259000</v>
      </c>
      <c r="I23" s="141">
        <f t="shared" si="0"/>
        <v>259000</v>
      </c>
      <c r="J23" s="141">
        <f>SUM(J22)</f>
        <v>0</v>
      </c>
      <c r="K23" s="176">
        <f>SUM(K22)</f>
        <v>0</v>
      </c>
      <c r="L23" s="214"/>
      <c r="M23" s="89" t="s">
        <v>10</v>
      </c>
      <c r="N23" s="141">
        <f t="shared" ref="N23:S23" si="4">SUM(N22)</f>
        <v>0</v>
      </c>
      <c r="O23" s="141">
        <f t="shared" si="4"/>
        <v>0</v>
      </c>
      <c r="P23" s="196">
        <f t="shared" si="4"/>
        <v>6351</v>
      </c>
      <c r="Q23" s="195">
        <f t="shared" si="4"/>
        <v>6161</v>
      </c>
      <c r="R23" s="195">
        <f t="shared" si="4"/>
        <v>12512</v>
      </c>
      <c r="S23" s="195">
        <f t="shared" si="4"/>
        <v>0</v>
      </c>
      <c r="T23" s="168"/>
      <c r="U23" s="141"/>
      <c r="V23" s="195">
        <f>SUM(V22)</f>
        <v>0</v>
      </c>
      <c r="W23" s="218"/>
      <c r="X23" s="218"/>
      <c r="Y23" s="218"/>
      <c r="Z23" s="195">
        <f>SUM(Z22)</f>
        <v>0</v>
      </c>
      <c r="AA23" s="195">
        <f>SUM(AA22)</f>
        <v>0</v>
      </c>
      <c r="AB23" s="176">
        <f>SUM(AB22)</f>
        <v>24315</v>
      </c>
      <c r="AC23" s="35"/>
    </row>
    <row r="24" spans="2:29" ht="15.75" customHeight="1" x14ac:dyDescent="0.2">
      <c r="B24" s="469" t="s">
        <v>236</v>
      </c>
      <c r="C24" s="59" t="s">
        <v>22</v>
      </c>
      <c r="D24" s="265">
        <v>0</v>
      </c>
      <c r="E24" s="359">
        <v>60</v>
      </c>
      <c r="F24" s="139">
        <v>60</v>
      </c>
      <c r="G24" s="138">
        <v>2742</v>
      </c>
      <c r="H24" s="138">
        <v>58293</v>
      </c>
      <c r="I24" s="138">
        <f t="shared" si="0"/>
        <v>61035</v>
      </c>
      <c r="J24" s="185">
        <v>55230</v>
      </c>
      <c r="K24" s="190" t="s">
        <v>304</v>
      </c>
      <c r="L24" s="214"/>
      <c r="M24" s="81" t="s">
        <v>22</v>
      </c>
      <c r="N24" s="185">
        <v>570</v>
      </c>
      <c r="O24" s="188" t="s">
        <v>242</v>
      </c>
      <c r="P24" s="189">
        <v>0</v>
      </c>
      <c r="Q24" s="188" t="s">
        <v>304</v>
      </c>
      <c r="R24" s="197">
        <f>SUM(P24:Q24)</f>
        <v>0</v>
      </c>
      <c r="S24" s="185">
        <v>0</v>
      </c>
      <c r="T24" s="139"/>
      <c r="U24" s="138"/>
      <c r="V24" s="188">
        <v>0</v>
      </c>
      <c r="W24" s="213"/>
      <c r="X24" s="215"/>
      <c r="Y24" s="215"/>
      <c r="Z24" s="189" t="s">
        <v>304</v>
      </c>
      <c r="AA24" s="188" t="s">
        <v>304</v>
      </c>
      <c r="AB24" s="175">
        <v>34821</v>
      </c>
      <c r="AC24" s="35"/>
    </row>
    <row r="25" spans="2:29" ht="15.75" customHeight="1" x14ac:dyDescent="0.2">
      <c r="B25" s="480"/>
      <c r="C25" s="4" t="s">
        <v>23</v>
      </c>
      <c r="D25" s="265">
        <v>0</v>
      </c>
      <c r="E25" s="265">
        <v>0</v>
      </c>
      <c r="F25" s="198" t="s">
        <v>304</v>
      </c>
      <c r="G25" s="197" t="s">
        <v>245</v>
      </c>
      <c r="H25" s="197" t="s">
        <v>245</v>
      </c>
      <c r="I25" s="138">
        <f t="shared" si="0"/>
        <v>0</v>
      </c>
      <c r="J25" s="188" t="s">
        <v>304</v>
      </c>
      <c r="K25" s="190" t="s">
        <v>304</v>
      </c>
      <c r="L25" s="214"/>
      <c r="M25" s="81" t="s">
        <v>23</v>
      </c>
      <c r="N25" s="188" t="s">
        <v>242</v>
      </c>
      <c r="O25" s="188" t="s">
        <v>242</v>
      </c>
      <c r="P25" s="198" t="s">
        <v>304</v>
      </c>
      <c r="Q25" s="197" t="s">
        <v>304</v>
      </c>
      <c r="R25" s="191">
        <f>SUM(P25:Q25)</f>
        <v>0</v>
      </c>
      <c r="S25" s="188" t="s">
        <v>304</v>
      </c>
      <c r="T25" s="139"/>
      <c r="U25" s="138"/>
      <c r="V25" s="188" t="s">
        <v>304</v>
      </c>
      <c r="W25" s="213"/>
      <c r="X25" s="215"/>
      <c r="Y25" s="215"/>
      <c r="Z25" s="189" t="s">
        <v>304</v>
      </c>
      <c r="AA25" s="188" t="s">
        <v>304</v>
      </c>
      <c r="AB25" s="180">
        <v>0</v>
      </c>
      <c r="AC25" s="35"/>
    </row>
    <row r="26" spans="2:29" ht="15.75" customHeight="1" x14ac:dyDescent="0.2">
      <c r="B26" s="481"/>
      <c r="C26" s="6" t="s">
        <v>10</v>
      </c>
      <c r="D26" s="282">
        <f>SUM(D24:D25)</f>
        <v>0</v>
      </c>
      <c r="E26" s="379">
        <f>SUM(E24:E25)</f>
        <v>60</v>
      </c>
      <c r="F26" s="168">
        <f>SUM(F24:F25)</f>
        <v>60</v>
      </c>
      <c r="G26" s="196">
        <f>SUM(G24:G25)</f>
        <v>2742</v>
      </c>
      <c r="H26" s="196">
        <f>SUM(H24:H25)</f>
        <v>58293</v>
      </c>
      <c r="I26" s="168">
        <f t="shared" si="0"/>
        <v>61035</v>
      </c>
      <c r="J26" s="196">
        <f>SUM(J24:J25)</f>
        <v>55230</v>
      </c>
      <c r="K26" s="203">
        <f>SUM(K24:K25)</f>
        <v>0</v>
      </c>
      <c r="L26" s="214"/>
      <c r="M26" s="84" t="s">
        <v>10</v>
      </c>
      <c r="N26" s="196">
        <f t="shared" ref="N26:S26" si="5">SUM(N24:N25)</f>
        <v>570</v>
      </c>
      <c r="O26" s="195">
        <f t="shared" si="5"/>
        <v>0</v>
      </c>
      <c r="P26" s="196">
        <f t="shared" si="5"/>
        <v>0</v>
      </c>
      <c r="Q26" s="195">
        <f t="shared" si="5"/>
        <v>0</v>
      </c>
      <c r="R26" s="195">
        <f t="shared" si="5"/>
        <v>0</v>
      </c>
      <c r="S26" s="195">
        <f t="shared" si="5"/>
        <v>0</v>
      </c>
      <c r="T26" s="141"/>
      <c r="U26" s="141"/>
      <c r="V26" s="195">
        <f>SUM(V24:V25)</f>
        <v>0</v>
      </c>
      <c r="W26" s="218"/>
      <c r="X26" s="218"/>
      <c r="Y26" s="218"/>
      <c r="Z26" s="195">
        <f>SUM(Z24:Z25)</f>
        <v>0</v>
      </c>
      <c r="AA26" s="195">
        <f>SUM(AA24:AA25)</f>
        <v>0</v>
      </c>
      <c r="AB26" s="176">
        <f>SUM(AB24:AB25)</f>
        <v>34821</v>
      </c>
      <c r="AC26" s="35"/>
    </row>
    <row r="27" spans="2:29" ht="15.75" customHeight="1" x14ac:dyDescent="0.2">
      <c r="B27" s="469" t="s">
        <v>237</v>
      </c>
      <c r="C27" s="64" t="s">
        <v>37</v>
      </c>
      <c r="D27" s="265">
        <v>0</v>
      </c>
      <c r="E27" s="252">
        <v>0</v>
      </c>
      <c r="F27" s="189" t="s">
        <v>308</v>
      </c>
      <c r="G27" s="138">
        <v>0</v>
      </c>
      <c r="H27" s="138">
        <v>28220</v>
      </c>
      <c r="I27" s="138">
        <f t="shared" si="0"/>
        <v>28220</v>
      </c>
      <c r="J27" s="185" t="s">
        <v>308</v>
      </c>
      <c r="K27" s="190" t="s">
        <v>308</v>
      </c>
      <c r="L27" s="214"/>
      <c r="M27" s="87" t="s">
        <v>37</v>
      </c>
      <c r="N27" s="188" t="s">
        <v>242</v>
      </c>
      <c r="O27" s="185">
        <v>0</v>
      </c>
      <c r="P27" s="189" t="s">
        <v>308</v>
      </c>
      <c r="Q27" s="188" t="s">
        <v>308</v>
      </c>
      <c r="R27" s="187" t="s">
        <v>308</v>
      </c>
      <c r="S27" s="185" t="s">
        <v>308</v>
      </c>
      <c r="T27" s="139"/>
      <c r="U27" s="138"/>
      <c r="V27" s="188" t="s">
        <v>308</v>
      </c>
      <c r="W27" s="213"/>
      <c r="X27" s="215"/>
      <c r="Y27" s="215"/>
      <c r="Z27" s="189" t="s">
        <v>308</v>
      </c>
      <c r="AA27" s="188" t="s">
        <v>308</v>
      </c>
      <c r="AB27" s="190" t="s">
        <v>245</v>
      </c>
      <c r="AC27" s="35"/>
    </row>
    <row r="28" spans="2:29" ht="15.75" customHeight="1" x14ac:dyDescent="0.2">
      <c r="B28" s="470"/>
      <c r="C28" s="7" t="s">
        <v>38</v>
      </c>
      <c r="D28" s="367">
        <v>29</v>
      </c>
      <c r="E28" s="265">
        <v>0</v>
      </c>
      <c r="F28" s="150">
        <v>29</v>
      </c>
      <c r="G28" s="149">
        <v>0</v>
      </c>
      <c r="H28" s="187">
        <v>0</v>
      </c>
      <c r="I28" s="138">
        <f t="shared" si="0"/>
        <v>0</v>
      </c>
      <c r="J28" s="191" t="s">
        <v>308</v>
      </c>
      <c r="K28" s="193" t="s">
        <v>308</v>
      </c>
      <c r="L28" s="214"/>
      <c r="M28" s="88" t="s">
        <v>38</v>
      </c>
      <c r="N28" s="191" t="s">
        <v>242</v>
      </c>
      <c r="O28" s="191">
        <v>334</v>
      </c>
      <c r="P28" s="194" t="s">
        <v>308</v>
      </c>
      <c r="Q28" s="187" t="s">
        <v>308</v>
      </c>
      <c r="R28" s="187" t="s">
        <v>308</v>
      </c>
      <c r="S28" s="191" t="s">
        <v>308</v>
      </c>
      <c r="T28" s="140"/>
      <c r="U28" s="96"/>
      <c r="V28" s="191" t="s">
        <v>308</v>
      </c>
      <c r="W28" s="216"/>
      <c r="X28" s="217"/>
      <c r="Y28" s="217"/>
      <c r="Z28" s="200" t="s">
        <v>308</v>
      </c>
      <c r="AA28" s="191" t="s">
        <v>308</v>
      </c>
      <c r="AB28" s="179">
        <v>0</v>
      </c>
      <c r="AC28" s="35"/>
    </row>
    <row r="29" spans="2:29" ht="15.75" customHeight="1" x14ac:dyDescent="0.2">
      <c r="B29" s="471"/>
      <c r="C29" s="65" t="s">
        <v>10</v>
      </c>
      <c r="D29" s="379">
        <f>SUM(D27:D28)</f>
        <v>29</v>
      </c>
      <c r="E29" s="282">
        <f>SUM(E27:E28)</f>
        <v>0</v>
      </c>
      <c r="F29" s="168">
        <f>SUM(F27:F28)</f>
        <v>29</v>
      </c>
      <c r="G29" s="141">
        <f>SUM(G27:G28)</f>
        <v>0</v>
      </c>
      <c r="H29" s="141">
        <f>SUM(H27:H28)</f>
        <v>28220</v>
      </c>
      <c r="I29" s="141">
        <f t="shared" si="0"/>
        <v>28220</v>
      </c>
      <c r="J29" s="141">
        <f>SUM(J27:J28)</f>
        <v>0</v>
      </c>
      <c r="K29" s="176">
        <f>SUM(K27:K28)</f>
        <v>0</v>
      </c>
      <c r="L29" s="214"/>
      <c r="M29" s="89" t="s">
        <v>10</v>
      </c>
      <c r="N29" s="141">
        <f>SUM(N27:N28)</f>
        <v>0</v>
      </c>
      <c r="O29" s="141">
        <f>SUM(O27:O28)</f>
        <v>334</v>
      </c>
      <c r="P29" s="196">
        <f>SUM(P27:P28)</f>
        <v>0</v>
      </c>
      <c r="Q29" s="195">
        <f>SUM(Q27:Q28)</f>
        <v>0</v>
      </c>
      <c r="R29" s="195">
        <f>SUM(R27:R28)</f>
        <v>0</v>
      </c>
      <c r="S29" s="195" t="s">
        <v>308</v>
      </c>
      <c r="T29" s="168"/>
      <c r="U29" s="141"/>
      <c r="V29" s="195">
        <f>SUM(V27:V28)</f>
        <v>0</v>
      </c>
      <c r="W29" s="218"/>
      <c r="X29" s="218"/>
      <c r="Y29" s="218"/>
      <c r="Z29" s="195">
        <f>SUM(Z27:Z28)</f>
        <v>0</v>
      </c>
      <c r="AA29" s="195">
        <f>SUM(AA27:AA28)</f>
        <v>0</v>
      </c>
      <c r="AB29" s="176">
        <f>SUM(AB27:AB28)</f>
        <v>0</v>
      </c>
      <c r="AC29" s="35"/>
    </row>
    <row r="30" spans="2:29" ht="15.75" customHeight="1" x14ac:dyDescent="0.2">
      <c r="B30" s="482" t="s">
        <v>215</v>
      </c>
      <c r="C30" s="64" t="s">
        <v>31</v>
      </c>
      <c r="D30" s="366">
        <v>50</v>
      </c>
      <c r="E30" s="252">
        <v>0</v>
      </c>
      <c r="F30" s="139">
        <v>50</v>
      </c>
      <c r="G30" s="188">
        <v>2115</v>
      </c>
      <c r="H30" s="138">
        <v>139411</v>
      </c>
      <c r="I30" s="138">
        <f t="shared" si="0"/>
        <v>141526</v>
      </c>
      <c r="J30" s="188" t="s">
        <v>308</v>
      </c>
      <c r="K30" s="190" t="s">
        <v>308</v>
      </c>
      <c r="L30" s="214"/>
      <c r="M30" s="87" t="s">
        <v>31</v>
      </c>
      <c r="N30" s="188" t="s">
        <v>242</v>
      </c>
      <c r="O30" s="188" t="s">
        <v>242</v>
      </c>
      <c r="P30" s="189" t="s">
        <v>308</v>
      </c>
      <c r="Q30" s="188" t="s">
        <v>308</v>
      </c>
      <c r="R30" s="187">
        <f>SUM(P30:Q30)</f>
        <v>0</v>
      </c>
      <c r="S30" s="188" t="s">
        <v>308</v>
      </c>
      <c r="T30" s="139"/>
      <c r="U30" s="138"/>
      <c r="V30" s="189" t="s">
        <v>308</v>
      </c>
      <c r="W30" s="215"/>
      <c r="X30" s="215"/>
      <c r="Y30" s="215"/>
      <c r="Z30" s="188" t="s">
        <v>308</v>
      </c>
      <c r="AA30" s="188" t="s">
        <v>308</v>
      </c>
      <c r="AB30" s="190" t="s">
        <v>245</v>
      </c>
      <c r="AC30" s="35"/>
    </row>
    <row r="31" spans="2:29" ht="15.75" customHeight="1" x14ac:dyDescent="0.2">
      <c r="B31" s="483"/>
      <c r="C31" s="7" t="s">
        <v>32</v>
      </c>
      <c r="D31" s="265">
        <v>0</v>
      </c>
      <c r="E31" s="265">
        <v>0</v>
      </c>
      <c r="F31" s="140">
        <v>0</v>
      </c>
      <c r="G31" s="191" t="s">
        <v>245</v>
      </c>
      <c r="H31" s="96">
        <v>89866</v>
      </c>
      <c r="I31" s="138">
        <f t="shared" si="0"/>
        <v>89866</v>
      </c>
      <c r="J31" s="191" t="s">
        <v>308</v>
      </c>
      <c r="K31" s="193" t="s">
        <v>308</v>
      </c>
      <c r="L31" s="214"/>
      <c r="M31" s="88" t="s">
        <v>32</v>
      </c>
      <c r="N31" s="191" t="s">
        <v>242</v>
      </c>
      <c r="O31" s="191" t="s">
        <v>242</v>
      </c>
      <c r="P31" s="200" t="s">
        <v>308</v>
      </c>
      <c r="Q31" s="191" t="s">
        <v>308</v>
      </c>
      <c r="R31" s="187">
        <f>SUM(P31:Q31)</f>
        <v>0</v>
      </c>
      <c r="S31" s="191" t="s">
        <v>308</v>
      </c>
      <c r="T31" s="140"/>
      <c r="U31" s="96"/>
      <c r="V31" s="200" t="s">
        <v>308</v>
      </c>
      <c r="W31" s="217"/>
      <c r="X31" s="217"/>
      <c r="Y31" s="217"/>
      <c r="Z31" s="191" t="s">
        <v>308</v>
      </c>
      <c r="AA31" s="191" t="s">
        <v>308</v>
      </c>
      <c r="AB31" s="172">
        <v>16287</v>
      </c>
      <c r="AC31" s="35"/>
    </row>
    <row r="32" spans="2:29" ht="15.75" customHeight="1" x14ac:dyDescent="0.2">
      <c r="B32" s="483"/>
      <c r="C32" s="7" t="s">
        <v>33</v>
      </c>
      <c r="D32" s="265">
        <v>0</v>
      </c>
      <c r="E32" s="265">
        <v>0</v>
      </c>
      <c r="F32" s="194" t="s">
        <v>308</v>
      </c>
      <c r="G32" s="187">
        <v>94</v>
      </c>
      <c r="H32" s="149">
        <v>12813</v>
      </c>
      <c r="I32" s="138">
        <f t="shared" si="0"/>
        <v>12907</v>
      </c>
      <c r="J32" s="191" t="s">
        <v>308</v>
      </c>
      <c r="K32" s="193">
        <v>0</v>
      </c>
      <c r="L32" s="214"/>
      <c r="M32" s="88" t="s">
        <v>33</v>
      </c>
      <c r="N32" s="191" t="s">
        <v>242</v>
      </c>
      <c r="O32" s="191" t="s">
        <v>242</v>
      </c>
      <c r="P32" s="194" t="s">
        <v>308</v>
      </c>
      <c r="Q32" s="187">
        <v>482</v>
      </c>
      <c r="R32" s="187">
        <f>SUM(P32:Q32)</f>
        <v>482</v>
      </c>
      <c r="S32" s="191" t="s">
        <v>308</v>
      </c>
      <c r="T32" s="140"/>
      <c r="U32" s="96"/>
      <c r="V32" s="200" t="s">
        <v>308</v>
      </c>
      <c r="W32" s="217"/>
      <c r="X32" s="217"/>
      <c r="Y32" s="217"/>
      <c r="Z32" s="191" t="s">
        <v>308</v>
      </c>
      <c r="AA32" s="191" t="s">
        <v>308</v>
      </c>
      <c r="AB32" s="222" t="s">
        <v>245</v>
      </c>
      <c r="AC32" s="35"/>
    </row>
    <row r="33" spans="2:29" ht="15.75" customHeight="1" x14ac:dyDescent="0.2">
      <c r="B33" s="484"/>
      <c r="C33" s="65" t="s">
        <v>10</v>
      </c>
      <c r="D33" s="350">
        <f>SUM(D30:D32)</f>
        <v>50</v>
      </c>
      <c r="E33" s="277">
        <f>SUM(E30:E32)</f>
        <v>0</v>
      </c>
      <c r="F33" s="168">
        <f>SUM(F30:F32)</f>
        <v>50</v>
      </c>
      <c r="G33" s="141">
        <f>SUM(G30:G32)</f>
        <v>2209</v>
      </c>
      <c r="H33" s="141">
        <f>SUM(H30:H32)</f>
        <v>242090</v>
      </c>
      <c r="I33" s="141">
        <f t="shared" si="0"/>
        <v>244299</v>
      </c>
      <c r="J33" s="141">
        <f>SUM(J30:J32)</f>
        <v>0</v>
      </c>
      <c r="K33" s="176">
        <f>SUM(K30:K32)</f>
        <v>0</v>
      </c>
      <c r="L33" s="214"/>
      <c r="M33" s="89" t="s">
        <v>10</v>
      </c>
      <c r="N33" s="141">
        <f>SUM(N30:N32)</f>
        <v>0</v>
      </c>
      <c r="O33" s="141">
        <f>SUM(O30:O32)</f>
        <v>0</v>
      </c>
      <c r="P33" s="196">
        <f>SUM(P30:P32)</f>
        <v>0</v>
      </c>
      <c r="Q33" s="195">
        <f>SUM(Q30:Q32)</f>
        <v>482</v>
      </c>
      <c r="R33" s="195">
        <f>SUM(R30:R32)</f>
        <v>482</v>
      </c>
      <c r="S33" s="195" t="s">
        <v>308</v>
      </c>
      <c r="T33" s="168"/>
      <c r="U33" s="141"/>
      <c r="V33" s="195">
        <f>SUM(V30:V32)</f>
        <v>0</v>
      </c>
      <c r="W33" s="218"/>
      <c r="X33" s="218"/>
      <c r="Y33" s="218"/>
      <c r="Z33" s="195">
        <f>SUM(Z30:Z32)</f>
        <v>0</v>
      </c>
      <c r="AA33" s="195">
        <f>SUM(AA30:AA32)</f>
        <v>0</v>
      </c>
      <c r="AB33" s="176">
        <f>SUM(AB30:AB32)</f>
        <v>16287</v>
      </c>
      <c r="AC33" s="35"/>
    </row>
    <row r="34" spans="2:29" ht="15.75" customHeight="1" x14ac:dyDescent="0.2">
      <c r="B34" s="469" t="s">
        <v>238</v>
      </c>
      <c r="C34" s="64" t="s">
        <v>39</v>
      </c>
      <c r="D34" s="383">
        <v>11683</v>
      </c>
      <c r="E34" s="252">
        <v>0</v>
      </c>
      <c r="F34" s="139">
        <v>11683</v>
      </c>
      <c r="G34" s="138">
        <v>5926</v>
      </c>
      <c r="H34" s="188">
        <v>0</v>
      </c>
      <c r="I34" s="138">
        <f t="shared" si="0"/>
        <v>5926</v>
      </c>
      <c r="J34" s="185">
        <v>379</v>
      </c>
      <c r="K34" s="190" t="s">
        <v>308</v>
      </c>
      <c r="L34" s="214"/>
      <c r="M34" s="87" t="s">
        <v>39</v>
      </c>
      <c r="N34" s="188">
        <v>0</v>
      </c>
      <c r="O34" s="185">
        <v>999</v>
      </c>
      <c r="P34" s="189" t="s">
        <v>308</v>
      </c>
      <c r="Q34" s="188">
        <v>26624</v>
      </c>
      <c r="R34" s="187">
        <f>SUM(P34:Q34)</f>
        <v>26624</v>
      </c>
      <c r="S34" s="185">
        <v>0</v>
      </c>
      <c r="T34" s="139"/>
      <c r="U34" s="138"/>
      <c r="V34" s="188">
        <v>0</v>
      </c>
      <c r="W34" s="213"/>
      <c r="X34" s="215"/>
      <c r="Y34" s="215"/>
      <c r="Z34" s="189" t="s">
        <v>308</v>
      </c>
      <c r="AA34" s="188" t="s">
        <v>308</v>
      </c>
      <c r="AB34" s="175">
        <v>13410</v>
      </c>
      <c r="AC34" s="35"/>
    </row>
    <row r="35" spans="2:29" ht="15.75" customHeight="1" x14ac:dyDescent="0.2">
      <c r="B35" s="470"/>
      <c r="C35" s="7" t="s">
        <v>40</v>
      </c>
      <c r="D35" s="385">
        <v>3452</v>
      </c>
      <c r="E35" s="265">
        <v>0</v>
      </c>
      <c r="F35" s="140">
        <v>3452</v>
      </c>
      <c r="G35" s="96">
        <v>1305</v>
      </c>
      <c r="H35" s="191">
        <v>0</v>
      </c>
      <c r="I35" s="138">
        <f t="shared" si="0"/>
        <v>1305</v>
      </c>
      <c r="J35" s="191">
        <v>350</v>
      </c>
      <c r="K35" s="193" t="s">
        <v>308</v>
      </c>
      <c r="L35" s="214"/>
      <c r="M35" s="88" t="s">
        <v>40</v>
      </c>
      <c r="N35" s="191">
        <v>50</v>
      </c>
      <c r="O35" s="191">
        <v>1199</v>
      </c>
      <c r="P35" s="200" t="s">
        <v>308</v>
      </c>
      <c r="Q35" s="191" t="s">
        <v>308</v>
      </c>
      <c r="R35" s="187">
        <f>SUM(P35:Q35)</f>
        <v>0</v>
      </c>
      <c r="S35" s="191" t="s">
        <v>308</v>
      </c>
      <c r="T35" s="140"/>
      <c r="U35" s="96"/>
      <c r="V35" s="191" t="s">
        <v>308</v>
      </c>
      <c r="W35" s="216"/>
      <c r="X35" s="217"/>
      <c r="Y35" s="215"/>
      <c r="Z35" s="189" t="s">
        <v>308</v>
      </c>
      <c r="AA35" s="191" t="s">
        <v>308</v>
      </c>
      <c r="AB35" s="193" t="s">
        <v>245</v>
      </c>
      <c r="AC35" s="35"/>
    </row>
    <row r="36" spans="2:29" ht="15.75" customHeight="1" x14ac:dyDescent="0.2">
      <c r="B36" s="470"/>
      <c r="C36" s="7" t="s">
        <v>44</v>
      </c>
      <c r="D36" s="355">
        <f>SUM(D34:D35)</f>
        <v>15135</v>
      </c>
      <c r="E36" s="265">
        <v>0</v>
      </c>
      <c r="F36" s="140">
        <f>SUM(F34:F35)</f>
        <v>15135</v>
      </c>
      <c r="G36" s="200">
        <f>SUM(G34:G35)</f>
        <v>7231</v>
      </c>
      <c r="H36" s="200">
        <f>SUM(H34:H35)</f>
        <v>0</v>
      </c>
      <c r="I36" s="140">
        <f t="shared" si="0"/>
        <v>7231</v>
      </c>
      <c r="J36" s="200">
        <f>SUM(J34:J35)</f>
        <v>729</v>
      </c>
      <c r="K36" s="193">
        <f>SUM(K34:K35)</f>
        <v>0</v>
      </c>
      <c r="L36" s="214"/>
      <c r="M36" s="88" t="s">
        <v>44</v>
      </c>
      <c r="N36" s="200">
        <f t="shared" ref="N36:S36" si="6">SUM(N34:N35)</f>
        <v>50</v>
      </c>
      <c r="O36" s="191">
        <f t="shared" si="6"/>
        <v>2198</v>
      </c>
      <c r="P36" s="194">
        <f t="shared" si="6"/>
        <v>0</v>
      </c>
      <c r="Q36" s="187">
        <f t="shared" si="6"/>
        <v>26624</v>
      </c>
      <c r="R36" s="187">
        <f t="shared" si="6"/>
        <v>26624</v>
      </c>
      <c r="S36" s="191">
        <f t="shared" si="6"/>
        <v>0</v>
      </c>
      <c r="T36" s="140"/>
      <c r="U36" s="96"/>
      <c r="V36" s="191">
        <f>SUM(V34:V35)</f>
        <v>0</v>
      </c>
      <c r="W36" s="216"/>
      <c r="X36" s="216"/>
      <c r="Y36" s="215"/>
      <c r="Z36" s="191">
        <f>SUM(Z34:Z35)</f>
        <v>0</v>
      </c>
      <c r="AA36" s="191">
        <f>SUM(AA34:AA35)</f>
        <v>0</v>
      </c>
      <c r="AB36" s="172">
        <f>SUM(AB34:AB35)</f>
        <v>13410</v>
      </c>
      <c r="AC36" s="35"/>
    </row>
    <row r="37" spans="2:29" ht="15.75" customHeight="1" x14ac:dyDescent="0.2">
      <c r="B37" s="470"/>
      <c r="C37" s="7" t="s">
        <v>45</v>
      </c>
      <c r="D37" s="383">
        <v>4284</v>
      </c>
      <c r="E37" s="383">
        <v>1316</v>
      </c>
      <c r="F37" s="139">
        <v>5600</v>
      </c>
      <c r="G37" s="138">
        <v>6615</v>
      </c>
      <c r="H37" s="138">
        <v>1155334</v>
      </c>
      <c r="I37" s="138">
        <f t="shared" si="0"/>
        <v>1161949</v>
      </c>
      <c r="J37" s="191">
        <v>120</v>
      </c>
      <c r="K37" s="193">
        <v>20</v>
      </c>
      <c r="L37" s="214"/>
      <c r="M37" s="88" t="s">
        <v>45</v>
      </c>
      <c r="N37" s="191" t="s">
        <v>242</v>
      </c>
      <c r="O37" s="191">
        <v>727</v>
      </c>
      <c r="P37" s="200">
        <v>36923</v>
      </c>
      <c r="Q37" s="191">
        <v>328920</v>
      </c>
      <c r="R37" s="187">
        <f>SUM(P37:Q37)</f>
        <v>365843</v>
      </c>
      <c r="S37" s="191">
        <v>365.3</v>
      </c>
      <c r="T37" s="140"/>
      <c r="U37" s="96"/>
      <c r="V37" s="191">
        <v>171.56</v>
      </c>
      <c r="W37" s="216"/>
      <c r="X37" s="216"/>
      <c r="Y37" s="215"/>
      <c r="Z37" s="189" t="s">
        <v>308</v>
      </c>
      <c r="AA37" s="200" t="s">
        <v>308</v>
      </c>
      <c r="AB37" s="179">
        <v>78102</v>
      </c>
      <c r="AC37" s="35"/>
    </row>
    <row r="38" spans="2:29" ht="15.75" customHeight="1" x14ac:dyDescent="0.2">
      <c r="B38" s="470"/>
      <c r="C38" s="7" t="s">
        <v>46</v>
      </c>
      <c r="D38" s="384">
        <v>2729</v>
      </c>
      <c r="E38" s="265">
        <v>0</v>
      </c>
      <c r="F38" s="150">
        <v>2729</v>
      </c>
      <c r="G38" s="149">
        <v>0</v>
      </c>
      <c r="H38" s="149">
        <v>366446</v>
      </c>
      <c r="I38" s="138">
        <f t="shared" si="0"/>
        <v>366446</v>
      </c>
      <c r="J38" s="191">
        <v>0</v>
      </c>
      <c r="K38" s="193" t="s">
        <v>308</v>
      </c>
      <c r="L38" s="214"/>
      <c r="M38" s="88" t="s">
        <v>46</v>
      </c>
      <c r="N38" s="191" t="s">
        <v>242</v>
      </c>
      <c r="O38" s="191">
        <v>70</v>
      </c>
      <c r="P38" s="194" t="s">
        <v>308</v>
      </c>
      <c r="Q38" s="187">
        <v>0</v>
      </c>
      <c r="R38" s="187">
        <f>SUM(P38:Q38)</f>
        <v>0</v>
      </c>
      <c r="S38" s="191" t="s">
        <v>308</v>
      </c>
      <c r="T38" s="140"/>
      <c r="U38" s="96"/>
      <c r="V38" s="191" t="s">
        <v>308</v>
      </c>
      <c r="W38" s="216"/>
      <c r="X38" s="216"/>
      <c r="Y38" s="215"/>
      <c r="Z38" s="189" t="s">
        <v>308</v>
      </c>
      <c r="AA38" s="200" t="s">
        <v>308</v>
      </c>
      <c r="AB38" s="179">
        <v>3750</v>
      </c>
      <c r="AC38" s="35"/>
    </row>
    <row r="39" spans="2:29" ht="15.75" customHeight="1" x14ac:dyDescent="0.2">
      <c r="B39" s="470"/>
      <c r="C39" s="7" t="s">
        <v>44</v>
      </c>
      <c r="D39" s="357">
        <f>SUM(D37:D38)</f>
        <v>7013</v>
      </c>
      <c r="E39" s="357">
        <f>SUM(E37:E38)</f>
        <v>1316</v>
      </c>
      <c r="F39" s="150">
        <f>SUM(F37:F38)</f>
        <v>8329</v>
      </c>
      <c r="G39" s="191">
        <f>SUM(G37:G38)</f>
        <v>6615</v>
      </c>
      <c r="H39" s="191">
        <f>SUM(H37:H38)</f>
        <v>1521780</v>
      </c>
      <c r="I39" s="149">
        <f t="shared" si="0"/>
        <v>1528395</v>
      </c>
      <c r="J39" s="191">
        <f>SUM(J37:J38)</f>
        <v>120</v>
      </c>
      <c r="K39" s="193">
        <f>SUM(K37:K38)</f>
        <v>20</v>
      </c>
      <c r="L39" s="214"/>
      <c r="M39" s="88" t="s">
        <v>44</v>
      </c>
      <c r="N39" s="191">
        <f t="shared" ref="N39:S39" si="7">SUM(N37:N38)</f>
        <v>0</v>
      </c>
      <c r="O39" s="191">
        <f t="shared" si="7"/>
        <v>797</v>
      </c>
      <c r="P39" s="194">
        <f t="shared" si="7"/>
        <v>36923</v>
      </c>
      <c r="Q39" s="187">
        <f t="shared" si="7"/>
        <v>328920</v>
      </c>
      <c r="R39" s="187">
        <f t="shared" si="7"/>
        <v>365843</v>
      </c>
      <c r="S39" s="191">
        <f t="shared" si="7"/>
        <v>365.3</v>
      </c>
      <c r="T39" s="96"/>
      <c r="U39" s="96"/>
      <c r="V39" s="191">
        <f>SUM(V37:V38)</f>
        <v>171.56</v>
      </c>
      <c r="W39" s="216"/>
      <c r="X39" s="216"/>
      <c r="Y39" s="215"/>
      <c r="Z39" s="191">
        <f>SUM(Z37:Z38)</f>
        <v>0</v>
      </c>
      <c r="AA39" s="191">
        <f>SUM(AA37:AA38)</f>
        <v>0</v>
      </c>
      <c r="AB39" s="179">
        <f>SUM(AB37:AB38)</f>
        <v>81852</v>
      </c>
      <c r="AC39" s="35"/>
    </row>
    <row r="40" spans="2:29" ht="15.75" customHeight="1" x14ac:dyDescent="0.2">
      <c r="B40" s="471"/>
      <c r="C40" s="65" t="s">
        <v>10</v>
      </c>
      <c r="D40" s="374">
        <f>SUM(D39,D36)</f>
        <v>22148</v>
      </c>
      <c r="E40" s="374">
        <f>SUM(E39,E36)</f>
        <v>1316</v>
      </c>
      <c r="F40" s="168">
        <f>F36+F39</f>
        <v>23464</v>
      </c>
      <c r="G40" s="141">
        <f>G36+G39</f>
        <v>13846</v>
      </c>
      <c r="H40" s="195">
        <f>SUM(H39,H36)</f>
        <v>1521780</v>
      </c>
      <c r="I40" s="195">
        <f>SUM(I39,I36)</f>
        <v>1535626</v>
      </c>
      <c r="J40" s="195">
        <f>SUM(J39,J36)</f>
        <v>849</v>
      </c>
      <c r="K40" s="203">
        <f>SUM(K39,K36)</f>
        <v>20</v>
      </c>
      <c r="L40" s="214"/>
      <c r="M40" s="89" t="s">
        <v>10</v>
      </c>
      <c r="N40" s="195">
        <f t="shared" ref="N40:S40" si="8">SUM(N39,N36)</f>
        <v>50</v>
      </c>
      <c r="O40" s="195">
        <f t="shared" si="8"/>
        <v>2995</v>
      </c>
      <c r="P40" s="196">
        <f t="shared" si="8"/>
        <v>36923</v>
      </c>
      <c r="Q40" s="195">
        <f t="shared" si="8"/>
        <v>355544</v>
      </c>
      <c r="R40" s="195">
        <f t="shared" si="8"/>
        <v>392467</v>
      </c>
      <c r="S40" s="195">
        <f t="shared" si="8"/>
        <v>365.3</v>
      </c>
      <c r="T40" s="141"/>
      <c r="U40" s="141"/>
      <c r="V40" s="195">
        <f>SUM(V39,V36)</f>
        <v>171.56</v>
      </c>
      <c r="W40" s="218"/>
      <c r="X40" s="218"/>
      <c r="Y40" s="218"/>
      <c r="Z40" s="195">
        <f>SUM(Z39,Z36)</f>
        <v>0</v>
      </c>
      <c r="AA40" s="195">
        <f>SUM(AA39,AA36)</f>
        <v>0</v>
      </c>
      <c r="AB40" s="176">
        <f>AB36+AB39</f>
        <v>95262</v>
      </c>
      <c r="AC40" s="35"/>
    </row>
    <row r="41" spans="2:29" ht="15.75" customHeight="1" x14ac:dyDescent="0.2">
      <c r="B41" s="469" t="s">
        <v>239</v>
      </c>
      <c r="C41" s="64" t="s">
        <v>47</v>
      </c>
      <c r="D41" s="383">
        <v>8071</v>
      </c>
      <c r="E41" s="252">
        <v>0</v>
      </c>
      <c r="F41" s="140">
        <v>8071</v>
      </c>
      <c r="G41" s="96">
        <v>8223</v>
      </c>
      <c r="H41" s="96">
        <v>1061485</v>
      </c>
      <c r="I41" s="138">
        <f t="shared" ref="I41:I51" si="9">SUM(G41:H41)</f>
        <v>1069708</v>
      </c>
      <c r="J41" s="185">
        <v>0</v>
      </c>
      <c r="K41" s="190" t="s">
        <v>311</v>
      </c>
      <c r="L41" s="214"/>
      <c r="M41" s="87" t="s">
        <v>47</v>
      </c>
      <c r="N41" s="188">
        <v>5</v>
      </c>
      <c r="O41" s="188" t="s">
        <v>242</v>
      </c>
      <c r="P41" s="200" t="s">
        <v>311</v>
      </c>
      <c r="Q41" s="191">
        <v>0</v>
      </c>
      <c r="R41" s="187">
        <f>SUM(P41:Q41)</f>
        <v>0</v>
      </c>
      <c r="S41" s="188" t="s">
        <v>311</v>
      </c>
      <c r="T41" s="139"/>
      <c r="U41" s="138"/>
      <c r="V41" s="188" t="s">
        <v>311</v>
      </c>
      <c r="W41" s="213"/>
      <c r="X41" s="213"/>
      <c r="Y41" s="213"/>
      <c r="Z41" s="188" t="s">
        <v>311</v>
      </c>
      <c r="AA41" s="189" t="s">
        <v>311</v>
      </c>
      <c r="AB41" s="172">
        <v>526682</v>
      </c>
      <c r="AC41" s="35"/>
    </row>
    <row r="42" spans="2:29" ht="15.75" customHeight="1" x14ac:dyDescent="0.2">
      <c r="B42" s="470"/>
      <c r="C42" s="64" t="s">
        <v>186</v>
      </c>
      <c r="D42" s="383">
        <v>38056</v>
      </c>
      <c r="E42" s="265">
        <v>0</v>
      </c>
      <c r="F42" s="140">
        <v>38056</v>
      </c>
      <c r="G42" s="96">
        <v>14090</v>
      </c>
      <c r="H42" s="96">
        <v>99768</v>
      </c>
      <c r="I42" s="138">
        <f t="shared" si="9"/>
        <v>113858</v>
      </c>
      <c r="J42" s="188">
        <v>2364</v>
      </c>
      <c r="K42" s="190">
        <v>200</v>
      </c>
      <c r="L42" s="214"/>
      <c r="M42" s="88" t="s">
        <v>186</v>
      </c>
      <c r="N42" s="188">
        <v>179</v>
      </c>
      <c r="O42" s="188">
        <v>80</v>
      </c>
      <c r="P42" s="200" t="s">
        <v>311</v>
      </c>
      <c r="Q42" s="191" t="s">
        <v>311</v>
      </c>
      <c r="R42" s="187">
        <f>SUM(P42:Q42)</f>
        <v>0</v>
      </c>
      <c r="S42" s="188" t="s">
        <v>311</v>
      </c>
      <c r="T42" s="139"/>
      <c r="U42" s="138"/>
      <c r="V42" s="188" t="s">
        <v>311</v>
      </c>
      <c r="W42" s="213"/>
      <c r="X42" s="213"/>
      <c r="Y42" s="213"/>
      <c r="Z42" s="188" t="s">
        <v>311</v>
      </c>
      <c r="AA42" s="189" t="s">
        <v>311</v>
      </c>
      <c r="AB42" s="172">
        <v>793037</v>
      </c>
      <c r="AC42" s="35"/>
    </row>
    <row r="43" spans="2:29" ht="15.75" customHeight="1" x14ac:dyDescent="0.2">
      <c r="B43" s="470"/>
      <c r="C43" s="7" t="s">
        <v>52</v>
      </c>
      <c r="D43" s="385">
        <v>5056</v>
      </c>
      <c r="E43" s="265">
        <v>0</v>
      </c>
      <c r="F43" s="140">
        <v>5056</v>
      </c>
      <c r="G43" s="191">
        <v>0</v>
      </c>
      <c r="H43" s="191">
        <v>4166</v>
      </c>
      <c r="I43" s="188">
        <f t="shared" si="9"/>
        <v>4166</v>
      </c>
      <c r="J43" s="191">
        <v>0</v>
      </c>
      <c r="K43" s="193" t="s">
        <v>311</v>
      </c>
      <c r="L43" s="214"/>
      <c r="M43" s="88" t="s">
        <v>52</v>
      </c>
      <c r="N43" s="191" t="s">
        <v>242</v>
      </c>
      <c r="O43" s="191" t="s">
        <v>242</v>
      </c>
      <c r="P43" s="200" t="s">
        <v>311</v>
      </c>
      <c r="Q43" s="191" t="s">
        <v>311</v>
      </c>
      <c r="R43" s="187">
        <f>SUM(P43:Q43)</f>
        <v>0</v>
      </c>
      <c r="S43" s="191" t="s">
        <v>311</v>
      </c>
      <c r="T43" s="140"/>
      <c r="U43" s="96"/>
      <c r="V43" s="191" t="s">
        <v>311</v>
      </c>
      <c r="W43" s="216"/>
      <c r="X43" s="216"/>
      <c r="Y43" s="216"/>
      <c r="Z43" s="191" t="s">
        <v>311</v>
      </c>
      <c r="AA43" s="200" t="s">
        <v>311</v>
      </c>
      <c r="AB43" s="193" t="s">
        <v>245</v>
      </c>
      <c r="AC43" s="35"/>
    </row>
    <row r="44" spans="2:29" ht="15.75" customHeight="1" x14ac:dyDescent="0.2">
      <c r="B44" s="470"/>
      <c r="C44" s="7" t="s">
        <v>49</v>
      </c>
      <c r="D44" s="384">
        <v>7590</v>
      </c>
      <c r="E44" s="265">
        <v>0</v>
      </c>
      <c r="F44" s="150">
        <v>7590</v>
      </c>
      <c r="G44" s="187">
        <v>795</v>
      </c>
      <c r="H44" s="149">
        <v>4505</v>
      </c>
      <c r="I44" s="138">
        <f t="shared" si="9"/>
        <v>5300</v>
      </c>
      <c r="J44" s="191">
        <v>183</v>
      </c>
      <c r="K44" s="193" t="s">
        <v>311</v>
      </c>
      <c r="L44" s="214"/>
      <c r="M44" s="88" t="s">
        <v>49</v>
      </c>
      <c r="N44" s="191">
        <v>130</v>
      </c>
      <c r="O44" s="191">
        <v>30</v>
      </c>
      <c r="P44" s="194" t="s">
        <v>311</v>
      </c>
      <c r="Q44" s="187">
        <v>0</v>
      </c>
      <c r="R44" s="187">
        <f>SUM(P44:Q44)</f>
        <v>0</v>
      </c>
      <c r="S44" s="191">
        <v>80</v>
      </c>
      <c r="T44" s="140"/>
      <c r="U44" s="96"/>
      <c r="V44" s="191">
        <v>9</v>
      </c>
      <c r="W44" s="216"/>
      <c r="X44" s="216"/>
      <c r="Y44" s="216"/>
      <c r="Z44" s="191" t="s">
        <v>311</v>
      </c>
      <c r="AA44" s="200" t="s">
        <v>311</v>
      </c>
      <c r="AB44" s="179">
        <v>10525</v>
      </c>
    </row>
    <row r="45" spans="2:29" ht="15.75" customHeight="1" x14ac:dyDescent="0.2">
      <c r="B45" s="471"/>
      <c r="C45" s="65" t="s">
        <v>10</v>
      </c>
      <c r="D45" s="374">
        <f>SUM(D41:D44)</f>
        <v>58773</v>
      </c>
      <c r="E45" s="279">
        <f>SUM(E41:E44)</f>
        <v>0</v>
      </c>
      <c r="F45" s="195">
        <f>SUM(F41:F44)</f>
        <v>58773</v>
      </c>
      <c r="G45" s="195">
        <f>SUM(G41:G44)</f>
        <v>23108</v>
      </c>
      <c r="H45" s="195">
        <f>SUM(H41:H44)</f>
        <v>1169924</v>
      </c>
      <c r="I45" s="141">
        <f>SUM(G45:H45)</f>
        <v>1193032</v>
      </c>
      <c r="J45" s="195">
        <f>SUM(J41:J44)</f>
        <v>2547</v>
      </c>
      <c r="K45" s="203">
        <f>SUM(K41:K44)</f>
        <v>200</v>
      </c>
      <c r="L45" s="214"/>
      <c r="M45" s="89" t="s">
        <v>10</v>
      </c>
      <c r="N45" s="195">
        <f>SUM(N41:N44)</f>
        <v>314</v>
      </c>
      <c r="O45" s="195">
        <f>SUM(O41:O44)</f>
        <v>110</v>
      </c>
      <c r="P45" s="196">
        <f t="shared" ref="P45:U45" si="10">SUM(P41:P44)</f>
        <v>0</v>
      </c>
      <c r="Q45" s="195">
        <f t="shared" si="10"/>
        <v>0</v>
      </c>
      <c r="R45" s="195">
        <f t="shared" si="10"/>
        <v>0</v>
      </c>
      <c r="S45" s="195">
        <f t="shared" si="10"/>
        <v>80</v>
      </c>
      <c r="T45" s="195">
        <f t="shared" si="10"/>
        <v>0</v>
      </c>
      <c r="U45" s="195">
        <f t="shared" si="10"/>
        <v>0</v>
      </c>
      <c r="V45" s="195">
        <f>SUM(V41:V44)</f>
        <v>9</v>
      </c>
      <c r="W45" s="218"/>
      <c r="X45" s="218"/>
      <c r="Y45" s="218"/>
      <c r="Z45" s="195">
        <f>SUM(Z41:Z44)</f>
        <v>0</v>
      </c>
      <c r="AA45" s="195">
        <f>SUM(AA41:AA44)</f>
        <v>0</v>
      </c>
      <c r="AB45" s="176">
        <f>SUM(AB41:AB44)</f>
        <v>1330244</v>
      </c>
    </row>
    <row r="46" spans="2:29" ht="15.75" customHeight="1" x14ac:dyDescent="0.2">
      <c r="B46" s="9"/>
      <c r="C46" s="64" t="s">
        <v>53</v>
      </c>
      <c r="D46" s="366">
        <v>7</v>
      </c>
      <c r="E46" s="366">
        <v>47</v>
      </c>
      <c r="F46" s="139">
        <v>54</v>
      </c>
      <c r="G46" s="138">
        <v>861</v>
      </c>
      <c r="H46" s="138">
        <v>41160</v>
      </c>
      <c r="I46" s="138">
        <f t="shared" si="9"/>
        <v>42021</v>
      </c>
      <c r="J46" s="188">
        <v>792</v>
      </c>
      <c r="K46" s="190" t="s">
        <v>308</v>
      </c>
      <c r="L46" s="214"/>
      <c r="M46" s="87" t="s">
        <v>53</v>
      </c>
      <c r="N46" s="188">
        <v>30</v>
      </c>
      <c r="O46" s="188">
        <v>1</v>
      </c>
      <c r="P46" s="189" t="s">
        <v>308</v>
      </c>
      <c r="Q46" s="188">
        <v>28</v>
      </c>
      <c r="R46" s="187">
        <f>SUM(P46:Q46)</f>
        <v>28</v>
      </c>
      <c r="S46" s="188">
        <v>800</v>
      </c>
      <c r="T46" s="139"/>
      <c r="U46" s="138"/>
      <c r="V46" s="188">
        <v>60</v>
      </c>
      <c r="W46" s="213"/>
      <c r="X46" s="213"/>
      <c r="Y46" s="213"/>
      <c r="Z46" s="188" t="s">
        <v>308</v>
      </c>
      <c r="AA46" s="189">
        <v>645</v>
      </c>
      <c r="AB46" s="175">
        <v>202438</v>
      </c>
    </row>
    <row r="47" spans="2:29" ht="15.75" customHeight="1" x14ac:dyDescent="0.2">
      <c r="B47" s="9" t="s">
        <v>83</v>
      </c>
      <c r="C47" s="7" t="s">
        <v>56</v>
      </c>
      <c r="D47" s="385">
        <v>2702</v>
      </c>
      <c r="E47" s="265">
        <v>0</v>
      </c>
      <c r="F47" s="140">
        <v>2702</v>
      </c>
      <c r="G47" s="96">
        <v>1500</v>
      </c>
      <c r="H47" s="191">
        <v>0</v>
      </c>
      <c r="I47" s="138">
        <f t="shared" si="9"/>
        <v>1500</v>
      </c>
      <c r="J47" s="191">
        <v>0</v>
      </c>
      <c r="K47" s="193" t="s">
        <v>312</v>
      </c>
      <c r="L47" s="214"/>
      <c r="M47" s="88" t="s">
        <v>56</v>
      </c>
      <c r="N47" s="191" t="s">
        <v>242</v>
      </c>
      <c r="O47" s="191">
        <v>0</v>
      </c>
      <c r="P47" s="200" t="s">
        <v>312</v>
      </c>
      <c r="Q47" s="191">
        <v>0</v>
      </c>
      <c r="R47" s="187">
        <f>SUM(P47:Q47)</f>
        <v>0</v>
      </c>
      <c r="S47" s="191">
        <v>0</v>
      </c>
      <c r="T47" s="140"/>
      <c r="U47" s="96"/>
      <c r="V47" s="191" t="s">
        <v>312</v>
      </c>
      <c r="W47" s="216"/>
      <c r="X47" s="216"/>
      <c r="Y47" s="216"/>
      <c r="Z47" s="191" t="s">
        <v>312</v>
      </c>
      <c r="AA47" s="200">
        <v>0</v>
      </c>
      <c r="AB47" s="172">
        <v>700268</v>
      </c>
    </row>
    <row r="48" spans="2:29" ht="15.75" customHeight="1" x14ac:dyDescent="0.2">
      <c r="B48" s="9" t="s">
        <v>313</v>
      </c>
      <c r="C48" s="7" t="s">
        <v>57</v>
      </c>
      <c r="D48" s="368">
        <v>50</v>
      </c>
      <c r="E48" s="265">
        <v>0</v>
      </c>
      <c r="F48" s="140">
        <v>50</v>
      </c>
      <c r="G48" s="96">
        <v>30</v>
      </c>
      <c r="H48" s="191">
        <v>0</v>
      </c>
      <c r="I48" s="138">
        <f t="shared" si="9"/>
        <v>30</v>
      </c>
      <c r="J48" s="191">
        <v>0</v>
      </c>
      <c r="K48" s="193" t="s">
        <v>312</v>
      </c>
      <c r="L48" s="214"/>
      <c r="M48" s="88" t="s">
        <v>57</v>
      </c>
      <c r="N48" s="191" t="s">
        <v>242</v>
      </c>
      <c r="O48" s="191" t="s">
        <v>242</v>
      </c>
      <c r="P48" s="200" t="s">
        <v>312</v>
      </c>
      <c r="Q48" s="191">
        <v>30859</v>
      </c>
      <c r="R48" s="187">
        <f>SUM(P48:Q48)</f>
        <v>30859</v>
      </c>
      <c r="S48" s="191" t="s">
        <v>312</v>
      </c>
      <c r="T48" s="140"/>
      <c r="U48" s="96"/>
      <c r="V48" s="191" t="s">
        <v>312</v>
      </c>
      <c r="W48" s="216"/>
      <c r="X48" s="216"/>
      <c r="Y48" s="216"/>
      <c r="Z48" s="191" t="s">
        <v>312</v>
      </c>
      <c r="AA48" s="200">
        <v>0</v>
      </c>
      <c r="AB48" s="172">
        <v>696115</v>
      </c>
    </row>
    <row r="49" spans="2:28" ht="15.75" customHeight="1" x14ac:dyDescent="0.2">
      <c r="B49" s="9" t="s">
        <v>84</v>
      </c>
      <c r="C49" s="7" t="s">
        <v>54</v>
      </c>
      <c r="D49" s="365">
        <v>291</v>
      </c>
      <c r="E49" s="365">
        <v>32</v>
      </c>
      <c r="F49" s="154">
        <v>323</v>
      </c>
      <c r="G49" s="197">
        <v>0</v>
      </c>
      <c r="H49" s="148">
        <v>164733</v>
      </c>
      <c r="I49" s="138">
        <f t="shared" si="9"/>
        <v>164733</v>
      </c>
      <c r="J49" s="191">
        <v>0</v>
      </c>
      <c r="K49" s="193" t="s">
        <v>314</v>
      </c>
      <c r="L49" s="214"/>
      <c r="M49" s="88" t="s">
        <v>54</v>
      </c>
      <c r="N49" s="191" t="s">
        <v>242</v>
      </c>
      <c r="O49" s="191" t="s">
        <v>242</v>
      </c>
      <c r="P49" s="198" t="s">
        <v>314</v>
      </c>
      <c r="Q49" s="197" t="s">
        <v>314</v>
      </c>
      <c r="R49" s="187">
        <f>SUM(P49:Q49)</f>
        <v>0</v>
      </c>
      <c r="S49" s="191">
        <v>0</v>
      </c>
      <c r="T49" s="140"/>
      <c r="U49" s="96"/>
      <c r="V49" s="191" t="s">
        <v>314</v>
      </c>
      <c r="W49" s="216"/>
      <c r="X49" s="216"/>
      <c r="Y49" s="216"/>
      <c r="Z49" s="191" t="s">
        <v>314</v>
      </c>
      <c r="AA49" s="191">
        <v>0</v>
      </c>
      <c r="AB49" s="172">
        <v>24465</v>
      </c>
    </row>
    <row r="50" spans="2:28" ht="15.75" customHeight="1" x14ac:dyDescent="0.2">
      <c r="B50" s="12"/>
      <c r="C50" s="65" t="s">
        <v>10</v>
      </c>
      <c r="D50" s="374">
        <f>SUM(D46:D49)</f>
        <v>3050</v>
      </c>
      <c r="E50" s="374">
        <f>SUM(E46:E49)</f>
        <v>79</v>
      </c>
      <c r="F50" s="195">
        <f>SUM(F46:F49)</f>
        <v>3129</v>
      </c>
      <c r="G50" s="195">
        <f>SUM(G46:G49)</f>
        <v>2391</v>
      </c>
      <c r="H50" s="195">
        <f>SUM(H46:H49)</f>
        <v>205893</v>
      </c>
      <c r="I50" s="141">
        <f t="shared" si="9"/>
        <v>208284</v>
      </c>
      <c r="J50" s="195">
        <f>SUM(J46:J49)</f>
        <v>792</v>
      </c>
      <c r="K50" s="203">
        <f>SUM(K46:K49)</f>
        <v>0</v>
      </c>
      <c r="L50" s="214"/>
      <c r="M50" s="89" t="s">
        <v>10</v>
      </c>
      <c r="N50" s="195">
        <f t="shared" ref="N50:S50" si="11">SUM(N46:N49)</f>
        <v>30</v>
      </c>
      <c r="O50" s="195">
        <f t="shared" si="11"/>
        <v>1</v>
      </c>
      <c r="P50" s="196">
        <f t="shared" si="11"/>
        <v>0</v>
      </c>
      <c r="Q50" s="195">
        <f t="shared" si="11"/>
        <v>30887</v>
      </c>
      <c r="R50" s="195">
        <f t="shared" si="11"/>
        <v>30887</v>
      </c>
      <c r="S50" s="195">
        <f t="shared" si="11"/>
        <v>800</v>
      </c>
      <c r="T50" s="141"/>
      <c r="U50" s="141"/>
      <c r="V50" s="195">
        <f>SUM(V46:V49)</f>
        <v>60</v>
      </c>
      <c r="W50" s="218"/>
      <c r="X50" s="218"/>
      <c r="Y50" s="218"/>
      <c r="Z50" s="195">
        <f>SUM(Z46:Z49)</f>
        <v>0</v>
      </c>
      <c r="AA50" s="195">
        <f>SUM(AA46:AA49)</f>
        <v>645</v>
      </c>
      <c r="AB50" s="176">
        <f>SUM(AB46:AB49)</f>
        <v>1623286</v>
      </c>
    </row>
    <row r="51" spans="2:28" ht="15.75" customHeight="1" x14ac:dyDescent="0.2">
      <c r="B51" s="472" t="s">
        <v>88</v>
      </c>
      <c r="C51" s="473"/>
      <c r="D51" s="381">
        <f>D14+D17+D21+D23+D26+D29+D33+D40+D45+D50</f>
        <v>93994</v>
      </c>
      <c r="E51" s="381">
        <f>E14+E17+E21+E23+E26+E29+E33+E40+E45+E50</f>
        <v>2564</v>
      </c>
      <c r="F51" s="155">
        <f>F14+F17+F21+F23+F26+F29+F33+F40+F45+F50</f>
        <v>96558</v>
      </c>
      <c r="G51" s="155">
        <f>SUM(G14,G21,G17,G26,G23,G29,G33,G40,G45,G50)</f>
        <v>200017</v>
      </c>
      <c r="H51" s="155">
        <f>SUM(H14,H21,H17,H26,H23,H29,H33,H40,H45,H50)</f>
        <v>4402445</v>
      </c>
      <c r="I51" s="76">
        <f t="shared" si="9"/>
        <v>4602462</v>
      </c>
      <c r="J51" s="155">
        <f>SUM(J14,J21,J17,J26,J23,J29,J33,J40,J45,J50)</f>
        <v>253861</v>
      </c>
      <c r="K51" s="156">
        <f>SUM(K50,K45,K40,K29,K23,K33,K26,K17,K21,K14)</f>
        <v>137982</v>
      </c>
      <c r="L51" s="214"/>
      <c r="M51" s="129" t="s">
        <v>210</v>
      </c>
      <c r="N51" s="155">
        <f>SUM(N50,N45,N40,N29,N23,N33,N26,N17,N21,N14)</f>
        <v>12387</v>
      </c>
      <c r="O51" s="155">
        <f>SUM(O50,O45,O40,O29,O23,O33,O26,O17,O21,O14)</f>
        <v>3482</v>
      </c>
      <c r="P51" s="224">
        <f>SUM(P14,P21,P17,P26,P33,P23,P29,P40,P45,P50)</f>
        <v>47762</v>
      </c>
      <c r="Q51" s="155">
        <f>SUM(Q14,Q21,Q17,Q26,Q33,Q23,Q29,Q40,Q45,Q50)</f>
        <v>399348</v>
      </c>
      <c r="R51" s="155">
        <f>SUM(R14,R21,R17,R26,R33,R23,R29,R40,R45,R50)</f>
        <v>447110</v>
      </c>
      <c r="S51" s="155">
        <f>SUM(S14,S21,S17,S26,S33,S23,S29,S40,S45,S50)</f>
        <v>2385.3000000000002</v>
      </c>
      <c r="T51" s="224"/>
      <c r="U51" s="155"/>
      <c r="V51" s="155">
        <f>SUM(V14,V21,V17,V26,V33,V23,V29,V40,V45,V50)</f>
        <v>275.56</v>
      </c>
      <c r="W51" s="223"/>
      <c r="X51" s="223"/>
      <c r="Y51" s="223"/>
      <c r="Z51" s="155">
        <f>SUM(Z14,Z21,Z17,Z26,Z33,Z23,Z29,Z40,Z45,Z50)</f>
        <v>0</v>
      </c>
      <c r="AA51" s="155">
        <f>SUM(AA14,AA21,AA17,AA26,AA33,AA23,AA29,AA40,AA45,AA50)</f>
        <v>645</v>
      </c>
      <c r="AB51" s="156">
        <f>AB14+AB17+AB21+AB23+AB26+AB29+AB33+AB40+AB45+AB50</f>
        <v>3299872</v>
      </c>
    </row>
    <row r="52" spans="2:28" ht="34.5" customHeight="1" x14ac:dyDescent="0.2">
      <c r="H52" s="226"/>
      <c r="AB52" s="114"/>
    </row>
    <row r="53" spans="2:28" customFormat="1" ht="15.75" customHeight="1" x14ac:dyDescent="0.2">
      <c r="B53" s="474"/>
      <c r="C53" s="475"/>
      <c r="D53" s="475"/>
      <c r="E53" s="475"/>
      <c r="F53" s="475"/>
      <c r="G53" s="475"/>
      <c r="H53" s="475"/>
      <c r="I53" s="475"/>
      <c r="J53" s="475"/>
      <c r="K53" s="475"/>
      <c r="M53" s="474"/>
      <c r="N53" s="474"/>
      <c r="O53" s="474"/>
      <c r="P53" s="475"/>
      <c r="Q53" s="475"/>
      <c r="R53" s="475"/>
      <c r="S53" s="475"/>
      <c r="T53" s="475"/>
      <c r="U53" s="475"/>
      <c r="V53" s="475"/>
      <c r="W53" s="475"/>
      <c r="X53" s="475"/>
      <c r="Y53" s="475"/>
      <c r="Z53" s="475"/>
      <c r="AA53" s="476"/>
      <c r="AB53" s="476"/>
    </row>
    <row r="55" spans="2:28" x14ac:dyDescent="0.2">
      <c r="F55" s="314"/>
      <c r="G55" s="228"/>
      <c r="I55" s="204"/>
      <c r="J55" s="204"/>
      <c r="K55" s="204"/>
      <c r="L55" s="228"/>
      <c r="M55" s="204"/>
      <c r="N55" s="204"/>
      <c r="O55" s="204"/>
      <c r="P55" s="204"/>
      <c r="Q55" s="204"/>
      <c r="R55" s="204"/>
      <c r="S55" s="204"/>
      <c r="T55" s="204"/>
      <c r="U55" s="204"/>
      <c r="V55" s="204"/>
      <c r="W55" s="228"/>
      <c r="X55" s="228"/>
      <c r="Y55" s="228"/>
      <c r="Z55" s="204"/>
      <c r="AA55" s="228"/>
      <c r="AB55" s="204"/>
    </row>
    <row r="56" spans="2:28" x14ac:dyDescent="0.2">
      <c r="F56" s="315"/>
    </row>
    <row r="57" spans="2:28" x14ac:dyDescent="0.2">
      <c r="F57" s="227"/>
      <c r="H57" s="313"/>
    </row>
    <row r="58" spans="2:28" x14ac:dyDescent="0.2">
      <c r="F58" s="315"/>
    </row>
  </sheetData>
  <mergeCells count="28">
    <mergeCell ref="B3:B5"/>
    <mergeCell ref="C3:C5"/>
    <mergeCell ref="J3:J4"/>
    <mergeCell ref="K3:K4"/>
    <mergeCell ref="D3:I3"/>
    <mergeCell ref="D4:F4"/>
    <mergeCell ref="W3:X3"/>
    <mergeCell ref="Z3:Z4"/>
    <mergeCell ref="AA3:AA4"/>
    <mergeCell ref="AB3:AB4"/>
    <mergeCell ref="G4:I4"/>
    <mergeCell ref="M3:M5"/>
    <mergeCell ref="P3:R4"/>
    <mergeCell ref="S3:S4"/>
    <mergeCell ref="T3:U3"/>
    <mergeCell ref="V3:V4"/>
    <mergeCell ref="N3:N4"/>
    <mergeCell ref="O3:O4"/>
    <mergeCell ref="B41:B45"/>
    <mergeCell ref="B51:C51"/>
    <mergeCell ref="B53:K53"/>
    <mergeCell ref="M53:AB53"/>
    <mergeCell ref="B15:B17"/>
    <mergeCell ref="B18:B21"/>
    <mergeCell ref="B24:B26"/>
    <mergeCell ref="B27:B29"/>
    <mergeCell ref="B30:B33"/>
    <mergeCell ref="B34:B40"/>
  </mergeCells>
  <phoneticPr fontId="2"/>
  <pageMargins left="0.31496062992125984" right="0.23622047244094491" top="0.31496062992125984" bottom="0.23622047244094491" header="0.31496062992125984" footer="0.19685039370078741"/>
  <pageSetup paperSize="9" scale="96" fitToWidth="0" orientation="portrait" r:id="rId1"/>
  <headerFooter alignWithMargins="0"/>
  <colBreaks count="1" manualBreakCount="1">
    <brk id="12" max="5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1C888-867E-4E7D-8CC2-7DFE9911631D}">
  <dimension ref="B1:AC55"/>
  <sheetViews>
    <sheetView showZeros="0" view="pageBreakPreview" zoomScaleNormal="100" workbookViewId="0">
      <pane xSplit="3" ySplit="5" topLeftCell="D6" activePane="bottomRight" state="frozen"/>
      <selection activeCell="M31" sqref="M31"/>
      <selection pane="topRight" activeCell="M31" sqref="M31"/>
      <selection pane="bottomLeft" activeCell="M31" sqref="M31"/>
      <selection pane="bottomRight" activeCell="J13" sqref="J13"/>
    </sheetView>
  </sheetViews>
  <sheetFormatPr defaultColWidth="9" defaultRowHeight="13.2" x14ac:dyDescent="0.2"/>
  <cols>
    <col min="1" max="1" width="2.77734375" style="114" customWidth="1"/>
    <col min="2" max="2" width="7.88671875" customWidth="1"/>
    <col min="3" max="5" width="10.33203125" customWidth="1"/>
    <col min="6" max="9" width="9.44140625" customWidth="1"/>
    <col min="10" max="10" width="9.44140625" bestFit="1" customWidth="1"/>
    <col min="11" max="11" width="10" customWidth="1"/>
    <col min="12" max="12" width="2.21875" style="227" customWidth="1"/>
    <col min="13" max="13" width="10.21875" customWidth="1"/>
    <col min="14" max="19" width="9" customWidth="1"/>
    <col min="20" max="21" width="9" hidden="1" customWidth="1"/>
    <col min="22" max="22" width="9" customWidth="1"/>
    <col min="23" max="25" width="9" style="227" hidden="1" customWidth="1"/>
    <col min="26" max="26" width="9" customWidth="1"/>
    <col min="27" max="27" width="9" style="227" customWidth="1"/>
    <col min="28" max="28" width="9" customWidth="1"/>
    <col min="29" max="29" width="2.33203125" style="114" customWidth="1"/>
    <col min="30" max="16384" width="9" style="114"/>
  </cols>
  <sheetData>
    <row r="1" spans="2:29" x14ac:dyDescent="0.2">
      <c r="B1" s="182" t="s">
        <v>268</v>
      </c>
      <c r="C1" s="2"/>
      <c r="D1" s="2"/>
      <c r="E1" s="2"/>
      <c r="F1" s="2"/>
      <c r="G1" s="2"/>
      <c r="H1" s="2"/>
      <c r="I1" s="2"/>
      <c r="J1" s="2"/>
      <c r="K1" s="386" t="s">
        <v>267</v>
      </c>
      <c r="L1" s="183"/>
      <c r="M1" s="2"/>
      <c r="N1" s="2"/>
      <c r="O1" s="2"/>
      <c r="P1" s="2"/>
      <c r="Q1" s="2"/>
      <c r="R1" s="2"/>
      <c r="S1" s="2"/>
      <c r="T1" s="2"/>
      <c r="U1" s="2"/>
      <c r="V1" s="2"/>
      <c r="W1" s="183"/>
      <c r="X1" s="183"/>
      <c r="Y1" s="183"/>
      <c r="Z1" s="2" t="s">
        <v>267</v>
      </c>
      <c r="AA1" s="183"/>
      <c r="AB1" s="183"/>
      <c r="AC1" s="2"/>
    </row>
    <row r="2" spans="2:29" ht="7.5" customHeight="1" x14ac:dyDescent="0.2">
      <c r="B2" s="2"/>
      <c r="C2" s="2"/>
      <c r="D2" s="2"/>
      <c r="E2" s="2"/>
      <c r="F2" s="16"/>
      <c r="G2" s="16"/>
      <c r="H2" s="16"/>
      <c r="I2" s="16"/>
      <c r="J2" s="16"/>
      <c r="K2" s="16"/>
      <c r="L2" s="183"/>
      <c r="M2" s="2"/>
      <c r="N2" s="16"/>
      <c r="O2" s="2"/>
      <c r="P2" s="2"/>
      <c r="Q2" s="2"/>
      <c r="R2" s="2"/>
      <c r="S2" s="2"/>
      <c r="T2" s="16"/>
      <c r="U2" s="16"/>
      <c r="V2" s="2"/>
      <c r="W2" s="206"/>
      <c r="X2" s="206"/>
      <c r="Y2" s="183"/>
      <c r="Z2" s="2"/>
      <c r="AA2" s="2"/>
      <c r="AB2" s="2"/>
      <c r="AC2" s="2"/>
    </row>
    <row r="3" spans="2:29" ht="17.25" customHeight="1" x14ac:dyDescent="0.2">
      <c r="B3" s="477" t="s">
        <v>220</v>
      </c>
      <c r="C3" s="487" t="s">
        <v>93</v>
      </c>
      <c r="D3" s="501" t="s">
        <v>269</v>
      </c>
      <c r="E3" s="509"/>
      <c r="F3" s="509"/>
      <c r="G3" s="509"/>
      <c r="H3" s="509"/>
      <c r="I3" s="502"/>
      <c r="J3" s="505" t="s">
        <v>270</v>
      </c>
      <c r="K3" s="507" t="s">
        <v>271</v>
      </c>
      <c r="L3" s="207"/>
      <c r="M3" s="494" t="s">
        <v>93</v>
      </c>
      <c r="N3" s="501" t="s">
        <v>105</v>
      </c>
      <c r="O3" s="487" t="s">
        <v>107</v>
      </c>
      <c r="P3" s="497" t="s">
        <v>272</v>
      </c>
      <c r="Q3" s="497"/>
      <c r="R3" s="498"/>
      <c r="S3" s="487" t="s">
        <v>273</v>
      </c>
      <c r="T3" s="501" t="s">
        <v>274</v>
      </c>
      <c r="U3" s="502"/>
      <c r="V3" s="487" t="s">
        <v>275</v>
      </c>
      <c r="W3" s="485" t="s">
        <v>276</v>
      </c>
      <c r="X3" s="486"/>
      <c r="Y3" s="208"/>
      <c r="Z3" s="487" t="s">
        <v>97</v>
      </c>
      <c r="AA3" s="487" t="s">
        <v>99</v>
      </c>
      <c r="AB3" s="489" t="s">
        <v>100</v>
      </c>
      <c r="AC3" s="79"/>
    </row>
    <row r="4" spans="2:29" ht="17.25" customHeight="1" x14ac:dyDescent="0.2">
      <c r="B4" s="483"/>
      <c r="C4" s="488"/>
      <c r="D4" s="440" t="s">
        <v>90</v>
      </c>
      <c r="E4" s="441"/>
      <c r="F4" s="442"/>
      <c r="G4" s="491" t="s">
        <v>94</v>
      </c>
      <c r="H4" s="492"/>
      <c r="I4" s="493"/>
      <c r="J4" s="506"/>
      <c r="K4" s="508"/>
      <c r="L4" s="209"/>
      <c r="M4" s="495"/>
      <c r="N4" s="503"/>
      <c r="O4" s="488"/>
      <c r="P4" s="499"/>
      <c r="Q4" s="499"/>
      <c r="R4" s="500"/>
      <c r="S4" s="488"/>
      <c r="T4" s="205" t="s">
        <v>277</v>
      </c>
      <c r="U4" s="205" t="s">
        <v>278</v>
      </c>
      <c r="V4" s="488"/>
      <c r="W4" s="210" t="s">
        <v>277</v>
      </c>
      <c r="X4" s="210" t="s">
        <v>278</v>
      </c>
      <c r="Y4" s="210"/>
      <c r="Z4" s="488"/>
      <c r="AA4" s="488"/>
      <c r="AB4" s="490"/>
      <c r="AC4" s="79"/>
    </row>
    <row r="5" spans="2:29" ht="17.25" customHeight="1" x14ac:dyDescent="0.2">
      <c r="B5" s="484"/>
      <c r="C5" s="504"/>
      <c r="D5" s="237" t="s">
        <v>91</v>
      </c>
      <c r="E5" s="237" t="s">
        <v>92</v>
      </c>
      <c r="F5" s="237" t="s">
        <v>10</v>
      </c>
      <c r="G5" s="61" t="s">
        <v>91</v>
      </c>
      <c r="H5" s="61" t="s">
        <v>92</v>
      </c>
      <c r="I5" s="61" t="s">
        <v>10</v>
      </c>
      <c r="J5" s="62" t="s">
        <v>279</v>
      </c>
      <c r="K5" s="387" t="s">
        <v>279</v>
      </c>
      <c r="L5" s="212"/>
      <c r="M5" s="496"/>
      <c r="N5" s="68" t="s">
        <v>101</v>
      </c>
      <c r="O5" s="390" t="s">
        <v>118</v>
      </c>
      <c r="P5" s="388" t="s">
        <v>95</v>
      </c>
      <c r="Q5" s="61" t="s">
        <v>96</v>
      </c>
      <c r="R5" s="61" t="s">
        <v>10</v>
      </c>
      <c r="S5" s="73" t="s">
        <v>280</v>
      </c>
      <c r="T5" s="68"/>
      <c r="U5" s="68"/>
      <c r="V5" s="73" t="s">
        <v>280</v>
      </c>
      <c r="W5" s="211"/>
      <c r="X5" s="211"/>
      <c r="Y5" s="211"/>
      <c r="Z5" s="60" t="s">
        <v>281</v>
      </c>
      <c r="AA5" s="73" t="s">
        <v>280</v>
      </c>
      <c r="AB5" s="74" t="s">
        <v>280</v>
      </c>
      <c r="AC5" s="80"/>
    </row>
    <row r="6" spans="2:29" ht="15.75" customHeight="1" x14ac:dyDescent="0.2">
      <c r="B6" s="9"/>
      <c r="C6" s="59" t="s">
        <v>85</v>
      </c>
      <c r="D6" s="359">
        <v>1276</v>
      </c>
      <c r="E6" s="359">
        <v>1136</v>
      </c>
      <c r="F6" s="157">
        <v>2412</v>
      </c>
      <c r="G6" s="137">
        <v>38149</v>
      </c>
      <c r="H6" s="137">
        <v>68340</v>
      </c>
      <c r="I6" s="174">
        <f t="shared" ref="I6:I39" si="0">SUM(G6:H6)</f>
        <v>106489</v>
      </c>
      <c r="J6" s="137">
        <v>2995</v>
      </c>
      <c r="K6" s="190" t="s">
        <v>282</v>
      </c>
      <c r="L6" s="214"/>
      <c r="M6" s="81" t="s">
        <v>85</v>
      </c>
      <c r="N6" s="185" t="s">
        <v>242</v>
      </c>
      <c r="O6" s="185" t="s">
        <v>242</v>
      </c>
      <c r="P6" s="389" t="s">
        <v>282</v>
      </c>
      <c r="Q6" s="185" t="s">
        <v>282</v>
      </c>
      <c r="R6" s="187" t="s">
        <v>282</v>
      </c>
      <c r="S6" s="185" t="s">
        <v>282</v>
      </c>
      <c r="T6" s="139"/>
      <c r="U6" s="138"/>
      <c r="V6" s="188" t="s">
        <v>282</v>
      </c>
      <c r="W6" s="213"/>
      <c r="X6" s="215"/>
      <c r="Y6" s="215"/>
      <c r="Z6" s="189" t="s">
        <v>282</v>
      </c>
      <c r="AA6" s="188" t="s">
        <v>282</v>
      </c>
      <c r="AB6" s="171">
        <v>4380</v>
      </c>
      <c r="AC6" s="35"/>
    </row>
    <row r="7" spans="2:29" ht="15.75" customHeight="1" x14ac:dyDescent="0.2">
      <c r="B7" s="9"/>
      <c r="C7" s="59" t="s">
        <v>174</v>
      </c>
      <c r="D7" s="359">
        <v>160</v>
      </c>
      <c r="E7" s="265">
        <v>0</v>
      </c>
      <c r="F7" s="140">
        <v>160</v>
      </c>
      <c r="G7" s="96">
        <v>4131</v>
      </c>
      <c r="H7" s="96">
        <v>22662</v>
      </c>
      <c r="I7" s="149">
        <f t="shared" si="0"/>
        <v>26793</v>
      </c>
      <c r="J7" s="188">
        <v>0</v>
      </c>
      <c r="K7" s="190" t="s">
        <v>282</v>
      </c>
      <c r="L7" s="214"/>
      <c r="M7" s="81" t="s">
        <v>174</v>
      </c>
      <c r="N7" s="188" t="s">
        <v>242</v>
      </c>
      <c r="O7" s="188" t="s">
        <v>242</v>
      </c>
      <c r="P7" s="200" t="s">
        <v>282</v>
      </c>
      <c r="Q7" s="191" t="s">
        <v>282</v>
      </c>
      <c r="R7" s="187" t="s">
        <v>282</v>
      </c>
      <c r="S7" s="188" t="s">
        <v>282</v>
      </c>
      <c r="T7" s="139"/>
      <c r="U7" s="138"/>
      <c r="V7" s="188" t="s">
        <v>282</v>
      </c>
      <c r="W7" s="213"/>
      <c r="X7" s="215"/>
      <c r="Y7" s="215"/>
      <c r="Z7" s="189" t="s">
        <v>282</v>
      </c>
      <c r="AA7" s="188" t="s">
        <v>282</v>
      </c>
      <c r="AB7" s="172">
        <v>10425</v>
      </c>
      <c r="AC7" s="35"/>
    </row>
    <row r="8" spans="2:29" ht="15.75" customHeight="1" x14ac:dyDescent="0.2">
      <c r="B8" s="9" t="s">
        <v>61</v>
      </c>
      <c r="C8" s="4" t="s">
        <v>1</v>
      </c>
      <c r="D8" s="360">
        <v>110</v>
      </c>
      <c r="E8" s="360">
        <v>15</v>
      </c>
      <c r="F8" s="140">
        <v>125</v>
      </c>
      <c r="G8" s="96">
        <v>594</v>
      </c>
      <c r="H8" s="96">
        <v>88718</v>
      </c>
      <c r="I8" s="96">
        <f t="shared" si="0"/>
        <v>89312</v>
      </c>
      <c r="J8" s="191">
        <v>4043</v>
      </c>
      <c r="K8" s="193">
        <v>418</v>
      </c>
      <c r="L8" s="214"/>
      <c r="M8" s="82" t="s">
        <v>1</v>
      </c>
      <c r="N8" s="191">
        <v>8306</v>
      </c>
      <c r="O8" s="191">
        <v>3</v>
      </c>
      <c r="P8" s="200">
        <v>2068</v>
      </c>
      <c r="Q8" s="191">
        <v>3859</v>
      </c>
      <c r="R8" s="187">
        <f t="shared" ref="R8:R20" si="1">SUM(P8:Q8)</f>
        <v>5927</v>
      </c>
      <c r="S8" s="188" t="s">
        <v>283</v>
      </c>
      <c r="T8" s="140"/>
      <c r="U8" s="96"/>
      <c r="V8" s="191" t="s">
        <v>283</v>
      </c>
      <c r="W8" s="216"/>
      <c r="X8" s="217"/>
      <c r="Y8" s="215"/>
      <c r="Z8" s="189" t="s">
        <v>283</v>
      </c>
      <c r="AA8" s="191" t="s">
        <v>283</v>
      </c>
      <c r="AB8" s="172">
        <v>42735</v>
      </c>
      <c r="AC8" s="35"/>
    </row>
    <row r="9" spans="2:29" ht="15.75" customHeight="1" x14ac:dyDescent="0.2">
      <c r="B9" s="9"/>
      <c r="C9" s="4" t="s">
        <v>2</v>
      </c>
      <c r="D9" s="360">
        <v>1115</v>
      </c>
      <c r="E9" s="265">
        <v>0</v>
      </c>
      <c r="F9" s="140">
        <v>1115</v>
      </c>
      <c r="G9" s="96">
        <v>4548</v>
      </c>
      <c r="H9" s="96">
        <v>10193</v>
      </c>
      <c r="I9" s="148">
        <f t="shared" si="0"/>
        <v>14741</v>
      </c>
      <c r="J9" s="191">
        <v>0</v>
      </c>
      <c r="K9" s="193" t="s">
        <v>283</v>
      </c>
      <c r="L9" s="214"/>
      <c r="M9" s="82" t="s">
        <v>2</v>
      </c>
      <c r="N9" s="191" t="s">
        <v>242</v>
      </c>
      <c r="O9" s="191" t="s">
        <v>242</v>
      </c>
      <c r="P9" s="200" t="s">
        <v>283</v>
      </c>
      <c r="Q9" s="191">
        <v>0</v>
      </c>
      <c r="R9" s="187">
        <f t="shared" si="1"/>
        <v>0</v>
      </c>
      <c r="S9" s="188" t="s">
        <v>283</v>
      </c>
      <c r="T9" s="140"/>
      <c r="U9" s="96"/>
      <c r="V9" s="191" t="s">
        <v>283</v>
      </c>
      <c r="W9" s="216"/>
      <c r="X9" s="217"/>
      <c r="Y9" s="215"/>
      <c r="Z9" s="189" t="s">
        <v>283</v>
      </c>
      <c r="AA9" s="191" t="s">
        <v>283</v>
      </c>
      <c r="AB9" s="172">
        <v>99006</v>
      </c>
      <c r="AC9" s="35"/>
    </row>
    <row r="10" spans="2:29" ht="15.75" customHeight="1" x14ac:dyDescent="0.2">
      <c r="B10" s="9"/>
      <c r="C10" s="4" t="s">
        <v>0</v>
      </c>
      <c r="D10" s="360">
        <v>6842</v>
      </c>
      <c r="E10" s="265">
        <v>0</v>
      </c>
      <c r="F10" s="140">
        <v>6842</v>
      </c>
      <c r="G10" s="96">
        <v>12537</v>
      </c>
      <c r="H10" s="96">
        <v>112014</v>
      </c>
      <c r="I10" s="96">
        <f t="shared" si="0"/>
        <v>124551</v>
      </c>
      <c r="J10" s="191">
        <v>0</v>
      </c>
      <c r="K10" s="193" t="s">
        <v>283</v>
      </c>
      <c r="L10" s="214"/>
      <c r="M10" s="82" t="s">
        <v>0</v>
      </c>
      <c r="N10" s="191" t="s">
        <v>242</v>
      </c>
      <c r="O10" s="191">
        <v>10</v>
      </c>
      <c r="P10" s="200" t="s">
        <v>283</v>
      </c>
      <c r="Q10" s="191" t="s">
        <v>283</v>
      </c>
      <c r="R10" s="187">
        <f t="shared" si="1"/>
        <v>0</v>
      </c>
      <c r="S10" s="188" t="s">
        <v>283</v>
      </c>
      <c r="T10" s="140"/>
      <c r="U10" s="96"/>
      <c r="V10" s="191" t="s">
        <v>283</v>
      </c>
      <c r="W10" s="216"/>
      <c r="X10" s="217"/>
      <c r="Y10" s="215"/>
      <c r="Z10" s="189" t="s">
        <v>283</v>
      </c>
      <c r="AA10" s="191" t="s">
        <v>283</v>
      </c>
      <c r="AB10" s="172">
        <v>255</v>
      </c>
      <c r="AC10" s="35"/>
    </row>
    <row r="11" spans="2:29" ht="15.75" customHeight="1" x14ac:dyDescent="0.2">
      <c r="B11" s="9" t="s">
        <v>284</v>
      </c>
      <c r="C11" s="4" t="s">
        <v>8</v>
      </c>
      <c r="D11" s="360">
        <v>1600</v>
      </c>
      <c r="E11" s="265">
        <v>0</v>
      </c>
      <c r="F11" s="140">
        <v>1600</v>
      </c>
      <c r="G11" s="96">
        <v>5000</v>
      </c>
      <c r="H11" s="191">
        <v>0</v>
      </c>
      <c r="I11" s="148">
        <f t="shared" si="0"/>
        <v>5000</v>
      </c>
      <c r="J11" s="191">
        <v>0</v>
      </c>
      <c r="K11" s="193" t="s">
        <v>283</v>
      </c>
      <c r="L11" s="214"/>
      <c r="M11" s="82" t="s">
        <v>8</v>
      </c>
      <c r="N11" s="191">
        <v>0</v>
      </c>
      <c r="O11" s="191" t="s">
        <v>242</v>
      </c>
      <c r="P11" s="200" t="s">
        <v>283</v>
      </c>
      <c r="Q11" s="191" t="s">
        <v>283</v>
      </c>
      <c r="R11" s="187">
        <f t="shared" si="1"/>
        <v>0</v>
      </c>
      <c r="S11" s="188" t="s">
        <v>283</v>
      </c>
      <c r="T11" s="140"/>
      <c r="U11" s="96"/>
      <c r="V11" s="191" t="s">
        <v>283</v>
      </c>
      <c r="W11" s="216"/>
      <c r="X11" s="217"/>
      <c r="Y11" s="215"/>
      <c r="Z11" s="189" t="s">
        <v>283</v>
      </c>
      <c r="AA11" s="191" t="s">
        <v>283</v>
      </c>
      <c r="AB11" s="193" t="s">
        <v>245</v>
      </c>
      <c r="AC11" s="35"/>
    </row>
    <row r="12" spans="2:29" ht="15.75" customHeight="1" x14ac:dyDescent="0.2">
      <c r="B12" s="9" t="s">
        <v>62</v>
      </c>
      <c r="C12" s="4" t="s">
        <v>3</v>
      </c>
      <c r="D12" s="361">
        <v>631</v>
      </c>
      <c r="E12" s="265">
        <v>0</v>
      </c>
      <c r="F12" s="194">
        <v>631</v>
      </c>
      <c r="G12" s="149">
        <v>23840</v>
      </c>
      <c r="H12" s="149">
        <v>22755</v>
      </c>
      <c r="I12" s="96">
        <f t="shared" si="0"/>
        <v>46595</v>
      </c>
      <c r="J12" s="96">
        <v>530</v>
      </c>
      <c r="K12" s="193">
        <v>0</v>
      </c>
      <c r="L12" s="214"/>
      <c r="M12" s="82" t="s">
        <v>3</v>
      </c>
      <c r="N12" s="191">
        <v>5816</v>
      </c>
      <c r="O12" s="191">
        <v>0</v>
      </c>
      <c r="P12" s="194" t="s">
        <v>285</v>
      </c>
      <c r="Q12" s="187" t="s">
        <v>285</v>
      </c>
      <c r="R12" s="187">
        <f t="shared" si="1"/>
        <v>0</v>
      </c>
      <c r="S12" s="188" t="s">
        <v>285</v>
      </c>
      <c r="T12" s="140"/>
      <c r="U12" s="96"/>
      <c r="V12" s="191" t="s">
        <v>285</v>
      </c>
      <c r="W12" s="216"/>
      <c r="X12" s="217"/>
      <c r="Y12" s="215"/>
      <c r="Z12" s="189" t="s">
        <v>285</v>
      </c>
      <c r="AA12" s="191" t="s">
        <v>285</v>
      </c>
      <c r="AB12" s="193" t="s">
        <v>245</v>
      </c>
      <c r="AC12" s="35"/>
    </row>
    <row r="13" spans="2:29" ht="15.75" customHeight="1" x14ac:dyDescent="0.2">
      <c r="B13" s="9"/>
      <c r="C13" s="4" t="s">
        <v>4</v>
      </c>
      <c r="D13" s="361">
        <v>89</v>
      </c>
      <c r="E13" s="265">
        <v>0</v>
      </c>
      <c r="F13" s="150">
        <v>89</v>
      </c>
      <c r="G13" s="149">
        <v>98349</v>
      </c>
      <c r="H13" s="149">
        <v>111752</v>
      </c>
      <c r="I13" s="138">
        <f t="shared" si="0"/>
        <v>210101</v>
      </c>
      <c r="J13" s="96">
        <v>105618</v>
      </c>
      <c r="K13" s="193" t="s">
        <v>285</v>
      </c>
      <c r="L13" s="214"/>
      <c r="M13" s="82" t="s">
        <v>4</v>
      </c>
      <c r="N13" s="191" t="s">
        <v>242</v>
      </c>
      <c r="O13" s="191" t="s">
        <v>242</v>
      </c>
      <c r="P13" s="194" t="s">
        <v>285</v>
      </c>
      <c r="Q13" s="187" t="s">
        <v>285</v>
      </c>
      <c r="R13" s="187">
        <f t="shared" si="1"/>
        <v>0</v>
      </c>
      <c r="S13" s="188" t="s">
        <v>285</v>
      </c>
      <c r="T13" s="140"/>
      <c r="U13" s="96"/>
      <c r="V13" s="191" t="s">
        <v>285</v>
      </c>
      <c r="W13" s="216"/>
      <c r="X13" s="217"/>
      <c r="Y13" s="215"/>
      <c r="Z13" s="189" t="s">
        <v>285</v>
      </c>
      <c r="AA13" s="191" t="s">
        <v>285</v>
      </c>
      <c r="AB13" s="193" t="s">
        <v>245</v>
      </c>
      <c r="AC13" s="35"/>
    </row>
    <row r="14" spans="2:29" ht="15.75" customHeight="1" x14ac:dyDescent="0.2">
      <c r="B14" s="12"/>
      <c r="C14" s="6" t="s">
        <v>10</v>
      </c>
      <c r="D14" s="345">
        <f>SUM(D6:D13)</f>
        <v>11823</v>
      </c>
      <c r="E14" s="345">
        <f>SUM(E6:E13)</f>
        <v>1151</v>
      </c>
      <c r="F14" s="141">
        <f>SUM(F6:F13)</f>
        <v>12974</v>
      </c>
      <c r="G14" s="141">
        <f>SUM(G6:G13)</f>
        <v>187148</v>
      </c>
      <c r="H14" s="141">
        <f>SUM(H6:H13)</f>
        <v>436434</v>
      </c>
      <c r="I14" s="22">
        <f t="shared" si="0"/>
        <v>623582</v>
      </c>
      <c r="J14" s="141">
        <f>SUM(J6:J13)</f>
        <v>113186</v>
      </c>
      <c r="K14" s="203">
        <f>SUM(K6:K13)</f>
        <v>418</v>
      </c>
      <c r="L14" s="214"/>
      <c r="M14" s="84" t="s">
        <v>10</v>
      </c>
      <c r="N14" s="141">
        <f>SUM(N6:N13)</f>
        <v>14122</v>
      </c>
      <c r="O14" s="141">
        <f>SUM(O6:O13)</f>
        <v>13</v>
      </c>
      <c r="P14" s="196">
        <f>SUM(P6:P13)</f>
        <v>2068</v>
      </c>
      <c r="Q14" s="195">
        <f>SUM(Q6:Q13)</f>
        <v>3859</v>
      </c>
      <c r="R14" s="195">
        <f t="shared" si="1"/>
        <v>5927</v>
      </c>
      <c r="S14" s="195" t="s">
        <v>282</v>
      </c>
      <c r="T14" s="168"/>
      <c r="U14" s="141"/>
      <c r="V14" s="195">
        <f>SUM(V6:V13)</f>
        <v>0</v>
      </c>
      <c r="W14" s="218"/>
      <c r="X14" s="218"/>
      <c r="Y14" s="219"/>
      <c r="Z14" s="196" t="s">
        <v>282</v>
      </c>
      <c r="AA14" s="195">
        <f>SUM(AA6:AA13)</f>
        <v>0</v>
      </c>
      <c r="AB14" s="176">
        <f>SUM(AB6:AB13)</f>
        <v>156801</v>
      </c>
      <c r="AC14" s="35"/>
    </row>
    <row r="15" spans="2:29" ht="15.75" customHeight="1" x14ac:dyDescent="0.2">
      <c r="B15" s="477" t="s">
        <v>189</v>
      </c>
      <c r="C15" s="121" t="s">
        <v>187</v>
      </c>
      <c r="D15" s="252">
        <v>0</v>
      </c>
      <c r="E15" s="362">
        <v>30</v>
      </c>
      <c r="F15" s="139">
        <v>30</v>
      </c>
      <c r="G15" s="138">
        <v>4976</v>
      </c>
      <c r="H15" s="138">
        <v>248444</v>
      </c>
      <c r="I15" s="138">
        <f t="shared" si="0"/>
        <v>253420</v>
      </c>
      <c r="J15" s="137">
        <v>0</v>
      </c>
      <c r="K15" s="180">
        <v>179487</v>
      </c>
      <c r="L15" s="214"/>
      <c r="M15" s="124" t="s">
        <v>187</v>
      </c>
      <c r="N15" s="148">
        <v>4465</v>
      </c>
      <c r="O15" s="148">
        <v>0</v>
      </c>
      <c r="P15" s="189">
        <v>94</v>
      </c>
      <c r="Q15" s="188">
        <v>47</v>
      </c>
      <c r="R15" s="197">
        <f t="shared" si="1"/>
        <v>141</v>
      </c>
      <c r="S15" s="197">
        <v>632</v>
      </c>
      <c r="T15" s="154"/>
      <c r="U15" s="154"/>
      <c r="V15" s="198">
        <v>76</v>
      </c>
      <c r="W15" s="220"/>
      <c r="X15" s="220"/>
      <c r="Y15" s="220"/>
      <c r="Z15" s="198" t="s">
        <v>282</v>
      </c>
      <c r="AA15" s="197" t="s">
        <v>282</v>
      </c>
      <c r="AB15" s="175">
        <v>2805</v>
      </c>
      <c r="AC15" s="35"/>
    </row>
    <row r="16" spans="2:29" ht="15.75" customHeight="1" x14ac:dyDescent="0.2">
      <c r="B16" s="478"/>
      <c r="C16" s="4" t="s">
        <v>286</v>
      </c>
      <c r="D16" s="265">
        <v>0</v>
      </c>
      <c r="E16" s="265">
        <v>0</v>
      </c>
      <c r="F16" s="194">
        <v>0</v>
      </c>
      <c r="G16" s="149">
        <v>2290</v>
      </c>
      <c r="H16" s="149">
        <v>435738</v>
      </c>
      <c r="I16" s="138">
        <f t="shared" si="0"/>
        <v>438028</v>
      </c>
      <c r="J16" s="191">
        <v>0</v>
      </c>
      <c r="K16" s="193" t="s">
        <v>282</v>
      </c>
      <c r="L16" s="214"/>
      <c r="M16" s="82" t="s">
        <v>287</v>
      </c>
      <c r="N16" s="191" t="s">
        <v>242</v>
      </c>
      <c r="O16" s="191" t="s">
        <v>242</v>
      </c>
      <c r="P16" s="194" t="s">
        <v>282</v>
      </c>
      <c r="Q16" s="187" t="s">
        <v>282</v>
      </c>
      <c r="R16" s="187">
        <f t="shared" si="1"/>
        <v>0</v>
      </c>
      <c r="S16" s="191" t="s">
        <v>282</v>
      </c>
      <c r="T16" s="140"/>
      <c r="U16" s="96"/>
      <c r="V16" s="191" t="s">
        <v>282</v>
      </c>
      <c r="W16" s="216"/>
      <c r="X16" s="217"/>
      <c r="Y16" s="217"/>
      <c r="Z16" s="200" t="s">
        <v>282</v>
      </c>
      <c r="AA16" s="191" t="s">
        <v>282</v>
      </c>
      <c r="AB16" s="179">
        <v>1260</v>
      </c>
      <c r="AC16" s="35"/>
    </row>
    <row r="17" spans="2:29" ht="15.75" customHeight="1" x14ac:dyDescent="0.2">
      <c r="B17" s="479"/>
      <c r="C17" s="6" t="s">
        <v>10</v>
      </c>
      <c r="D17" s="265">
        <v>0</v>
      </c>
      <c r="E17" s="363">
        <f>SUM(E15:E16)</f>
        <v>30</v>
      </c>
      <c r="F17" s="168">
        <f>SUM(F15:F16)</f>
        <v>30</v>
      </c>
      <c r="G17" s="141">
        <f>SUM(G15:G16)</f>
        <v>7266</v>
      </c>
      <c r="H17" s="141">
        <f>SUM(H15:H16)</f>
        <v>684182</v>
      </c>
      <c r="I17" s="141">
        <f t="shared" si="0"/>
        <v>691448</v>
      </c>
      <c r="J17" s="141">
        <f>SUM(J15:J16)</f>
        <v>0</v>
      </c>
      <c r="K17" s="176">
        <f>SUM(K15:K16)</f>
        <v>179487</v>
      </c>
      <c r="L17" s="214"/>
      <c r="M17" s="84" t="s">
        <v>10</v>
      </c>
      <c r="N17" s="141">
        <f>SUM(N15:N16)</f>
        <v>4465</v>
      </c>
      <c r="O17" s="141">
        <f>SUM(O15:O16)</f>
        <v>0</v>
      </c>
      <c r="P17" s="196">
        <f>SUM(P15:P16)</f>
        <v>94</v>
      </c>
      <c r="Q17" s="195">
        <f>SUM(Q15:Q16)</f>
        <v>47</v>
      </c>
      <c r="R17" s="195">
        <f t="shared" si="1"/>
        <v>141</v>
      </c>
      <c r="S17" s="195">
        <f>SUM(S15:S16)</f>
        <v>632</v>
      </c>
      <c r="T17" s="168"/>
      <c r="U17" s="141"/>
      <c r="V17" s="195">
        <f>SUM(V15:V16)</f>
        <v>76</v>
      </c>
      <c r="W17" s="218"/>
      <c r="X17" s="218"/>
      <c r="Y17" s="218"/>
      <c r="Z17" s="195" t="s">
        <v>282</v>
      </c>
      <c r="AA17" s="195">
        <f>SUM(AA15:AA16)</f>
        <v>0</v>
      </c>
      <c r="AB17" s="176">
        <f>SUM(AB15:AB16)</f>
        <v>4065</v>
      </c>
      <c r="AC17" s="35"/>
    </row>
    <row r="18" spans="2:29" ht="15.75" customHeight="1" x14ac:dyDescent="0.2">
      <c r="B18" s="469" t="s">
        <v>235</v>
      </c>
      <c r="C18" s="177" t="s">
        <v>11</v>
      </c>
      <c r="D18" s="364">
        <v>15</v>
      </c>
      <c r="E18" s="265">
        <v>0</v>
      </c>
      <c r="F18" s="157">
        <v>15</v>
      </c>
      <c r="G18" s="137">
        <v>177</v>
      </c>
      <c r="H18" s="137">
        <v>87700</v>
      </c>
      <c r="I18" s="137">
        <f t="shared" si="0"/>
        <v>87877</v>
      </c>
      <c r="J18" s="185">
        <v>0</v>
      </c>
      <c r="K18" s="186" t="s">
        <v>282</v>
      </c>
      <c r="L18" s="214"/>
      <c r="M18" s="202" t="s">
        <v>11</v>
      </c>
      <c r="N18" s="185" t="s">
        <v>242</v>
      </c>
      <c r="O18" s="185" t="s">
        <v>242</v>
      </c>
      <c r="P18" s="389" t="s">
        <v>282</v>
      </c>
      <c r="Q18" s="185" t="s">
        <v>282</v>
      </c>
      <c r="R18" s="185">
        <f t="shared" si="1"/>
        <v>0</v>
      </c>
      <c r="S18" s="185" t="s">
        <v>282</v>
      </c>
      <c r="T18" s="137"/>
      <c r="U18" s="137"/>
      <c r="V18" s="185" t="s">
        <v>282</v>
      </c>
      <c r="W18" s="221"/>
      <c r="X18" s="221"/>
      <c r="Y18" s="221"/>
      <c r="Z18" s="185" t="s">
        <v>282</v>
      </c>
      <c r="AA18" s="185" t="s">
        <v>282</v>
      </c>
      <c r="AB18" s="171">
        <v>2545</v>
      </c>
      <c r="AC18" s="35"/>
    </row>
    <row r="19" spans="2:29" ht="15.75" customHeight="1" x14ac:dyDescent="0.2">
      <c r="B19" s="470"/>
      <c r="C19" s="59" t="s">
        <v>14</v>
      </c>
      <c r="D19" s="265">
        <v>0</v>
      </c>
      <c r="E19" s="265">
        <v>0</v>
      </c>
      <c r="F19" s="194">
        <v>0</v>
      </c>
      <c r="G19" s="138"/>
      <c r="H19" s="138">
        <v>141998</v>
      </c>
      <c r="I19" s="138">
        <f t="shared" si="0"/>
        <v>141998</v>
      </c>
      <c r="J19" s="188">
        <v>0</v>
      </c>
      <c r="K19" s="190" t="s">
        <v>282</v>
      </c>
      <c r="L19" s="214"/>
      <c r="M19" s="81" t="s">
        <v>14</v>
      </c>
      <c r="N19" s="188" t="s">
        <v>242</v>
      </c>
      <c r="O19" s="188" t="s">
        <v>242</v>
      </c>
      <c r="P19" s="189" t="s">
        <v>282</v>
      </c>
      <c r="Q19" s="188" t="s">
        <v>282</v>
      </c>
      <c r="R19" s="191">
        <f t="shared" si="1"/>
        <v>0</v>
      </c>
      <c r="S19" s="188">
        <v>0</v>
      </c>
      <c r="T19" s="139"/>
      <c r="U19" s="138"/>
      <c r="V19" s="188" t="s">
        <v>282</v>
      </c>
      <c r="W19" s="213"/>
      <c r="X19" s="215"/>
      <c r="Y19" s="215"/>
      <c r="Z19" s="189" t="s">
        <v>282</v>
      </c>
      <c r="AA19" s="188" t="s">
        <v>282</v>
      </c>
      <c r="AB19" s="175">
        <v>4822</v>
      </c>
      <c r="AC19" s="35"/>
    </row>
    <row r="20" spans="2:29" ht="15.75" customHeight="1" x14ac:dyDescent="0.2">
      <c r="B20" s="470"/>
      <c r="C20" s="59" t="s">
        <v>176</v>
      </c>
      <c r="D20" s="265">
        <v>0</v>
      </c>
      <c r="E20" s="265">
        <v>0</v>
      </c>
      <c r="F20" s="194">
        <v>0</v>
      </c>
      <c r="G20" s="187"/>
      <c r="H20" s="149">
        <v>69918</v>
      </c>
      <c r="I20" s="138">
        <f t="shared" si="0"/>
        <v>69918</v>
      </c>
      <c r="J20" s="191">
        <v>3477</v>
      </c>
      <c r="K20" s="190" t="s">
        <v>282</v>
      </c>
      <c r="L20" s="214"/>
      <c r="M20" s="82" t="s">
        <v>176</v>
      </c>
      <c r="N20" s="188">
        <v>0</v>
      </c>
      <c r="O20" s="188" t="s">
        <v>242</v>
      </c>
      <c r="P20" s="194" t="s">
        <v>282</v>
      </c>
      <c r="Q20" s="187">
        <v>7</v>
      </c>
      <c r="R20" s="191">
        <f t="shared" si="1"/>
        <v>7</v>
      </c>
      <c r="S20" s="191">
        <v>0</v>
      </c>
      <c r="T20" s="139"/>
      <c r="U20" s="138"/>
      <c r="V20" s="188" t="s">
        <v>282</v>
      </c>
      <c r="W20" s="213"/>
      <c r="X20" s="215"/>
      <c r="Y20" s="215"/>
      <c r="Z20" s="189" t="s">
        <v>282</v>
      </c>
      <c r="AA20" s="188" t="s">
        <v>282</v>
      </c>
      <c r="AB20" s="179">
        <v>270</v>
      </c>
      <c r="AC20" s="35"/>
    </row>
    <row r="21" spans="2:29" ht="15.75" customHeight="1" x14ac:dyDescent="0.2">
      <c r="B21" s="471"/>
      <c r="C21" s="6" t="s">
        <v>10</v>
      </c>
      <c r="D21" s="347">
        <f>SUM(D18:D20)</f>
        <v>15</v>
      </c>
      <c r="E21" s="256">
        <v>0</v>
      </c>
      <c r="F21" s="168">
        <f>SUM(F18:F20)</f>
        <v>15</v>
      </c>
      <c r="G21" s="196">
        <f>SUM(G18:G20)</f>
        <v>177</v>
      </c>
      <c r="H21" s="196">
        <f>SUM(H18:H20)</f>
        <v>299616</v>
      </c>
      <c r="I21" s="168">
        <f t="shared" si="0"/>
        <v>299793</v>
      </c>
      <c r="J21" s="196">
        <f>SUM(J18:J20)</f>
        <v>3477</v>
      </c>
      <c r="K21" s="203">
        <f>SUM(K18:K20)</f>
        <v>0</v>
      </c>
      <c r="L21" s="214"/>
      <c r="M21" s="84" t="s">
        <v>10</v>
      </c>
      <c r="N21" s="196">
        <f t="shared" ref="N21:S21" si="2">SUM(N18:N20)</f>
        <v>0</v>
      </c>
      <c r="O21" s="195">
        <f t="shared" si="2"/>
        <v>0</v>
      </c>
      <c r="P21" s="196">
        <f t="shared" si="2"/>
        <v>0</v>
      </c>
      <c r="Q21" s="195">
        <f t="shared" si="2"/>
        <v>7</v>
      </c>
      <c r="R21" s="195">
        <f t="shared" si="2"/>
        <v>7</v>
      </c>
      <c r="S21" s="195">
        <f t="shared" si="2"/>
        <v>0</v>
      </c>
      <c r="T21" s="168"/>
      <c r="U21" s="141"/>
      <c r="V21" s="195">
        <f>SUM(V18:V20)</f>
        <v>0</v>
      </c>
      <c r="W21" s="218"/>
      <c r="X21" s="218"/>
      <c r="Y21" s="218"/>
      <c r="Z21" s="195" t="s">
        <v>282</v>
      </c>
      <c r="AA21" s="195">
        <f>SUM(AA18:AA20)</f>
        <v>0</v>
      </c>
      <c r="AB21" s="176">
        <f>SUM(AB18:AB20)</f>
        <v>7637</v>
      </c>
      <c r="AC21" s="35"/>
    </row>
    <row r="22" spans="2:29" ht="15.75" customHeight="1" x14ac:dyDescent="0.2">
      <c r="B22" s="9" t="s">
        <v>75</v>
      </c>
      <c r="C22" s="64" t="s">
        <v>35</v>
      </c>
      <c r="D22" s="252">
        <v>0</v>
      </c>
      <c r="E22" s="252">
        <v>0</v>
      </c>
      <c r="F22" s="154">
        <v>0</v>
      </c>
      <c r="G22" s="148">
        <v>0</v>
      </c>
      <c r="H22" s="148">
        <v>304000</v>
      </c>
      <c r="I22" s="138">
        <f t="shared" si="0"/>
        <v>304000</v>
      </c>
      <c r="J22" s="138">
        <v>0</v>
      </c>
      <c r="K22" s="190" t="s">
        <v>288</v>
      </c>
      <c r="L22" s="214"/>
      <c r="M22" s="87" t="s">
        <v>35</v>
      </c>
      <c r="N22" s="188" t="s">
        <v>242</v>
      </c>
      <c r="O22" s="138">
        <v>0</v>
      </c>
      <c r="P22" s="198">
        <v>6000</v>
      </c>
      <c r="Q22" s="197">
        <v>900</v>
      </c>
      <c r="R22" s="187">
        <f>SUM(P22:Q22)</f>
        <v>6900</v>
      </c>
      <c r="S22" s="188" t="s">
        <v>288</v>
      </c>
      <c r="T22" s="139"/>
      <c r="U22" s="138"/>
      <c r="V22" s="188" t="s">
        <v>288</v>
      </c>
      <c r="W22" s="213"/>
      <c r="X22" s="215"/>
      <c r="Y22" s="215"/>
      <c r="Z22" s="189" t="s">
        <v>288</v>
      </c>
      <c r="AA22" s="188" t="s">
        <v>288</v>
      </c>
      <c r="AB22" s="180">
        <v>22104</v>
      </c>
      <c r="AC22" s="35"/>
    </row>
    <row r="23" spans="2:29" ht="15.75" customHeight="1" x14ac:dyDescent="0.2">
      <c r="B23" s="12" t="s">
        <v>76</v>
      </c>
      <c r="C23" s="65" t="s">
        <v>10</v>
      </c>
      <c r="D23" s="282">
        <f>SUM(D22)</f>
        <v>0</v>
      </c>
      <c r="E23" s="297">
        <f>SUM(E22)</f>
        <v>0</v>
      </c>
      <c r="F23" s="168">
        <f>SUM(F22)</f>
        <v>0</v>
      </c>
      <c r="G23" s="141">
        <v>0</v>
      </c>
      <c r="H23" s="141">
        <f>SUM(H22)</f>
        <v>304000</v>
      </c>
      <c r="I23" s="141">
        <f t="shared" si="0"/>
        <v>304000</v>
      </c>
      <c r="J23" s="141">
        <f>SUM(J22)</f>
        <v>0</v>
      </c>
      <c r="K23" s="176">
        <f>SUM(K22)</f>
        <v>0</v>
      </c>
      <c r="L23" s="214"/>
      <c r="M23" s="89" t="s">
        <v>10</v>
      </c>
      <c r="N23" s="141">
        <f t="shared" ref="N23:S23" si="3">SUM(N22)</f>
        <v>0</v>
      </c>
      <c r="O23" s="141">
        <f t="shared" si="3"/>
        <v>0</v>
      </c>
      <c r="P23" s="196">
        <f t="shared" si="3"/>
        <v>6000</v>
      </c>
      <c r="Q23" s="195">
        <f t="shared" si="3"/>
        <v>900</v>
      </c>
      <c r="R23" s="195">
        <f t="shared" si="3"/>
        <v>6900</v>
      </c>
      <c r="S23" s="195">
        <f t="shared" si="3"/>
        <v>0</v>
      </c>
      <c r="T23" s="168"/>
      <c r="U23" s="141"/>
      <c r="V23" s="195">
        <f>SUM(V22)</f>
        <v>0</v>
      </c>
      <c r="W23" s="218"/>
      <c r="X23" s="218"/>
      <c r="Y23" s="218"/>
      <c r="Z23" s="195" t="s">
        <v>289</v>
      </c>
      <c r="AA23" s="195">
        <f>SUM(AA22)</f>
        <v>0</v>
      </c>
      <c r="AB23" s="176">
        <f>SUM(AB22)</f>
        <v>22104</v>
      </c>
      <c r="AC23" s="35"/>
    </row>
    <row r="24" spans="2:29" ht="15.75" customHeight="1" x14ac:dyDescent="0.2">
      <c r="B24" s="469" t="s">
        <v>236</v>
      </c>
      <c r="C24" s="59" t="s">
        <v>22</v>
      </c>
      <c r="D24" s="252">
        <v>0</v>
      </c>
      <c r="E24" s="252">
        <v>0</v>
      </c>
      <c r="F24" s="139">
        <v>0</v>
      </c>
      <c r="G24" s="138">
        <v>125</v>
      </c>
      <c r="H24" s="138">
        <v>69286</v>
      </c>
      <c r="I24" s="138">
        <f t="shared" si="0"/>
        <v>69411</v>
      </c>
      <c r="J24" s="185">
        <v>60000</v>
      </c>
      <c r="K24" s="190" t="s">
        <v>289</v>
      </c>
      <c r="L24" s="214"/>
      <c r="M24" s="81" t="s">
        <v>22</v>
      </c>
      <c r="N24" s="185">
        <v>0</v>
      </c>
      <c r="O24" s="188" t="s">
        <v>242</v>
      </c>
      <c r="P24" s="189">
        <v>0</v>
      </c>
      <c r="Q24" s="188" t="s">
        <v>289</v>
      </c>
      <c r="R24" s="197">
        <f>SUM(P24:Q24)</f>
        <v>0</v>
      </c>
      <c r="S24" s="185">
        <v>0</v>
      </c>
      <c r="T24" s="139"/>
      <c r="U24" s="138"/>
      <c r="V24" s="188">
        <v>0</v>
      </c>
      <c r="W24" s="213"/>
      <c r="X24" s="215"/>
      <c r="Y24" s="215"/>
      <c r="Z24" s="189" t="s">
        <v>289</v>
      </c>
      <c r="AA24" s="188" t="s">
        <v>289</v>
      </c>
      <c r="AB24" s="175">
        <v>38263</v>
      </c>
      <c r="AC24" s="35"/>
    </row>
    <row r="25" spans="2:29" ht="15.75" customHeight="1" x14ac:dyDescent="0.2">
      <c r="B25" s="480"/>
      <c r="C25" s="4" t="s">
        <v>23</v>
      </c>
      <c r="D25" s="265">
        <v>0</v>
      </c>
      <c r="E25" s="265">
        <v>0</v>
      </c>
      <c r="F25" s="154">
        <v>0</v>
      </c>
      <c r="G25" s="197" t="s">
        <v>245</v>
      </c>
      <c r="H25" s="197" t="s">
        <v>245</v>
      </c>
      <c r="I25" s="138">
        <f t="shared" si="0"/>
        <v>0</v>
      </c>
      <c r="J25" s="188" t="s">
        <v>289</v>
      </c>
      <c r="K25" s="190" t="s">
        <v>289</v>
      </c>
      <c r="L25" s="214"/>
      <c r="M25" s="81" t="s">
        <v>23</v>
      </c>
      <c r="N25" s="188" t="s">
        <v>242</v>
      </c>
      <c r="O25" s="188" t="s">
        <v>242</v>
      </c>
      <c r="P25" s="198" t="s">
        <v>289</v>
      </c>
      <c r="Q25" s="197" t="s">
        <v>289</v>
      </c>
      <c r="R25" s="191">
        <f>SUM(P25:Q25)</f>
        <v>0</v>
      </c>
      <c r="S25" s="188" t="s">
        <v>289</v>
      </c>
      <c r="T25" s="139"/>
      <c r="U25" s="138"/>
      <c r="V25" s="188" t="s">
        <v>289</v>
      </c>
      <c r="W25" s="213"/>
      <c r="X25" s="215"/>
      <c r="Y25" s="215"/>
      <c r="Z25" s="189" t="s">
        <v>289</v>
      </c>
      <c r="AA25" s="188" t="s">
        <v>289</v>
      </c>
      <c r="AB25" s="180">
        <v>450</v>
      </c>
      <c r="AC25" s="35"/>
    </row>
    <row r="26" spans="2:29" ht="15.75" customHeight="1" x14ac:dyDescent="0.2">
      <c r="B26" s="481"/>
      <c r="C26" s="6" t="s">
        <v>10</v>
      </c>
      <c r="D26" s="282">
        <f>SUM(D24:D25)</f>
        <v>0</v>
      </c>
      <c r="E26" s="282">
        <f>SUM(E24:E25)</f>
        <v>0</v>
      </c>
      <c r="F26" s="168">
        <f>SUM(F24:F25)</f>
        <v>0</v>
      </c>
      <c r="G26" s="196">
        <f>SUM(G24:G25)</f>
        <v>125</v>
      </c>
      <c r="H26" s="196">
        <f>SUM(H24:H25)</f>
        <v>69286</v>
      </c>
      <c r="I26" s="168">
        <f t="shared" si="0"/>
        <v>69411</v>
      </c>
      <c r="J26" s="196">
        <f>SUM(J24:J25)</f>
        <v>60000</v>
      </c>
      <c r="K26" s="203">
        <f>SUM(K24:K25)</f>
        <v>0</v>
      </c>
      <c r="L26" s="214"/>
      <c r="M26" s="84" t="s">
        <v>10</v>
      </c>
      <c r="N26" s="196">
        <f t="shared" ref="N26:S26" si="4">SUM(N24:N25)</f>
        <v>0</v>
      </c>
      <c r="O26" s="195">
        <f t="shared" si="4"/>
        <v>0</v>
      </c>
      <c r="P26" s="196">
        <f t="shared" si="4"/>
        <v>0</v>
      </c>
      <c r="Q26" s="195">
        <f t="shared" si="4"/>
        <v>0</v>
      </c>
      <c r="R26" s="195">
        <f t="shared" si="4"/>
        <v>0</v>
      </c>
      <c r="S26" s="195">
        <f t="shared" si="4"/>
        <v>0</v>
      </c>
      <c r="T26" s="141"/>
      <c r="U26" s="141"/>
      <c r="V26" s="195">
        <f>SUM(V24:V25)</f>
        <v>0</v>
      </c>
      <c r="W26" s="218"/>
      <c r="X26" s="218"/>
      <c r="Y26" s="218"/>
      <c r="Z26" s="195" t="s">
        <v>282</v>
      </c>
      <c r="AA26" s="195">
        <f>SUM(AA24:AA25)</f>
        <v>0</v>
      </c>
      <c r="AB26" s="176">
        <f>SUM(AB24:AB25)</f>
        <v>38713</v>
      </c>
      <c r="AC26" s="35"/>
    </row>
    <row r="27" spans="2:29" ht="15.75" customHeight="1" x14ac:dyDescent="0.2">
      <c r="B27" s="469" t="s">
        <v>237</v>
      </c>
      <c r="C27" s="64" t="s">
        <v>37</v>
      </c>
      <c r="D27" s="252">
        <v>0</v>
      </c>
      <c r="E27" s="252">
        <v>0</v>
      </c>
      <c r="F27" s="139">
        <v>0</v>
      </c>
      <c r="G27" s="138">
        <v>0</v>
      </c>
      <c r="H27" s="138">
        <v>25688</v>
      </c>
      <c r="I27" s="138">
        <f t="shared" si="0"/>
        <v>25688</v>
      </c>
      <c r="J27" s="185" t="s">
        <v>282</v>
      </c>
      <c r="K27" s="190" t="s">
        <v>282</v>
      </c>
      <c r="L27" s="214"/>
      <c r="M27" s="87" t="s">
        <v>37</v>
      </c>
      <c r="N27" s="188" t="s">
        <v>242</v>
      </c>
      <c r="O27" s="185">
        <v>0</v>
      </c>
      <c r="P27" s="189" t="s">
        <v>282</v>
      </c>
      <c r="Q27" s="188" t="s">
        <v>282</v>
      </c>
      <c r="R27" s="187" t="s">
        <v>282</v>
      </c>
      <c r="S27" s="185" t="s">
        <v>282</v>
      </c>
      <c r="T27" s="139"/>
      <c r="U27" s="138"/>
      <c r="V27" s="188" t="s">
        <v>282</v>
      </c>
      <c r="W27" s="213"/>
      <c r="X27" s="215"/>
      <c r="Y27" s="215"/>
      <c r="Z27" s="189" t="s">
        <v>282</v>
      </c>
      <c r="AA27" s="188" t="s">
        <v>282</v>
      </c>
      <c r="AB27" s="190" t="s">
        <v>245</v>
      </c>
      <c r="AC27" s="35"/>
    </row>
    <row r="28" spans="2:29" ht="15.75" customHeight="1" x14ac:dyDescent="0.2">
      <c r="B28" s="470"/>
      <c r="C28" s="7" t="s">
        <v>38</v>
      </c>
      <c r="D28" s="265">
        <v>0</v>
      </c>
      <c r="E28" s="265">
        <v>0</v>
      </c>
      <c r="F28" s="150">
        <v>0</v>
      </c>
      <c r="G28" s="149">
        <v>0</v>
      </c>
      <c r="H28" s="187">
        <v>0</v>
      </c>
      <c r="I28" s="138">
        <f t="shared" si="0"/>
        <v>0</v>
      </c>
      <c r="J28" s="191" t="s">
        <v>282</v>
      </c>
      <c r="K28" s="193" t="s">
        <v>282</v>
      </c>
      <c r="L28" s="214"/>
      <c r="M28" s="88" t="s">
        <v>38</v>
      </c>
      <c r="N28" s="191" t="s">
        <v>242</v>
      </c>
      <c r="O28" s="191">
        <v>398</v>
      </c>
      <c r="P28" s="194" t="s">
        <v>282</v>
      </c>
      <c r="Q28" s="187" t="s">
        <v>282</v>
      </c>
      <c r="R28" s="187" t="s">
        <v>282</v>
      </c>
      <c r="S28" s="191" t="s">
        <v>282</v>
      </c>
      <c r="T28" s="140"/>
      <c r="U28" s="96"/>
      <c r="V28" s="191" t="s">
        <v>282</v>
      </c>
      <c r="W28" s="216"/>
      <c r="X28" s="217"/>
      <c r="Y28" s="217"/>
      <c r="Z28" s="200" t="s">
        <v>282</v>
      </c>
      <c r="AA28" s="191" t="s">
        <v>282</v>
      </c>
      <c r="AB28" s="179">
        <v>210</v>
      </c>
      <c r="AC28" s="35"/>
    </row>
    <row r="29" spans="2:29" ht="15.75" customHeight="1" x14ac:dyDescent="0.2">
      <c r="B29" s="471"/>
      <c r="C29" s="65" t="s">
        <v>10</v>
      </c>
      <c r="D29" s="282">
        <f>SUM(D27:D28)</f>
        <v>0</v>
      </c>
      <c r="E29" s="282">
        <f>SUM(E27:E28)</f>
        <v>0</v>
      </c>
      <c r="F29" s="168">
        <f>SUM(F27:F28)</f>
        <v>0</v>
      </c>
      <c r="G29" s="141">
        <f>SUM(G27:G28)</f>
        <v>0</v>
      </c>
      <c r="H29" s="141">
        <f>SUM(H27:H28)</f>
        <v>25688</v>
      </c>
      <c r="I29" s="141">
        <f t="shared" si="0"/>
        <v>25688</v>
      </c>
      <c r="J29" s="141">
        <f>SUM(J27:J28)</f>
        <v>0</v>
      </c>
      <c r="K29" s="176">
        <f>SUM(K27:K28)</f>
        <v>0</v>
      </c>
      <c r="L29" s="214"/>
      <c r="M29" s="89" t="s">
        <v>10</v>
      </c>
      <c r="N29" s="141">
        <f>SUM(N27:N28)</f>
        <v>0</v>
      </c>
      <c r="O29" s="141">
        <f>SUM(O27:O28)</f>
        <v>398</v>
      </c>
      <c r="P29" s="196">
        <f>SUM(P27:P28)</f>
        <v>0</v>
      </c>
      <c r="Q29" s="195">
        <f>SUM(Q27:Q28)</f>
        <v>0</v>
      </c>
      <c r="R29" s="195">
        <f>SUM(R27:R28)</f>
        <v>0</v>
      </c>
      <c r="S29" s="195" t="s">
        <v>282</v>
      </c>
      <c r="T29" s="168"/>
      <c r="U29" s="141"/>
      <c r="V29" s="195">
        <f>SUM(V27:V28)</f>
        <v>0</v>
      </c>
      <c r="W29" s="218"/>
      <c r="X29" s="218"/>
      <c r="Y29" s="218"/>
      <c r="Z29" s="195" t="s">
        <v>282</v>
      </c>
      <c r="AA29" s="195">
        <f>SUM(AA27:AA28)</f>
        <v>0</v>
      </c>
      <c r="AB29" s="176">
        <f>SUM(AB27:AB28)</f>
        <v>210</v>
      </c>
      <c r="AC29" s="35"/>
    </row>
    <row r="30" spans="2:29" ht="15.75" customHeight="1" x14ac:dyDescent="0.2">
      <c r="B30" s="482" t="s">
        <v>215</v>
      </c>
      <c r="C30" s="64" t="s">
        <v>31</v>
      </c>
      <c r="D30" s="252">
        <v>0</v>
      </c>
      <c r="E30" s="252">
        <v>0</v>
      </c>
      <c r="F30" s="139">
        <v>0</v>
      </c>
      <c r="G30" s="188">
        <v>137</v>
      </c>
      <c r="H30" s="138">
        <v>156995</v>
      </c>
      <c r="I30" s="138">
        <f t="shared" si="0"/>
        <v>157132</v>
      </c>
      <c r="J30" s="188" t="s">
        <v>282</v>
      </c>
      <c r="K30" s="190" t="s">
        <v>282</v>
      </c>
      <c r="L30" s="214"/>
      <c r="M30" s="87" t="s">
        <v>31</v>
      </c>
      <c r="N30" s="188" t="s">
        <v>242</v>
      </c>
      <c r="O30" s="188" t="s">
        <v>242</v>
      </c>
      <c r="P30" s="189" t="s">
        <v>282</v>
      </c>
      <c r="Q30" s="188" t="s">
        <v>282</v>
      </c>
      <c r="R30" s="187">
        <f>SUM(P30:Q30)</f>
        <v>0</v>
      </c>
      <c r="S30" s="188" t="s">
        <v>282</v>
      </c>
      <c r="T30" s="139"/>
      <c r="U30" s="138"/>
      <c r="V30" s="189" t="s">
        <v>282</v>
      </c>
      <c r="W30" s="215"/>
      <c r="X30" s="215"/>
      <c r="Y30" s="215"/>
      <c r="Z30" s="188" t="s">
        <v>282</v>
      </c>
      <c r="AA30" s="188" t="s">
        <v>282</v>
      </c>
      <c r="AB30" s="190" t="s">
        <v>245</v>
      </c>
      <c r="AC30" s="35"/>
    </row>
    <row r="31" spans="2:29" ht="15.75" customHeight="1" x14ac:dyDescent="0.2">
      <c r="B31" s="483"/>
      <c r="C31" s="7" t="s">
        <v>32</v>
      </c>
      <c r="D31" s="265">
        <v>0</v>
      </c>
      <c r="E31" s="369">
        <v>1812</v>
      </c>
      <c r="F31" s="140">
        <v>1812</v>
      </c>
      <c r="G31" s="191" t="s">
        <v>245</v>
      </c>
      <c r="H31" s="96">
        <v>72733</v>
      </c>
      <c r="I31" s="138">
        <f t="shared" si="0"/>
        <v>72733</v>
      </c>
      <c r="J31" s="191" t="s">
        <v>282</v>
      </c>
      <c r="K31" s="193" t="s">
        <v>282</v>
      </c>
      <c r="L31" s="214"/>
      <c r="M31" s="88" t="s">
        <v>32</v>
      </c>
      <c r="N31" s="191" t="s">
        <v>242</v>
      </c>
      <c r="O31" s="191" t="s">
        <v>242</v>
      </c>
      <c r="P31" s="200" t="s">
        <v>282</v>
      </c>
      <c r="Q31" s="191" t="s">
        <v>282</v>
      </c>
      <c r="R31" s="187">
        <f>SUM(P31:Q31)</f>
        <v>0</v>
      </c>
      <c r="S31" s="191" t="s">
        <v>282</v>
      </c>
      <c r="T31" s="140"/>
      <c r="U31" s="96"/>
      <c r="V31" s="200" t="s">
        <v>282</v>
      </c>
      <c r="W31" s="217"/>
      <c r="X31" s="217"/>
      <c r="Y31" s="217"/>
      <c r="Z31" s="191" t="s">
        <v>282</v>
      </c>
      <c r="AA31" s="191" t="s">
        <v>282</v>
      </c>
      <c r="AB31" s="172">
        <v>22104</v>
      </c>
      <c r="AC31" s="35"/>
    </row>
    <row r="32" spans="2:29" ht="15.75" customHeight="1" x14ac:dyDescent="0.2">
      <c r="B32" s="483"/>
      <c r="C32" s="7" t="s">
        <v>33</v>
      </c>
      <c r="D32" s="265">
        <v>0</v>
      </c>
      <c r="E32" s="265">
        <v>0</v>
      </c>
      <c r="F32" s="150">
        <v>0</v>
      </c>
      <c r="G32" s="187" t="s">
        <v>245</v>
      </c>
      <c r="H32" s="149">
        <v>15033</v>
      </c>
      <c r="I32" s="138">
        <f t="shared" si="0"/>
        <v>15033</v>
      </c>
      <c r="J32" s="191" t="s">
        <v>282</v>
      </c>
      <c r="K32" s="193">
        <v>0</v>
      </c>
      <c r="L32" s="214"/>
      <c r="M32" s="88" t="s">
        <v>33</v>
      </c>
      <c r="N32" s="191" t="s">
        <v>242</v>
      </c>
      <c r="O32" s="191" t="s">
        <v>242</v>
      </c>
      <c r="P32" s="194" t="s">
        <v>282</v>
      </c>
      <c r="Q32" s="187">
        <v>263</v>
      </c>
      <c r="R32" s="187">
        <f>SUM(P32:Q32)</f>
        <v>263</v>
      </c>
      <c r="S32" s="191" t="s">
        <v>282</v>
      </c>
      <c r="T32" s="140"/>
      <c r="U32" s="96"/>
      <c r="V32" s="200" t="s">
        <v>282</v>
      </c>
      <c r="W32" s="217"/>
      <c r="X32" s="217"/>
      <c r="Y32" s="217"/>
      <c r="Z32" s="191" t="s">
        <v>282</v>
      </c>
      <c r="AA32" s="191" t="s">
        <v>282</v>
      </c>
      <c r="AB32" s="222" t="s">
        <v>245</v>
      </c>
      <c r="AC32" s="35"/>
    </row>
    <row r="33" spans="2:29" ht="15.75" customHeight="1" x14ac:dyDescent="0.2">
      <c r="B33" s="484"/>
      <c r="C33" s="65" t="s">
        <v>10</v>
      </c>
      <c r="D33" s="277">
        <f>SUM(D30:D32)</f>
        <v>0</v>
      </c>
      <c r="E33" s="277">
        <f>SUM(E30:E32)</f>
        <v>1812</v>
      </c>
      <c r="F33" s="168">
        <f>SUM(F30:F32)</f>
        <v>1812</v>
      </c>
      <c r="G33" s="141">
        <f>SUM(G30:G32)</f>
        <v>137</v>
      </c>
      <c r="H33" s="141">
        <f>SUM(H30:H32)</f>
        <v>244761</v>
      </c>
      <c r="I33" s="141">
        <f t="shared" si="0"/>
        <v>244898</v>
      </c>
      <c r="J33" s="141">
        <f>SUM(J30:J32)</f>
        <v>0</v>
      </c>
      <c r="K33" s="176">
        <f>SUM(K30:K32)</f>
        <v>0</v>
      </c>
      <c r="L33" s="214"/>
      <c r="M33" s="89" t="s">
        <v>10</v>
      </c>
      <c r="N33" s="141">
        <f>SUM(N30:N32)</f>
        <v>0</v>
      </c>
      <c r="O33" s="141">
        <f>SUM(O30:O32)</f>
        <v>0</v>
      </c>
      <c r="P33" s="196">
        <f>SUM(P30:P32)</f>
        <v>0</v>
      </c>
      <c r="Q33" s="195">
        <f>SUM(Q30:Q32)</f>
        <v>263</v>
      </c>
      <c r="R33" s="195">
        <f>SUM(R30:R32)</f>
        <v>263</v>
      </c>
      <c r="S33" s="195" t="s">
        <v>282</v>
      </c>
      <c r="T33" s="168"/>
      <c r="U33" s="141"/>
      <c r="V33" s="195">
        <f>SUM(V30:V32)</f>
        <v>0</v>
      </c>
      <c r="W33" s="218"/>
      <c r="X33" s="218"/>
      <c r="Y33" s="218"/>
      <c r="Z33" s="195" t="s">
        <v>282</v>
      </c>
      <c r="AA33" s="195">
        <f>SUM(AA30:AA32)</f>
        <v>0</v>
      </c>
      <c r="AB33" s="176">
        <f>SUM(AB30:AB32)</f>
        <v>22104</v>
      </c>
      <c r="AC33" s="35"/>
    </row>
    <row r="34" spans="2:29" ht="15.75" customHeight="1" x14ac:dyDescent="0.2">
      <c r="B34" s="469" t="s">
        <v>238</v>
      </c>
      <c r="C34" s="64" t="s">
        <v>39</v>
      </c>
      <c r="D34" s="370">
        <v>11053</v>
      </c>
      <c r="E34" s="252">
        <v>0</v>
      </c>
      <c r="F34" s="139">
        <v>11053</v>
      </c>
      <c r="G34" s="138">
        <v>4695</v>
      </c>
      <c r="H34" s="188">
        <v>0</v>
      </c>
      <c r="I34" s="138">
        <f t="shared" si="0"/>
        <v>4695</v>
      </c>
      <c r="J34" s="185">
        <v>87</v>
      </c>
      <c r="K34" s="190" t="s">
        <v>282</v>
      </c>
      <c r="L34" s="214"/>
      <c r="M34" s="87" t="s">
        <v>39</v>
      </c>
      <c r="N34" s="188">
        <v>16</v>
      </c>
      <c r="O34" s="185">
        <v>853</v>
      </c>
      <c r="P34" s="189" t="s">
        <v>282</v>
      </c>
      <c r="Q34" s="188">
        <v>25500</v>
      </c>
      <c r="R34" s="187">
        <f>SUM(P34:Q34)</f>
        <v>25500</v>
      </c>
      <c r="S34" s="185">
        <v>683</v>
      </c>
      <c r="T34" s="139"/>
      <c r="U34" s="138"/>
      <c r="V34" s="188">
        <v>454</v>
      </c>
      <c r="W34" s="213"/>
      <c r="X34" s="215"/>
      <c r="Y34" s="215"/>
      <c r="Z34" s="189" t="s">
        <v>282</v>
      </c>
      <c r="AA34" s="188" t="s">
        <v>282</v>
      </c>
      <c r="AB34" s="175">
        <v>9075</v>
      </c>
      <c r="AC34" s="35"/>
    </row>
    <row r="35" spans="2:29" ht="15.75" customHeight="1" x14ac:dyDescent="0.2">
      <c r="B35" s="470"/>
      <c r="C35" s="7" t="s">
        <v>40</v>
      </c>
      <c r="D35" s="369">
        <v>3500</v>
      </c>
      <c r="E35" s="265">
        <v>0</v>
      </c>
      <c r="F35" s="140">
        <v>3500</v>
      </c>
      <c r="G35" s="96">
        <v>203</v>
      </c>
      <c r="H35" s="191">
        <v>0</v>
      </c>
      <c r="I35" s="138">
        <f t="shared" si="0"/>
        <v>203</v>
      </c>
      <c r="J35" s="191">
        <v>5</v>
      </c>
      <c r="K35" s="193" t="s">
        <v>282</v>
      </c>
      <c r="L35" s="214"/>
      <c r="M35" s="88" t="s">
        <v>40</v>
      </c>
      <c r="N35" s="191">
        <v>0</v>
      </c>
      <c r="O35" s="191">
        <v>1643</v>
      </c>
      <c r="P35" s="200" t="s">
        <v>282</v>
      </c>
      <c r="Q35" s="191" t="s">
        <v>282</v>
      </c>
      <c r="R35" s="187">
        <f>SUM(P35:Q35)</f>
        <v>0</v>
      </c>
      <c r="S35" s="191" t="s">
        <v>282</v>
      </c>
      <c r="T35" s="140"/>
      <c r="U35" s="96"/>
      <c r="V35" s="191" t="s">
        <v>282</v>
      </c>
      <c r="W35" s="216"/>
      <c r="X35" s="217"/>
      <c r="Y35" s="215"/>
      <c r="Z35" s="189" t="s">
        <v>282</v>
      </c>
      <c r="AA35" s="191" t="s">
        <v>282</v>
      </c>
      <c r="AB35" s="193" t="s">
        <v>245</v>
      </c>
      <c r="AC35" s="35"/>
    </row>
    <row r="36" spans="2:29" ht="15.75" customHeight="1" x14ac:dyDescent="0.2">
      <c r="B36" s="470"/>
      <c r="C36" s="7" t="s">
        <v>44</v>
      </c>
      <c r="D36" s="371">
        <f>SUM(D34:D35)</f>
        <v>14553</v>
      </c>
      <c r="E36" s="265">
        <v>0</v>
      </c>
      <c r="F36" s="140">
        <f>SUM(F34:F35)</f>
        <v>14553</v>
      </c>
      <c r="G36" s="200">
        <f>SUM(G34:G35)</f>
        <v>4898</v>
      </c>
      <c r="H36" s="200">
        <f>SUM(H34:H35)</f>
        <v>0</v>
      </c>
      <c r="I36" s="140">
        <f t="shared" si="0"/>
        <v>4898</v>
      </c>
      <c r="J36" s="200">
        <f>SUM(J34:J35)</f>
        <v>92</v>
      </c>
      <c r="K36" s="193">
        <f>SUM(K34:K35)</f>
        <v>0</v>
      </c>
      <c r="L36" s="214"/>
      <c r="M36" s="88" t="s">
        <v>44</v>
      </c>
      <c r="N36" s="200">
        <f t="shared" ref="N36:S36" si="5">SUM(N34:N35)</f>
        <v>16</v>
      </c>
      <c r="O36" s="191">
        <f t="shared" si="5"/>
        <v>2496</v>
      </c>
      <c r="P36" s="194">
        <f t="shared" si="5"/>
        <v>0</v>
      </c>
      <c r="Q36" s="187">
        <f t="shared" si="5"/>
        <v>25500</v>
      </c>
      <c r="R36" s="187">
        <f t="shared" si="5"/>
        <v>25500</v>
      </c>
      <c r="S36" s="191">
        <f t="shared" si="5"/>
        <v>683</v>
      </c>
      <c r="T36" s="140"/>
      <c r="U36" s="96"/>
      <c r="V36" s="191">
        <f>SUM(V34:V35)</f>
        <v>454</v>
      </c>
      <c r="W36" s="216"/>
      <c r="X36" s="216"/>
      <c r="Y36" s="215"/>
      <c r="Z36" s="189" t="s">
        <v>282</v>
      </c>
      <c r="AA36" s="191">
        <f>SUM(AA34:AA35)</f>
        <v>0</v>
      </c>
      <c r="AB36" s="172">
        <f>SUM(AB34:AB35)</f>
        <v>9075</v>
      </c>
      <c r="AC36" s="35"/>
    </row>
    <row r="37" spans="2:29" ht="15.75" customHeight="1" x14ac:dyDescent="0.2">
      <c r="B37" s="470"/>
      <c r="C37" s="7" t="s">
        <v>45</v>
      </c>
      <c r="D37" s="370">
        <v>2091</v>
      </c>
      <c r="E37" s="370">
        <v>2185</v>
      </c>
      <c r="F37" s="139">
        <v>4276</v>
      </c>
      <c r="G37" s="138">
        <v>5780</v>
      </c>
      <c r="H37" s="138">
        <v>1312747</v>
      </c>
      <c r="I37" s="138">
        <f t="shared" si="0"/>
        <v>1318527</v>
      </c>
      <c r="J37" s="191">
        <v>124</v>
      </c>
      <c r="K37" s="193" t="s">
        <v>282</v>
      </c>
      <c r="L37" s="214"/>
      <c r="M37" s="88" t="s">
        <v>45</v>
      </c>
      <c r="N37" s="191" t="s">
        <v>242</v>
      </c>
      <c r="O37" s="191">
        <v>960</v>
      </c>
      <c r="P37" s="200" t="s">
        <v>282</v>
      </c>
      <c r="Q37" s="191">
        <v>354500</v>
      </c>
      <c r="R37" s="187">
        <f>SUM(P37:Q37)</f>
        <v>354500</v>
      </c>
      <c r="S37" s="191">
        <v>365</v>
      </c>
      <c r="T37" s="140"/>
      <c r="U37" s="96"/>
      <c r="V37" s="191">
        <v>903</v>
      </c>
      <c r="W37" s="216"/>
      <c r="X37" s="216"/>
      <c r="Y37" s="215"/>
      <c r="Z37" s="189" t="s">
        <v>282</v>
      </c>
      <c r="AA37" s="200" t="s">
        <v>282</v>
      </c>
      <c r="AB37" s="179">
        <v>70167</v>
      </c>
      <c r="AC37" s="35"/>
    </row>
    <row r="38" spans="2:29" ht="15.75" customHeight="1" x14ac:dyDescent="0.2">
      <c r="B38" s="470"/>
      <c r="C38" s="7" t="s">
        <v>46</v>
      </c>
      <c r="D38" s="372">
        <v>1680</v>
      </c>
      <c r="E38" s="265">
        <v>0</v>
      </c>
      <c r="F38" s="150">
        <v>1680</v>
      </c>
      <c r="G38" s="149">
        <v>0</v>
      </c>
      <c r="H38" s="149">
        <v>370670</v>
      </c>
      <c r="I38" s="138">
        <f t="shared" si="0"/>
        <v>370670</v>
      </c>
      <c r="J38" s="191">
        <v>0</v>
      </c>
      <c r="K38" s="193" t="s">
        <v>282</v>
      </c>
      <c r="L38" s="214"/>
      <c r="M38" s="88" t="s">
        <v>46</v>
      </c>
      <c r="N38" s="191" t="s">
        <v>242</v>
      </c>
      <c r="O38" s="191">
        <v>115</v>
      </c>
      <c r="P38" s="194" t="s">
        <v>282</v>
      </c>
      <c r="Q38" s="187">
        <v>0</v>
      </c>
      <c r="R38" s="187">
        <f>SUM(P38:Q38)</f>
        <v>0</v>
      </c>
      <c r="S38" s="191" t="s">
        <v>282</v>
      </c>
      <c r="T38" s="140"/>
      <c r="U38" s="96"/>
      <c r="V38" s="191" t="s">
        <v>282</v>
      </c>
      <c r="W38" s="216"/>
      <c r="X38" s="216"/>
      <c r="Y38" s="215"/>
      <c r="Z38" s="189" t="s">
        <v>282</v>
      </c>
      <c r="AA38" s="200" t="s">
        <v>282</v>
      </c>
      <c r="AB38" s="179">
        <v>3300</v>
      </c>
      <c r="AC38" s="35"/>
    </row>
    <row r="39" spans="2:29" ht="15.75" customHeight="1" x14ac:dyDescent="0.2">
      <c r="B39" s="470"/>
      <c r="C39" s="7" t="s">
        <v>44</v>
      </c>
      <c r="D39" s="357">
        <f>SUM(D37:D38)</f>
        <v>3771</v>
      </c>
      <c r="E39" s="357">
        <f>SUM(E37:E38)</f>
        <v>2185</v>
      </c>
      <c r="F39" s="150">
        <f>SUM(F37:F38)</f>
        <v>5956</v>
      </c>
      <c r="G39" s="191">
        <f>SUM(G37:G38)</f>
        <v>5780</v>
      </c>
      <c r="H39" s="191">
        <f>SUM(H37:H38)</f>
        <v>1683417</v>
      </c>
      <c r="I39" s="149">
        <f t="shared" si="0"/>
        <v>1689197</v>
      </c>
      <c r="J39" s="191">
        <f>SUM(J37:J38)</f>
        <v>124</v>
      </c>
      <c r="K39" s="193">
        <f>SUM(K37:K38)</f>
        <v>0</v>
      </c>
      <c r="L39" s="214"/>
      <c r="M39" s="88" t="s">
        <v>44</v>
      </c>
      <c r="N39" s="191">
        <f t="shared" ref="N39:S39" si="6">SUM(N37:N38)</f>
        <v>0</v>
      </c>
      <c r="O39" s="191">
        <f t="shared" si="6"/>
        <v>1075</v>
      </c>
      <c r="P39" s="194">
        <f t="shared" si="6"/>
        <v>0</v>
      </c>
      <c r="Q39" s="187">
        <f t="shared" si="6"/>
        <v>354500</v>
      </c>
      <c r="R39" s="187">
        <f t="shared" si="6"/>
        <v>354500</v>
      </c>
      <c r="S39" s="191">
        <f t="shared" si="6"/>
        <v>365</v>
      </c>
      <c r="T39" s="96"/>
      <c r="U39" s="96"/>
      <c r="V39" s="191">
        <f>SUM(V37:V38)</f>
        <v>903</v>
      </c>
      <c r="W39" s="216"/>
      <c r="X39" s="216"/>
      <c r="Y39" s="215"/>
      <c r="Z39" s="189" t="s">
        <v>282</v>
      </c>
      <c r="AA39" s="191">
        <f>SUM(AA37:AA38)</f>
        <v>0</v>
      </c>
      <c r="AB39" s="179">
        <f>SUM(AB37:AB38)</f>
        <v>73467</v>
      </c>
      <c r="AC39" s="35"/>
    </row>
    <row r="40" spans="2:29" ht="15.75" customHeight="1" x14ac:dyDescent="0.2">
      <c r="B40" s="471"/>
      <c r="C40" s="65" t="s">
        <v>10</v>
      </c>
      <c r="D40" s="279">
        <f>SUM(D39,D36)</f>
        <v>18324</v>
      </c>
      <c r="E40" s="279">
        <f>SUM(E39,E36)</f>
        <v>2185</v>
      </c>
      <c r="F40" s="168">
        <f>F36+F39</f>
        <v>20509</v>
      </c>
      <c r="G40" s="141">
        <f>G36+G39</f>
        <v>10678</v>
      </c>
      <c r="H40" s="195">
        <f>SUM(H39,H36)</f>
        <v>1683417</v>
      </c>
      <c r="I40" s="195">
        <f>SUM(I39,I36)</f>
        <v>1694095</v>
      </c>
      <c r="J40" s="195">
        <f>SUM(J39,J36)</f>
        <v>216</v>
      </c>
      <c r="K40" s="203">
        <f>SUM(K39,K36)</f>
        <v>0</v>
      </c>
      <c r="L40" s="214"/>
      <c r="M40" s="89" t="s">
        <v>10</v>
      </c>
      <c r="N40" s="195">
        <f t="shared" ref="N40:S40" si="7">SUM(N39,N36)</f>
        <v>16</v>
      </c>
      <c r="O40" s="195">
        <f t="shared" si="7"/>
        <v>3571</v>
      </c>
      <c r="P40" s="196">
        <f t="shared" si="7"/>
        <v>0</v>
      </c>
      <c r="Q40" s="195">
        <f t="shared" si="7"/>
        <v>380000</v>
      </c>
      <c r="R40" s="195">
        <f t="shared" si="7"/>
        <v>380000</v>
      </c>
      <c r="S40" s="195">
        <f t="shared" si="7"/>
        <v>1048</v>
      </c>
      <c r="T40" s="141"/>
      <c r="U40" s="141"/>
      <c r="V40" s="195">
        <f>SUM(V39,V36)</f>
        <v>1357</v>
      </c>
      <c r="W40" s="218"/>
      <c r="X40" s="218"/>
      <c r="Y40" s="218"/>
      <c r="Z40" s="195" t="s">
        <v>282</v>
      </c>
      <c r="AA40" s="195">
        <f>SUM(AA39,AA36)</f>
        <v>0</v>
      </c>
      <c r="AB40" s="176">
        <f>AB36+AB39</f>
        <v>82542</v>
      </c>
      <c r="AC40" s="35"/>
    </row>
    <row r="41" spans="2:29" ht="15.75" customHeight="1" x14ac:dyDescent="0.2">
      <c r="B41" s="469" t="s">
        <v>239</v>
      </c>
      <c r="C41" s="64" t="s">
        <v>47</v>
      </c>
      <c r="D41" s="370">
        <v>7651</v>
      </c>
      <c r="E41" s="252">
        <v>0</v>
      </c>
      <c r="F41" s="140">
        <v>7651</v>
      </c>
      <c r="G41" s="96">
        <v>7634</v>
      </c>
      <c r="H41" s="96">
        <v>735234</v>
      </c>
      <c r="I41" s="138">
        <f t="shared" ref="I41:I51" si="8">SUM(G41:H41)</f>
        <v>742868</v>
      </c>
      <c r="J41" s="185">
        <v>0</v>
      </c>
      <c r="K41" s="190" t="s">
        <v>290</v>
      </c>
      <c r="L41" s="214"/>
      <c r="M41" s="87" t="s">
        <v>47</v>
      </c>
      <c r="N41" s="188" t="s">
        <v>242</v>
      </c>
      <c r="O41" s="188" t="s">
        <v>242</v>
      </c>
      <c r="P41" s="200" t="s">
        <v>290</v>
      </c>
      <c r="Q41" s="191">
        <v>0</v>
      </c>
      <c r="R41" s="187">
        <f>SUM(P41:Q41)</f>
        <v>0</v>
      </c>
      <c r="S41" s="188" t="s">
        <v>290</v>
      </c>
      <c r="T41" s="139"/>
      <c r="U41" s="138"/>
      <c r="V41" s="188" t="s">
        <v>290</v>
      </c>
      <c r="W41" s="213"/>
      <c r="X41" s="213"/>
      <c r="Y41" s="213"/>
      <c r="Z41" s="188" t="s">
        <v>290</v>
      </c>
      <c r="AA41" s="189" t="s">
        <v>290</v>
      </c>
      <c r="AB41" s="172">
        <v>566402</v>
      </c>
      <c r="AC41" s="35"/>
    </row>
    <row r="42" spans="2:29" ht="15.75" customHeight="1" x14ac:dyDescent="0.2">
      <c r="B42" s="470"/>
      <c r="C42" s="64" t="s">
        <v>186</v>
      </c>
      <c r="D42" s="370">
        <v>35271</v>
      </c>
      <c r="E42" s="265">
        <v>0</v>
      </c>
      <c r="F42" s="140">
        <v>35271</v>
      </c>
      <c r="G42" s="96">
        <v>15935</v>
      </c>
      <c r="H42" s="96">
        <v>105170</v>
      </c>
      <c r="I42" s="138">
        <f t="shared" si="8"/>
        <v>121105</v>
      </c>
      <c r="J42" s="188">
        <v>4306</v>
      </c>
      <c r="K42" s="190" t="s">
        <v>290</v>
      </c>
      <c r="L42" s="214"/>
      <c r="M42" s="88" t="s">
        <v>186</v>
      </c>
      <c r="N42" s="188">
        <v>76</v>
      </c>
      <c r="O42" s="188" t="s">
        <v>242</v>
      </c>
      <c r="P42" s="200" t="s">
        <v>290</v>
      </c>
      <c r="Q42" s="191" t="s">
        <v>290</v>
      </c>
      <c r="R42" s="187">
        <f>SUM(P42:Q42)</f>
        <v>0</v>
      </c>
      <c r="S42" s="188" t="s">
        <v>290</v>
      </c>
      <c r="T42" s="139"/>
      <c r="U42" s="138"/>
      <c r="V42" s="188" t="s">
        <v>290</v>
      </c>
      <c r="W42" s="213"/>
      <c r="X42" s="213"/>
      <c r="Y42" s="213"/>
      <c r="Z42" s="188" t="s">
        <v>290</v>
      </c>
      <c r="AA42" s="189" t="s">
        <v>290</v>
      </c>
      <c r="AB42" s="172">
        <v>800249</v>
      </c>
      <c r="AC42" s="35"/>
    </row>
    <row r="43" spans="2:29" ht="15.75" customHeight="1" x14ac:dyDescent="0.2">
      <c r="B43" s="470"/>
      <c r="C43" s="7" t="s">
        <v>52</v>
      </c>
      <c r="D43" s="369">
        <v>5571</v>
      </c>
      <c r="E43" s="265">
        <v>0</v>
      </c>
      <c r="F43" s="140">
        <v>5571</v>
      </c>
      <c r="G43" s="191">
        <v>0</v>
      </c>
      <c r="H43" s="191">
        <v>3818</v>
      </c>
      <c r="I43" s="188">
        <f t="shared" si="8"/>
        <v>3818</v>
      </c>
      <c r="J43" s="191">
        <v>0</v>
      </c>
      <c r="K43" s="193" t="s">
        <v>290</v>
      </c>
      <c r="L43" s="214"/>
      <c r="M43" s="88" t="s">
        <v>52</v>
      </c>
      <c r="N43" s="191" t="s">
        <v>242</v>
      </c>
      <c r="O43" s="191" t="s">
        <v>242</v>
      </c>
      <c r="P43" s="200" t="s">
        <v>290</v>
      </c>
      <c r="Q43" s="191" t="s">
        <v>290</v>
      </c>
      <c r="R43" s="187">
        <f>SUM(P43:Q43)</f>
        <v>0</v>
      </c>
      <c r="S43" s="191" t="s">
        <v>290</v>
      </c>
      <c r="T43" s="140"/>
      <c r="U43" s="96"/>
      <c r="V43" s="191" t="s">
        <v>290</v>
      </c>
      <c r="W43" s="216"/>
      <c r="X43" s="216"/>
      <c r="Y43" s="216"/>
      <c r="Z43" s="191" t="s">
        <v>290</v>
      </c>
      <c r="AA43" s="200" t="s">
        <v>290</v>
      </c>
      <c r="AB43" s="193" t="s">
        <v>245</v>
      </c>
      <c r="AC43" s="35"/>
    </row>
    <row r="44" spans="2:29" ht="15.75" customHeight="1" x14ac:dyDescent="0.2">
      <c r="B44" s="470"/>
      <c r="C44" s="7" t="s">
        <v>49</v>
      </c>
      <c r="D44" s="372">
        <v>7714</v>
      </c>
      <c r="E44" s="265">
        <v>0</v>
      </c>
      <c r="F44" s="150">
        <v>7714</v>
      </c>
      <c r="G44" s="187">
        <v>693</v>
      </c>
      <c r="H44" s="149">
        <v>6668</v>
      </c>
      <c r="I44" s="138">
        <f t="shared" si="8"/>
        <v>7361</v>
      </c>
      <c r="J44" s="191">
        <v>118</v>
      </c>
      <c r="K44" s="193" t="s">
        <v>290</v>
      </c>
      <c r="L44" s="214"/>
      <c r="M44" s="88" t="s">
        <v>49</v>
      </c>
      <c r="N44" s="191">
        <v>32</v>
      </c>
      <c r="O44" s="191" t="s">
        <v>242</v>
      </c>
      <c r="P44" s="194" t="s">
        <v>290</v>
      </c>
      <c r="Q44" s="187">
        <v>0</v>
      </c>
      <c r="R44" s="187">
        <f>SUM(P44:Q44)</f>
        <v>0</v>
      </c>
      <c r="S44" s="191">
        <v>42</v>
      </c>
      <c r="T44" s="140"/>
      <c r="U44" s="96"/>
      <c r="V44" s="191">
        <v>7</v>
      </c>
      <c r="W44" s="216"/>
      <c r="X44" s="216"/>
      <c r="Y44" s="216"/>
      <c r="Z44" s="191" t="s">
        <v>290</v>
      </c>
      <c r="AA44" s="200" t="s">
        <v>290</v>
      </c>
      <c r="AB44" s="179">
        <v>11975</v>
      </c>
    </row>
    <row r="45" spans="2:29" ht="15.75" customHeight="1" x14ac:dyDescent="0.2">
      <c r="B45" s="471"/>
      <c r="C45" s="65" t="s">
        <v>10</v>
      </c>
      <c r="D45" s="279">
        <f>SUM(D41:D44)</f>
        <v>56207</v>
      </c>
      <c r="E45" s="279">
        <f>SUM(E41:E44)</f>
        <v>0</v>
      </c>
      <c r="F45" s="195">
        <f>SUM(F41:F44)</f>
        <v>56207</v>
      </c>
      <c r="G45" s="195">
        <f>SUM(G41:G44)</f>
        <v>24262</v>
      </c>
      <c r="H45" s="195">
        <f>SUM(H41:H44)</f>
        <v>850890</v>
      </c>
      <c r="I45" s="141">
        <f t="shared" si="8"/>
        <v>875152</v>
      </c>
      <c r="J45" s="195">
        <f>SUM(J41:J44)</f>
        <v>4424</v>
      </c>
      <c r="K45" s="203">
        <f>SUM(K41:K44)</f>
        <v>0</v>
      </c>
      <c r="L45" s="214"/>
      <c r="M45" s="89" t="s">
        <v>10</v>
      </c>
      <c r="N45" s="195">
        <f>SUM(N41:N44)</f>
        <v>108</v>
      </c>
      <c r="O45" s="195">
        <f>SUM(O41:O44)</f>
        <v>0</v>
      </c>
      <c r="P45" s="196">
        <f t="shared" ref="P45:V45" si="9">SUM(P41:P44)</f>
        <v>0</v>
      </c>
      <c r="Q45" s="195">
        <f t="shared" si="9"/>
        <v>0</v>
      </c>
      <c r="R45" s="195">
        <f t="shared" si="9"/>
        <v>0</v>
      </c>
      <c r="S45" s="195">
        <f t="shared" si="9"/>
        <v>42</v>
      </c>
      <c r="T45" s="195">
        <f t="shared" si="9"/>
        <v>0</v>
      </c>
      <c r="U45" s="195">
        <f t="shared" si="9"/>
        <v>0</v>
      </c>
      <c r="V45" s="195">
        <f t="shared" si="9"/>
        <v>7</v>
      </c>
      <c r="W45" s="218"/>
      <c r="X45" s="218"/>
      <c r="Y45" s="218"/>
      <c r="Z45" s="195" t="s">
        <v>282</v>
      </c>
      <c r="AA45" s="195">
        <f>SUM(AA41:AA44)</f>
        <v>0</v>
      </c>
      <c r="AB45" s="176">
        <f>SUM(AB41:AB44)</f>
        <v>1378626</v>
      </c>
    </row>
    <row r="46" spans="2:29" ht="15.75" customHeight="1" x14ac:dyDescent="0.2">
      <c r="B46" s="9"/>
      <c r="C46" s="64" t="s">
        <v>53</v>
      </c>
      <c r="D46" s="370">
        <v>7</v>
      </c>
      <c r="E46" s="252">
        <v>0</v>
      </c>
      <c r="F46" s="139">
        <v>7</v>
      </c>
      <c r="G46" s="138">
        <v>1465</v>
      </c>
      <c r="H46" s="138">
        <v>42188</v>
      </c>
      <c r="I46" s="138">
        <f t="shared" si="8"/>
        <v>43653</v>
      </c>
      <c r="J46" s="188">
        <v>362</v>
      </c>
      <c r="K46" s="190" t="s">
        <v>282</v>
      </c>
      <c r="L46" s="214"/>
      <c r="M46" s="87" t="s">
        <v>53</v>
      </c>
      <c r="N46" s="188">
        <v>76</v>
      </c>
      <c r="O46" s="188">
        <v>2</v>
      </c>
      <c r="P46" s="189" t="s">
        <v>282</v>
      </c>
      <c r="Q46" s="188">
        <v>0</v>
      </c>
      <c r="R46" s="187">
        <f>SUM(P46:Q46)</f>
        <v>0</v>
      </c>
      <c r="S46" s="188" t="s">
        <v>282</v>
      </c>
      <c r="T46" s="139"/>
      <c r="U46" s="138"/>
      <c r="V46" s="188" t="s">
        <v>282</v>
      </c>
      <c r="W46" s="213"/>
      <c r="X46" s="213"/>
      <c r="Y46" s="213"/>
      <c r="Z46" s="188" t="s">
        <v>282</v>
      </c>
      <c r="AA46" s="189">
        <v>651</v>
      </c>
      <c r="AB46" s="175">
        <v>232628</v>
      </c>
    </row>
    <row r="47" spans="2:29" ht="15.75" customHeight="1" x14ac:dyDescent="0.2">
      <c r="B47" s="9" t="s">
        <v>83</v>
      </c>
      <c r="C47" s="7" t="s">
        <v>56</v>
      </c>
      <c r="D47" s="369">
        <v>3843</v>
      </c>
      <c r="E47" s="265">
        <v>0</v>
      </c>
      <c r="F47" s="140">
        <v>3843</v>
      </c>
      <c r="G47" s="96">
        <v>1500</v>
      </c>
      <c r="H47" s="191">
        <v>0</v>
      </c>
      <c r="I47" s="138">
        <f t="shared" si="8"/>
        <v>1500</v>
      </c>
      <c r="J47" s="191">
        <v>0</v>
      </c>
      <c r="K47" s="193" t="s">
        <v>291</v>
      </c>
      <c r="L47" s="214"/>
      <c r="M47" s="88" t="s">
        <v>56</v>
      </c>
      <c r="N47" s="191" t="s">
        <v>242</v>
      </c>
      <c r="O47" s="191">
        <v>0</v>
      </c>
      <c r="P47" s="200" t="s">
        <v>291</v>
      </c>
      <c r="Q47" s="191">
        <v>0</v>
      </c>
      <c r="R47" s="187">
        <f>SUM(P47:Q47)</f>
        <v>0</v>
      </c>
      <c r="S47" s="191">
        <v>0</v>
      </c>
      <c r="T47" s="140"/>
      <c r="U47" s="96"/>
      <c r="V47" s="191" t="s">
        <v>291</v>
      </c>
      <c r="W47" s="216"/>
      <c r="X47" s="216"/>
      <c r="Y47" s="216"/>
      <c r="Z47" s="191" t="s">
        <v>291</v>
      </c>
      <c r="AA47" s="200" t="s">
        <v>291</v>
      </c>
      <c r="AB47" s="172">
        <v>797332</v>
      </c>
    </row>
    <row r="48" spans="2:29" ht="15.75" customHeight="1" x14ac:dyDescent="0.2">
      <c r="B48" s="9" t="s">
        <v>292</v>
      </c>
      <c r="C48" s="7" t="s">
        <v>57</v>
      </c>
      <c r="D48" s="369">
        <v>50</v>
      </c>
      <c r="E48" s="265">
        <v>0</v>
      </c>
      <c r="F48" s="140">
        <v>50</v>
      </c>
      <c r="G48" s="96">
        <v>30</v>
      </c>
      <c r="H48" s="191">
        <v>0</v>
      </c>
      <c r="I48" s="138">
        <f t="shared" si="8"/>
        <v>30</v>
      </c>
      <c r="J48" s="191">
        <v>0</v>
      </c>
      <c r="K48" s="193" t="s">
        <v>291</v>
      </c>
      <c r="L48" s="214"/>
      <c r="M48" s="88" t="s">
        <v>57</v>
      </c>
      <c r="N48" s="191" t="s">
        <v>242</v>
      </c>
      <c r="O48" s="191" t="s">
        <v>242</v>
      </c>
      <c r="P48" s="200" t="s">
        <v>291</v>
      </c>
      <c r="Q48" s="191">
        <v>39503</v>
      </c>
      <c r="R48" s="187">
        <f>SUM(P48:Q48)</f>
        <v>39503</v>
      </c>
      <c r="S48" s="191" t="s">
        <v>291</v>
      </c>
      <c r="T48" s="140"/>
      <c r="U48" s="96"/>
      <c r="V48" s="191" t="s">
        <v>291</v>
      </c>
      <c r="W48" s="216"/>
      <c r="X48" s="216"/>
      <c r="Y48" s="216"/>
      <c r="Z48" s="191" t="s">
        <v>291</v>
      </c>
      <c r="AA48" s="200" t="s">
        <v>291</v>
      </c>
      <c r="AB48" s="172">
        <v>802726</v>
      </c>
    </row>
    <row r="49" spans="2:28" ht="15.75" customHeight="1" x14ac:dyDescent="0.2">
      <c r="B49" s="9" t="s">
        <v>84</v>
      </c>
      <c r="C49" s="7" t="s">
        <v>54</v>
      </c>
      <c r="D49" s="373">
        <v>354</v>
      </c>
      <c r="E49" s="265">
        <v>0</v>
      </c>
      <c r="F49" s="154">
        <v>354</v>
      </c>
      <c r="G49" s="197">
        <v>0</v>
      </c>
      <c r="H49" s="148">
        <v>159637</v>
      </c>
      <c r="I49" s="138">
        <f t="shared" si="8"/>
        <v>159637</v>
      </c>
      <c r="J49" s="191">
        <v>0</v>
      </c>
      <c r="K49" s="193" t="s">
        <v>293</v>
      </c>
      <c r="L49" s="214"/>
      <c r="M49" s="88" t="s">
        <v>54</v>
      </c>
      <c r="N49" s="191" t="s">
        <v>242</v>
      </c>
      <c r="O49" s="191" t="s">
        <v>242</v>
      </c>
      <c r="P49" s="198" t="s">
        <v>293</v>
      </c>
      <c r="Q49" s="197" t="s">
        <v>293</v>
      </c>
      <c r="R49" s="187">
        <f>SUM(P49:Q49)</f>
        <v>0</v>
      </c>
      <c r="S49" s="191">
        <v>0</v>
      </c>
      <c r="T49" s="140"/>
      <c r="U49" s="96"/>
      <c r="V49" s="191" t="s">
        <v>293</v>
      </c>
      <c r="W49" s="216"/>
      <c r="X49" s="216"/>
      <c r="Y49" s="216"/>
      <c r="Z49" s="191" t="s">
        <v>293</v>
      </c>
      <c r="AA49" s="191" t="s">
        <v>293</v>
      </c>
      <c r="AB49" s="172">
        <v>29870</v>
      </c>
    </row>
    <row r="50" spans="2:28" ht="15.75" customHeight="1" x14ac:dyDescent="0.2">
      <c r="B50" s="12"/>
      <c r="C50" s="65" t="s">
        <v>10</v>
      </c>
      <c r="D50" s="279">
        <f>SUM(D46:D49)</f>
        <v>4254</v>
      </c>
      <c r="E50" s="279">
        <f>SUM(E46:E49)</f>
        <v>0</v>
      </c>
      <c r="F50" s="195">
        <f>SUM(F46:F49)</f>
        <v>4254</v>
      </c>
      <c r="G50" s="195">
        <f>SUM(G46:G49)</f>
        <v>2995</v>
      </c>
      <c r="H50" s="195">
        <f>SUM(H46:H49)</f>
        <v>201825</v>
      </c>
      <c r="I50" s="141">
        <f t="shared" si="8"/>
        <v>204820</v>
      </c>
      <c r="J50" s="195">
        <f>SUM(J46:J49)</f>
        <v>362</v>
      </c>
      <c r="K50" s="203">
        <f>SUM(K46:K49)</f>
        <v>0</v>
      </c>
      <c r="L50" s="214"/>
      <c r="M50" s="89" t="s">
        <v>10</v>
      </c>
      <c r="N50" s="195">
        <f t="shared" ref="N50:S50" si="10">SUM(N46:N49)</f>
        <v>76</v>
      </c>
      <c r="O50" s="195">
        <f t="shared" si="10"/>
        <v>2</v>
      </c>
      <c r="P50" s="196">
        <f t="shared" si="10"/>
        <v>0</v>
      </c>
      <c r="Q50" s="195">
        <f t="shared" si="10"/>
        <v>39503</v>
      </c>
      <c r="R50" s="195">
        <f t="shared" si="10"/>
        <v>39503</v>
      </c>
      <c r="S50" s="195">
        <f t="shared" si="10"/>
        <v>0</v>
      </c>
      <c r="T50" s="141"/>
      <c r="U50" s="141"/>
      <c r="V50" s="195">
        <f>SUM(V46:V49)</f>
        <v>0</v>
      </c>
      <c r="W50" s="218"/>
      <c r="X50" s="218"/>
      <c r="Y50" s="218"/>
      <c r="Z50" s="195" t="s">
        <v>282</v>
      </c>
      <c r="AA50" s="195">
        <f>SUM(AA46:AA49)</f>
        <v>651</v>
      </c>
      <c r="AB50" s="176">
        <f>SUM(AB46:AB49)</f>
        <v>1862556</v>
      </c>
    </row>
    <row r="51" spans="2:28" ht="15.75" customHeight="1" x14ac:dyDescent="0.2">
      <c r="B51" s="472" t="s">
        <v>88</v>
      </c>
      <c r="C51" s="473"/>
      <c r="D51" s="307">
        <f>D14+D17+D21+D23+D26+D29+D33+D40+D45+D50</f>
        <v>90623</v>
      </c>
      <c r="E51" s="358">
        <f>E14+E17+E21+E23+E26+E29+E33+E40+E45+E50</f>
        <v>5178</v>
      </c>
      <c r="F51" s="155">
        <f>F14+F17+F21+F23+F26+F29+F33+F40+F45+F50</f>
        <v>95801</v>
      </c>
      <c r="G51" s="155">
        <f>SUM(G14,G21,G17,G26,G23,G29,G33,G40,G45,G50)</f>
        <v>232788</v>
      </c>
      <c r="H51" s="155">
        <f>SUM(H14,H21,H17,H26,H23,H29,H33,H40,H45,H50)</f>
        <v>4800099</v>
      </c>
      <c r="I51" s="76">
        <f t="shared" si="8"/>
        <v>5032887</v>
      </c>
      <c r="J51" s="155">
        <f>SUM(J14,J21,J17,J26,J23,J29,J33,J40,J45,J50)</f>
        <v>181665</v>
      </c>
      <c r="K51" s="156">
        <f>SUM(K50,K45,K40,K29,K23,K33,K26,K17,K21,K14)</f>
        <v>179905</v>
      </c>
      <c r="L51" s="214"/>
      <c r="M51" s="129" t="s">
        <v>210</v>
      </c>
      <c r="N51" s="155">
        <f>SUM(N50,N45,N40,N29,N23,N33,N26,N17,N21,N14)</f>
        <v>18787</v>
      </c>
      <c r="O51" s="155">
        <f>SUM(O50,O45,O40,O29,O23,O33,O26,O17,O21,O14)</f>
        <v>3984</v>
      </c>
      <c r="P51" s="224">
        <f>SUM(P14,P21,P17,P26,P33,P23,P29,P40,P45,P50)</f>
        <v>8162</v>
      </c>
      <c r="Q51" s="155">
        <f>SUM(Q14,Q21,Q17,Q26,Q33,Q23,Q29,Q40,Q45,Q50)</f>
        <v>424579</v>
      </c>
      <c r="R51" s="155">
        <f>SUM(R14,R21,R17,R26,R33,R23,R29,R40,R45,R50)</f>
        <v>432741</v>
      </c>
      <c r="S51" s="155">
        <f>SUM(S14,S21,S17,S26,S33,S23,S29,S40,S45,S50)</f>
        <v>1722</v>
      </c>
      <c r="T51" s="224"/>
      <c r="U51" s="155"/>
      <c r="V51" s="155">
        <f>SUM(V14,V21,V17,V26,V33,V23,V29,V40,V45,V50)</f>
        <v>1440</v>
      </c>
      <c r="W51" s="223"/>
      <c r="X51" s="223"/>
      <c r="Y51" s="223"/>
      <c r="Z51" s="225" t="s">
        <v>282</v>
      </c>
      <c r="AA51" s="155">
        <f>SUM(AA14,AA21,AA17,AA26,AA33,AA23,AA29,AA40,AA45,AA50)</f>
        <v>651</v>
      </c>
      <c r="AB51" s="156">
        <f>AB14+AB17+AB21+AB23+AB26+AB29+AB33+AB40+AB45+AB50</f>
        <v>3575358</v>
      </c>
    </row>
    <row r="52" spans="2:28" ht="34.5" customHeight="1" x14ac:dyDescent="0.2">
      <c r="H52" s="226"/>
      <c r="AB52" s="114"/>
    </row>
    <row r="53" spans="2:28" customFormat="1" ht="15.75" customHeight="1" x14ac:dyDescent="0.2">
      <c r="B53" s="474"/>
      <c r="C53" s="475"/>
      <c r="D53" s="475"/>
      <c r="E53" s="475"/>
      <c r="F53" s="475"/>
      <c r="G53" s="475"/>
      <c r="H53" s="475"/>
      <c r="I53" s="475"/>
      <c r="J53" s="475"/>
      <c r="K53" s="475"/>
      <c r="M53" s="474"/>
      <c r="N53" s="474"/>
      <c r="O53" s="474"/>
      <c r="P53" s="475"/>
      <c r="Q53" s="475"/>
      <c r="R53" s="475"/>
      <c r="S53" s="475"/>
      <c r="T53" s="475"/>
      <c r="U53" s="475"/>
      <c r="V53" s="475"/>
      <c r="W53" s="475"/>
      <c r="X53" s="475"/>
      <c r="Y53" s="475"/>
      <c r="Z53" s="475"/>
      <c r="AA53" s="476"/>
      <c r="AB53" s="476"/>
    </row>
    <row r="55" spans="2:28" x14ac:dyDescent="0.2">
      <c r="F55" s="204"/>
      <c r="G55" s="204"/>
      <c r="H55" s="204"/>
      <c r="I55" s="204"/>
      <c r="J55" s="204"/>
      <c r="K55" s="204"/>
      <c r="L55" s="228"/>
      <c r="M55" s="204"/>
      <c r="N55" s="204"/>
      <c r="O55" s="204"/>
      <c r="P55" s="204"/>
      <c r="Q55" s="204"/>
      <c r="R55" s="204"/>
      <c r="S55" s="204"/>
      <c r="T55" s="204"/>
      <c r="U55" s="204"/>
      <c r="V55" s="204"/>
      <c r="W55" s="228"/>
      <c r="X55" s="228"/>
      <c r="Y55" s="228"/>
      <c r="Z55" s="204"/>
      <c r="AA55" s="228"/>
      <c r="AB55" s="204"/>
    </row>
  </sheetData>
  <mergeCells count="28">
    <mergeCell ref="B53:K53"/>
    <mergeCell ref="M53:AB53"/>
    <mergeCell ref="T3:U3"/>
    <mergeCell ref="V3:V4"/>
    <mergeCell ref="W3:X3"/>
    <mergeCell ref="Z3:Z4"/>
    <mergeCell ref="AA3:AA4"/>
    <mergeCell ref="AB3:AB4"/>
    <mergeCell ref="K3:K4"/>
    <mergeCell ref="M3:M5"/>
    <mergeCell ref="P3:R4"/>
    <mergeCell ref="S3:S4"/>
    <mergeCell ref="B3:B5"/>
    <mergeCell ref="C3:C5"/>
    <mergeCell ref="J3:J4"/>
    <mergeCell ref="G4:I4"/>
    <mergeCell ref="D3:I3"/>
    <mergeCell ref="D4:F4"/>
    <mergeCell ref="N3:N4"/>
    <mergeCell ref="O3:O4"/>
    <mergeCell ref="B41:B45"/>
    <mergeCell ref="B51:C51"/>
    <mergeCell ref="B15:B17"/>
    <mergeCell ref="B18:B21"/>
    <mergeCell ref="B24:B26"/>
    <mergeCell ref="B27:B29"/>
    <mergeCell ref="B30:B33"/>
    <mergeCell ref="B34:B40"/>
  </mergeCells>
  <phoneticPr fontId="2"/>
  <pageMargins left="0.31496062992125984" right="0.23622047244094491" top="0.31496062992125984" bottom="0.23622047244094491" header="0.31496062992125984" footer="0.19685039370078741"/>
  <pageSetup paperSize="9" scale="98" fitToWidth="0" orientation="portrait" r:id="rId1"/>
  <headerFooter alignWithMargins="0"/>
  <colBreaks count="1" manualBreakCount="1">
    <brk id="12" max="5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6D7EE-0348-4C96-8CE8-8219DB1B409E}">
  <dimension ref="B1:Y58"/>
  <sheetViews>
    <sheetView showZeros="0" view="pageBreakPreview" zoomScale="110" zoomScaleNormal="100" zoomScaleSheetLayoutView="110" workbookViewId="0">
      <pane xSplit="3" ySplit="5" topLeftCell="D6" activePane="bottomRight" state="frozen"/>
      <selection activeCell="M31" sqref="M31"/>
      <selection pane="topRight" activeCell="M31" sqref="M31"/>
      <selection pane="bottomLeft" activeCell="M31" sqref="M31"/>
      <selection pane="bottomRight" activeCell="W3" sqref="W3:W4"/>
    </sheetView>
  </sheetViews>
  <sheetFormatPr defaultColWidth="9" defaultRowHeight="13.2" x14ac:dyDescent="0.2"/>
  <cols>
    <col min="1" max="1" width="3" style="114" customWidth="1"/>
    <col min="2" max="2" width="7.88671875" style="114" customWidth="1"/>
    <col min="3" max="5" width="10.33203125" style="114" customWidth="1"/>
    <col min="6" max="9" width="9.44140625" style="114" customWidth="1"/>
    <col min="10" max="10" width="9.88671875" style="114" customWidth="1"/>
    <col min="11" max="11" width="10" style="114" customWidth="1"/>
    <col min="12" max="12" width="2.21875" style="114" customWidth="1"/>
    <col min="13" max="13" width="10.21875" style="114" customWidth="1"/>
    <col min="14" max="22" width="9" style="114" customWidth="1"/>
    <col min="23" max="23" width="9" customWidth="1"/>
    <col min="24" max="24" width="9.44140625" style="114" customWidth="1"/>
    <col min="25" max="25" width="2.33203125" style="114" customWidth="1"/>
    <col min="26" max="16384" width="9" style="114"/>
  </cols>
  <sheetData>
    <row r="1" spans="2:25" x14ac:dyDescent="0.2">
      <c r="B1" s="182" t="s">
        <v>252</v>
      </c>
      <c r="C1" s="2"/>
      <c r="D1" s="2"/>
      <c r="E1" s="2"/>
      <c r="F1" s="2"/>
      <c r="G1" s="2"/>
      <c r="H1" s="2"/>
      <c r="I1" s="2"/>
      <c r="J1" s="2"/>
      <c r="K1" s="386" t="s">
        <v>254</v>
      </c>
      <c r="L1" s="2"/>
      <c r="M1" s="2"/>
      <c r="N1" s="2"/>
      <c r="O1" s="2"/>
      <c r="P1" s="2"/>
      <c r="Q1" s="2"/>
      <c r="R1" s="2"/>
      <c r="S1" s="2"/>
      <c r="T1" s="2"/>
      <c r="U1" s="2" t="s">
        <v>254</v>
      </c>
      <c r="V1" s="2"/>
      <c r="W1" s="183"/>
      <c r="X1" s="2"/>
      <c r="Y1" s="2"/>
    </row>
    <row r="2" spans="2:25" ht="7.5" customHeight="1" x14ac:dyDescent="0.2">
      <c r="B2" s="2"/>
      <c r="C2" s="2"/>
      <c r="D2" s="2"/>
      <c r="E2" s="2"/>
      <c r="F2" s="16"/>
      <c r="G2" s="16"/>
      <c r="H2" s="16"/>
      <c r="I2" s="16"/>
      <c r="J2" s="16"/>
      <c r="K2" s="16"/>
      <c r="L2" s="2"/>
      <c r="M2" s="2"/>
      <c r="N2" s="16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2:25" ht="17.25" customHeight="1" x14ac:dyDescent="0.2">
      <c r="B3" s="477" t="s">
        <v>220</v>
      </c>
      <c r="C3" s="487" t="s">
        <v>93</v>
      </c>
      <c r="D3" s="501" t="s">
        <v>222</v>
      </c>
      <c r="E3" s="509"/>
      <c r="F3" s="509"/>
      <c r="G3" s="509"/>
      <c r="H3" s="509"/>
      <c r="I3" s="502"/>
      <c r="J3" s="505" t="s">
        <v>223</v>
      </c>
      <c r="K3" s="507" t="s">
        <v>224</v>
      </c>
      <c r="L3" s="32"/>
      <c r="M3" s="494" t="s">
        <v>93</v>
      </c>
      <c r="N3" s="501" t="s">
        <v>105</v>
      </c>
      <c r="O3" s="487" t="s">
        <v>107</v>
      </c>
      <c r="P3" s="497" t="s">
        <v>227</v>
      </c>
      <c r="Q3" s="497"/>
      <c r="R3" s="498"/>
      <c r="S3" s="487" t="s">
        <v>228</v>
      </c>
      <c r="T3" s="487" t="s">
        <v>229</v>
      </c>
      <c r="U3" s="487" t="s">
        <v>97</v>
      </c>
      <c r="V3" s="487" t="s">
        <v>99</v>
      </c>
      <c r="W3" s="489" t="s">
        <v>100</v>
      </c>
      <c r="X3" s="79"/>
      <c r="Y3" s="79"/>
    </row>
    <row r="4" spans="2:25" ht="17.25" customHeight="1" x14ac:dyDescent="0.2">
      <c r="B4" s="510"/>
      <c r="C4" s="488"/>
      <c r="D4" s="440" t="s">
        <v>90</v>
      </c>
      <c r="E4" s="441"/>
      <c r="F4" s="442"/>
      <c r="G4" s="491" t="s">
        <v>94</v>
      </c>
      <c r="H4" s="492"/>
      <c r="I4" s="493"/>
      <c r="J4" s="506"/>
      <c r="K4" s="508"/>
      <c r="L4" s="33"/>
      <c r="M4" s="495"/>
      <c r="N4" s="512"/>
      <c r="O4" s="488"/>
      <c r="P4" s="499"/>
      <c r="Q4" s="499"/>
      <c r="R4" s="500"/>
      <c r="S4" s="488"/>
      <c r="T4" s="488"/>
      <c r="U4" s="488"/>
      <c r="V4" s="488"/>
      <c r="W4" s="490"/>
      <c r="X4" s="79"/>
      <c r="Y4" s="79"/>
    </row>
    <row r="5" spans="2:25" ht="17.25" customHeight="1" x14ac:dyDescent="0.2">
      <c r="B5" s="511"/>
      <c r="C5" s="504"/>
      <c r="D5" s="237" t="s">
        <v>91</v>
      </c>
      <c r="E5" s="237" t="s">
        <v>92</v>
      </c>
      <c r="F5" s="237" t="s">
        <v>10</v>
      </c>
      <c r="G5" s="61" t="s">
        <v>91</v>
      </c>
      <c r="H5" s="61" t="s">
        <v>92</v>
      </c>
      <c r="I5" s="61" t="s">
        <v>10</v>
      </c>
      <c r="J5" s="62" t="s">
        <v>230</v>
      </c>
      <c r="K5" s="387" t="s">
        <v>230</v>
      </c>
      <c r="L5" s="34"/>
      <c r="M5" s="496"/>
      <c r="N5" s="68" t="s">
        <v>101</v>
      </c>
      <c r="O5" s="390" t="s">
        <v>118</v>
      </c>
      <c r="P5" s="388" t="s">
        <v>95</v>
      </c>
      <c r="Q5" s="61" t="s">
        <v>96</v>
      </c>
      <c r="R5" s="61" t="s">
        <v>10</v>
      </c>
      <c r="S5" s="73" t="s">
        <v>232</v>
      </c>
      <c r="T5" s="73" t="s">
        <v>232</v>
      </c>
      <c r="U5" s="60" t="s">
        <v>233</v>
      </c>
      <c r="V5" s="73" t="s">
        <v>232</v>
      </c>
      <c r="W5" s="74" t="s">
        <v>232</v>
      </c>
      <c r="X5" s="80"/>
      <c r="Y5" s="80"/>
    </row>
    <row r="6" spans="2:25" ht="15.75" customHeight="1" x14ac:dyDescent="0.2">
      <c r="B6" s="9"/>
      <c r="C6" s="59" t="s">
        <v>85</v>
      </c>
      <c r="D6" s="359">
        <v>1509</v>
      </c>
      <c r="E6" s="359">
        <v>15</v>
      </c>
      <c r="F6" s="157">
        <v>1524</v>
      </c>
      <c r="G6" s="137">
        <v>35627</v>
      </c>
      <c r="H6" s="137">
        <v>130362</v>
      </c>
      <c r="I6" s="174">
        <f>SUM(G6:H6)</f>
        <v>165989</v>
      </c>
      <c r="J6" s="137">
        <v>300</v>
      </c>
      <c r="K6" s="190" t="s">
        <v>253</v>
      </c>
      <c r="L6" s="133"/>
      <c r="M6" s="81" t="s">
        <v>85</v>
      </c>
      <c r="N6" s="185" t="s">
        <v>242</v>
      </c>
      <c r="O6" s="185" t="s">
        <v>242</v>
      </c>
      <c r="P6" s="389" t="s">
        <v>253</v>
      </c>
      <c r="Q6" s="185" t="s">
        <v>253</v>
      </c>
      <c r="R6" s="187" t="s">
        <v>253</v>
      </c>
      <c r="S6" s="185" t="s">
        <v>253</v>
      </c>
      <c r="T6" s="188" t="s">
        <v>253</v>
      </c>
      <c r="U6" s="189" t="s">
        <v>253</v>
      </c>
      <c r="V6" s="188" t="s">
        <v>253</v>
      </c>
      <c r="W6" s="171">
        <v>5025</v>
      </c>
      <c r="X6" s="35"/>
      <c r="Y6" s="35"/>
    </row>
    <row r="7" spans="2:25" ht="15.75" customHeight="1" x14ac:dyDescent="0.2">
      <c r="B7" s="9"/>
      <c r="C7" s="59" t="s">
        <v>174</v>
      </c>
      <c r="D7" s="359">
        <v>123</v>
      </c>
      <c r="E7" s="265">
        <v>0</v>
      </c>
      <c r="F7" s="140">
        <v>123</v>
      </c>
      <c r="G7" s="96">
        <v>4390</v>
      </c>
      <c r="H7" s="96">
        <v>28600</v>
      </c>
      <c r="I7" s="149">
        <f t="shared" ref="I7:I50" si="0">SUM(G7:H7)</f>
        <v>32990</v>
      </c>
      <c r="J7" s="188">
        <v>0</v>
      </c>
      <c r="K7" s="190" t="s">
        <v>253</v>
      </c>
      <c r="L7" s="133"/>
      <c r="M7" s="81" t="s">
        <v>174</v>
      </c>
      <c r="N7" s="188" t="s">
        <v>242</v>
      </c>
      <c r="O7" s="188" t="s">
        <v>242</v>
      </c>
      <c r="P7" s="200" t="s">
        <v>253</v>
      </c>
      <c r="Q7" s="191" t="s">
        <v>253</v>
      </c>
      <c r="R7" s="187" t="s">
        <v>253</v>
      </c>
      <c r="S7" s="188" t="s">
        <v>253</v>
      </c>
      <c r="T7" s="188" t="s">
        <v>253</v>
      </c>
      <c r="U7" s="189" t="s">
        <v>253</v>
      </c>
      <c r="V7" s="188" t="s">
        <v>253</v>
      </c>
      <c r="W7" s="172">
        <v>9450</v>
      </c>
      <c r="X7" s="35"/>
      <c r="Y7" s="35"/>
    </row>
    <row r="8" spans="2:25" ht="15.75" customHeight="1" x14ac:dyDescent="0.2">
      <c r="B8" s="9" t="s">
        <v>61</v>
      </c>
      <c r="C8" s="4" t="s">
        <v>1</v>
      </c>
      <c r="D8" s="360">
        <v>259</v>
      </c>
      <c r="E8" s="360">
        <v>249</v>
      </c>
      <c r="F8" s="140">
        <v>508</v>
      </c>
      <c r="G8" s="96">
        <v>814</v>
      </c>
      <c r="H8" s="96">
        <v>90219</v>
      </c>
      <c r="I8" s="96">
        <f t="shared" si="0"/>
        <v>91033</v>
      </c>
      <c r="J8" s="191">
        <v>3272</v>
      </c>
      <c r="K8" s="193" t="s">
        <v>244</v>
      </c>
      <c r="L8" s="133"/>
      <c r="M8" s="82" t="s">
        <v>1</v>
      </c>
      <c r="N8" s="191">
        <v>6250</v>
      </c>
      <c r="O8" s="191">
        <v>0.5</v>
      </c>
      <c r="P8" s="200">
        <v>6217</v>
      </c>
      <c r="Q8" s="191">
        <v>10866</v>
      </c>
      <c r="R8" s="187">
        <f t="shared" ref="R8:R20" si="1">SUM(P8:Q8)</f>
        <v>17083</v>
      </c>
      <c r="S8" s="188" t="s">
        <v>244</v>
      </c>
      <c r="T8" s="191" t="s">
        <v>244</v>
      </c>
      <c r="U8" s="189" t="s">
        <v>244</v>
      </c>
      <c r="V8" s="191" t="s">
        <v>244</v>
      </c>
      <c r="W8" s="172">
        <v>38670</v>
      </c>
      <c r="X8" s="35"/>
      <c r="Y8" s="35"/>
    </row>
    <row r="9" spans="2:25" ht="15.75" customHeight="1" x14ac:dyDescent="0.2">
      <c r="B9" s="9"/>
      <c r="C9" s="4" t="s">
        <v>2</v>
      </c>
      <c r="D9" s="360">
        <v>1466</v>
      </c>
      <c r="E9" s="265">
        <v>0</v>
      </c>
      <c r="F9" s="140">
        <v>1466</v>
      </c>
      <c r="G9" s="96">
        <v>3837</v>
      </c>
      <c r="H9" s="96">
        <v>9706</v>
      </c>
      <c r="I9" s="148">
        <f t="shared" si="0"/>
        <v>13543</v>
      </c>
      <c r="J9" s="191">
        <v>0</v>
      </c>
      <c r="K9" s="193" t="s">
        <v>244</v>
      </c>
      <c r="L9" s="133"/>
      <c r="M9" s="82" t="s">
        <v>2</v>
      </c>
      <c r="N9" s="191" t="s">
        <v>242</v>
      </c>
      <c r="O9" s="191" t="s">
        <v>242</v>
      </c>
      <c r="P9" s="200" t="s">
        <v>244</v>
      </c>
      <c r="Q9" s="191">
        <v>28</v>
      </c>
      <c r="R9" s="187">
        <f t="shared" si="1"/>
        <v>28</v>
      </c>
      <c r="S9" s="188" t="s">
        <v>244</v>
      </c>
      <c r="T9" s="191" t="s">
        <v>244</v>
      </c>
      <c r="U9" s="189" t="s">
        <v>244</v>
      </c>
      <c r="V9" s="191" t="s">
        <v>244</v>
      </c>
      <c r="W9" s="172">
        <v>107163</v>
      </c>
      <c r="X9" s="35"/>
      <c r="Y9" s="35"/>
    </row>
    <row r="10" spans="2:25" ht="15.75" customHeight="1" x14ac:dyDescent="0.2">
      <c r="B10" s="9"/>
      <c r="C10" s="4" t="s">
        <v>0</v>
      </c>
      <c r="D10" s="360">
        <v>5843</v>
      </c>
      <c r="E10" s="265">
        <v>0</v>
      </c>
      <c r="F10" s="140">
        <v>5843</v>
      </c>
      <c r="G10" s="96">
        <v>12042</v>
      </c>
      <c r="H10" s="96">
        <v>136673</v>
      </c>
      <c r="I10" s="96">
        <f t="shared" si="0"/>
        <v>148715</v>
      </c>
      <c r="J10" s="191">
        <v>0</v>
      </c>
      <c r="K10" s="193" t="s">
        <v>244</v>
      </c>
      <c r="L10" s="133"/>
      <c r="M10" s="82" t="s">
        <v>0</v>
      </c>
      <c r="N10" s="191" t="s">
        <v>242</v>
      </c>
      <c r="O10" s="191" t="s">
        <v>242</v>
      </c>
      <c r="P10" s="200" t="s">
        <v>244</v>
      </c>
      <c r="Q10" s="191" t="s">
        <v>244</v>
      </c>
      <c r="R10" s="187">
        <f t="shared" si="1"/>
        <v>0</v>
      </c>
      <c r="S10" s="188" t="s">
        <v>244</v>
      </c>
      <c r="T10" s="191" t="s">
        <v>244</v>
      </c>
      <c r="U10" s="189" t="s">
        <v>244</v>
      </c>
      <c r="V10" s="191" t="s">
        <v>244</v>
      </c>
      <c r="W10" s="172">
        <v>0</v>
      </c>
      <c r="X10" s="35"/>
      <c r="Y10" s="35"/>
    </row>
    <row r="11" spans="2:25" ht="15.75" customHeight="1" x14ac:dyDescent="0.2">
      <c r="B11" s="9" t="s">
        <v>234</v>
      </c>
      <c r="C11" s="4" t="s">
        <v>8</v>
      </c>
      <c r="D11" s="360">
        <v>1500</v>
      </c>
      <c r="E11" s="265">
        <v>0</v>
      </c>
      <c r="F11" s="140">
        <v>1500</v>
      </c>
      <c r="G11" s="96">
        <v>4500</v>
      </c>
      <c r="H11" s="191">
        <v>0</v>
      </c>
      <c r="I11" s="148">
        <f t="shared" si="0"/>
        <v>4500</v>
      </c>
      <c r="J11" s="191">
        <v>0</v>
      </c>
      <c r="K11" s="193" t="s">
        <v>244</v>
      </c>
      <c r="L11" s="133"/>
      <c r="M11" s="82" t="s">
        <v>8</v>
      </c>
      <c r="N11" s="191">
        <v>0</v>
      </c>
      <c r="O11" s="191" t="s">
        <v>242</v>
      </c>
      <c r="P11" s="200" t="s">
        <v>244</v>
      </c>
      <c r="Q11" s="191" t="s">
        <v>244</v>
      </c>
      <c r="R11" s="187">
        <f t="shared" si="1"/>
        <v>0</v>
      </c>
      <c r="S11" s="188" t="s">
        <v>244</v>
      </c>
      <c r="T11" s="191" t="s">
        <v>244</v>
      </c>
      <c r="U11" s="189" t="s">
        <v>244</v>
      </c>
      <c r="V11" s="191" t="s">
        <v>244</v>
      </c>
      <c r="W11" s="193" t="s">
        <v>244</v>
      </c>
      <c r="X11" s="35"/>
      <c r="Y11" s="35"/>
    </row>
    <row r="12" spans="2:25" ht="15.75" customHeight="1" x14ac:dyDescent="0.2">
      <c r="B12" s="9" t="s">
        <v>62</v>
      </c>
      <c r="C12" s="4" t="s">
        <v>3</v>
      </c>
      <c r="D12" s="361">
        <v>31</v>
      </c>
      <c r="E12" s="265">
        <v>0</v>
      </c>
      <c r="F12" s="194">
        <v>31</v>
      </c>
      <c r="G12" s="149">
        <v>20643</v>
      </c>
      <c r="H12" s="149">
        <v>4764</v>
      </c>
      <c r="I12" s="96">
        <f t="shared" si="0"/>
        <v>25407</v>
      </c>
      <c r="J12" s="96">
        <v>433</v>
      </c>
      <c r="K12" s="193">
        <v>20</v>
      </c>
      <c r="L12" s="133"/>
      <c r="M12" s="82" t="s">
        <v>3</v>
      </c>
      <c r="N12" s="191">
        <v>6596</v>
      </c>
      <c r="O12" s="191">
        <v>170</v>
      </c>
      <c r="P12" s="194" t="s">
        <v>246</v>
      </c>
      <c r="Q12" s="187" t="s">
        <v>246</v>
      </c>
      <c r="R12" s="187">
        <f t="shared" si="1"/>
        <v>0</v>
      </c>
      <c r="S12" s="188" t="s">
        <v>246</v>
      </c>
      <c r="T12" s="191" t="s">
        <v>246</v>
      </c>
      <c r="U12" s="189" t="s">
        <v>246</v>
      </c>
      <c r="V12" s="191" t="s">
        <v>246</v>
      </c>
      <c r="W12" s="193" t="s">
        <v>246</v>
      </c>
      <c r="X12" s="35"/>
      <c r="Y12" s="35"/>
    </row>
    <row r="13" spans="2:25" ht="15.75" customHeight="1" x14ac:dyDescent="0.2">
      <c r="B13" s="9"/>
      <c r="C13" s="4" t="s">
        <v>4</v>
      </c>
      <c r="D13" s="361">
        <v>65</v>
      </c>
      <c r="E13" s="265">
        <v>0</v>
      </c>
      <c r="F13" s="150">
        <v>65</v>
      </c>
      <c r="G13" s="149">
        <v>55286</v>
      </c>
      <c r="H13" s="149">
        <v>166975</v>
      </c>
      <c r="I13" s="138">
        <f t="shared" si="0"/>
        <v>222261</v>
      </c>
      <c r="J13" s="96">
        <v>113841</v>
      </c>
      <c r="K13" s="193" t="s">
        <v>246</v>
      </c>
      <c r="L13" s="133"/>
      <c r="M13" s="82" t="s">
        <v>4</v>
      </c>
      <c r="N13" s="191" t="s">
        <v>242</v>
      </c>
      <c r="O13" s="191" t="s">
        <v>242</v>
      </c>
      <c r="P13" s="194" t="s">
        <v>246</v>
      </c>
      <c r="Q13" s="187" t="s">
        <v>246</v>
      </c>
      <c r="R13" s="187">
        <f t="shared" si="1"/>
        <v>0</v>
      </c>
      <c r="S13" s="188" t="s">
        <v>246</v>
      </c>
      <c r="T13" s="191" t="s">
        <v>246</v>
      </c>
      <c r="U13" s="189" t="s">
        <v>246</v>
      </c>
      <c r="V13" s="191" t="s">
        <v>246</v>
      </c>
      <c r="W13" s="193" t="s">
        <v>246</v>
      </c>
      <c r="X13" s="35"/>
      <c r="Y13" s="35"/>
    </row>
    <row r="14" spans="2:25" ht="15.75" customHeight="1" x14ac:dyDescent="0.2">
      <c r="B14" s="12"/>
      <c r="C14" s="6" t="s">
        <v>10</v>
      </c>
      <c r="D14" s="345">
        <f>SUM(D6:D13)</f>
        <v>10796</v>
      </c>
      <c r="E14" s="345">
        <f>SUM(E6:E13)</f>
        <v>264</v>
      </c>
      <c r="F14" s="141">
        <f>SUM(F6:F13)</f>
        <v>11060</v>
      </c>
      <c r="G14" s="141">
        <f>SUM(G6:G13)</f>
        <v>137139</v>
      </c>
      <c r="H14" s="141">
        <f>SUM(H6:H13)</f>
        <v>567299</v>
      </c>
      <c r="I14" s="22">
        <f t="shared" si="0"/>
        <v>704438</v>
      </c>
      <c r="J14" s="141">
        <f>SUM(J6:J13)</f>
        <v>117846</v>
      </c>
      <c r="K14" s="203">
        <f>SUM(K6:K13)</f>
        <v>20</v>
      </c>
      <c r="L14" s="133"/>
      <c r="M14" s="84" t="s">
        <v>10</v>
      </c>
      <c r="N14" s="141">
        <f>SUM(N6:N13)</f>
        <v>12846</v>
      </c>
      <c r="O14" s="141">
        <f>SUM(O6:O13)</f>
        <v>170.5</v>
      </c>
      <c r="P14" s="196">
        <f>SUM(P6:P13)</f>
        <v>6217</v>
      </c>
      <c r="Q14" s="195">
        <f>SUM(Q6:Q13)</f>
        <v>10894</v>
      </c>
      <c r="R14" s="195">
        <f t="shared" si="1"/>
        <v>17111</v>
      </c>
      <c r="S14" s="195" t="s">
        <v>247</v>
      </c>
      <c r="T14" s="195">
        <f>SUM(T6:T13)</f>
        <v>0</v>
      </c>
      <c r="U14" s="196" t="s">
        <v>247</v>
      </c>
      <c r="V14" s="195">
        <f>SUM(V6:V13)</f>
        <v>0</v>
      </c>
      <c r="W14" s="176">
        <f>SUM(W6:W13)</f>
        <v>160308</v>
      </c>
      <c r="X14" s="35"/>
      <c r="Y14" s="35"/>
    </row>
    <row r="15" spans="2:25" ht="15.75" customHeight="1" x14ac:dyDescent="0.2">
      <c r="B15" s="477" t="s">
        <v>189</v>
      </c>
      <c r="C15" s="121" t="s">
        <v>187</v>
      </c>
      <c r="D15" s="252">
        <v>0</v>
      </c>
      <c r="E15" s="362">
        <v>27</v>
      </c>
      <c r="F15" s="139">
        <v>27</v>
      </c>
      <c r="G15" s="138">
        <v>3197</v>
      </c>
      <c r="H15" s="138">
        <v>210822</v>
      </c>
      <c r="I15" s="138">
        <f t="shared" si="0"/>
        <v>214019</v>
      </c>
      <c r="J15" s="137">
        <v>6</v>
      </c>
      <c r="K15" s="180">
        <v>179674</v>
      </c>
      <c r="L15" s="133"/>
      <c r="M15" s="124" t="s">
        <v>187</v>
      </c>
      <c r="N15" s="148">
        <v>4451</v>
      </c>
      <c r="O15" s="148">
        <v>0</v>
      </c>
      <c r="P15" s="189">
        <v>95</v>
      </c>
      <c r="Q15" s="188">
        <v>49</v>
      </c>
      <c r="R15" s="197">
        <f t="shared" si="1"/>
        <v>144</v>
      </c>
      <c r="S15" s="197">
        <v>625</v>
      </c>
      <c r="T15" s="198">
        <v>76</v>
      </c>
      <c r="U15" s="198" t="s">
        <v>247</v>
      </c>
      <c r="V15" s="197" t="s">
        <v>247</v>
      </c>
      <c r="W15" s="175">
        <v>2835</v>
      </c>
      <c r="X15" s="35"/>
      <c r="Y15" s="35"/>
    </row>
    <row r="16" spans="2:25" ht="15.75" customHeight="1" x14ac:dyDescent="0.2">
      <c r="B16" s="513"/>
      <c r="C16" s="4" t="s">
        <v>170</v>
      </c>
      <c r="D16" s="265">
        <v>0</v>
      </c>
      <c r="E16" s="265">
        <v>0</v>
      </c>
      <c r="F16" s="194">
        <v>0</v>
      </c>
      <c r="G16" s="149">
        <v>1495</v>
      </c>
      <c r="H16" s="149">
        <v>436151</v>
      </c>
      <c r="I16" s="138">
        <f t="shared" si="0"/>
        <v>437646</v>
      </c>
      <c r="J16" s="191">
        <v>0</v>
      </c>
      <c r="K16" s="193" t="s">
        <v>247</v>
      </c>
      <c r="L16" s="133"/>
      <c r="M16" s="82" t="s">
        <v>20</v>
      </c>
      <c r="N16" s="191" t="s">
        <v>242</v>
      </c>
      <c r="O16" s="191" t="s">
        <v>242</v>
      </c>
      <c r="P16" s="194" t="s">
        <v>247</v>
      </c>
      <c r="Q16" s="187" t="s">
        <v>247</v>
      </c>
      <c r="R16" s="187">
        <f t="shared" si="1"/>
        <v>0</v>
      </c>
      <c r="S16" s="191" t="s">
        <v>247</v>
      </c>
      <c r="T16" s="191" t="s">
        <v>247</v>
      </c>
      <c r="U16" s="200" t="s">
        <v>247</v>
      </c>
      <c r="V16" s="191" t="s">
        <v>247</v>
      </c>
      <c r="W16" s="179">
        <v>1251</v>
      </c>
      <c r="X16" s="35"/>
      <c r="Y16" s="35"/>
    </row>
    <row r="17" spans="2:25" ht="15.75" customHeight="1" x14ac:dyDescent="0.2">
      <c r="B17" s="514"/>
      <c r="C17" s="6" t="s">
        <v>10</v>
      </c>
      <c r="D17" s="265">
        <v>0</v>
      </c>
      <c r="E17" s="363">
        <f>SUM(E15:E16)</f>
        <v>27</v>
      </c>
      <c r="F17" s="168">
        <v>27</v>
      </c>
      <c r="G17" s="141">
        <f>SUM(G15:G16)</f>
        <v>4692</v>
      </c>
      <c r="H17" s="141">
        <f>SUM(H15:H16)</f>
        <v>646973</v>
      </c>
      <c r="I17" s="141">
        <f t="shared" si="0"/>
        <v>651665</v>
      </c>
      <c r="J17" s="141">
        <f>SUM(J15:J16)</f>
        <v>6</v>
      </c>
      <c r="K17" s="176">
        <f>SUM(K15:K16)</f>
        <v>179674</v>
      </c>
      <c r="L17" s="133"/>
      <c r="M17" s="84" t="s">
        <v>10</v>
      </c>
      <c r="N17" s="141">
        <f>SUM(N15:N16)</f>
        <v>4451</v>
      </c>
      <c r="O17" s="141">
        <f>SUM(O15:O16)</f>
        <v>0</v>
      </c>
      <c r="P17" s="196">
        <f>SUM(P15:P16)</f>
        <v>95</v>
      </c>
      <c r="Q17" s="195">
        <f>SUM(Q15:Q16)</f>
        <v>49</v>
      </c>
      <c r="R17" s="195">
        <f>SUM(P17:Q17)</f>
        <v>144</v>
      </c>
      <c r="S17" s="195">
        <f>SUM(S15:S16)</f>
        <v>625</v>
      </c>
      <c r="T17" s="195">
        <f>SUM(T15:T16)</f>
        <v>76</v>
      </c>
      <c r="U17" s="195" t="s">
        <v>247</v>
      </c>
      <c r="V17" s="195">
        <f>SUM(V15:V16)</f>
        <v>0</v>
      </c>
      <c r="W17" s="176">
        <f>SUM(W15:W16)</f>
        <v>4086</v>
      </c>
      <c r="X17" s="35"/>
      <c r="Y17" s="35"/>
    </row>
    <row r="18" spans="2:25" ht="15.75" customHeight="1" x14ac:dyDescent="0.2">
      <c r="B18" s="469" t="s">
        <v>235</v>
      </c>
      <c r="C18" s="177" t="s">
        <v>11</v>
      </c>
      <c r="D18" s="364">
        <v>15</v>
      </c>
      <c r="E18" s="265">
        <v>0</v>
      </c>
      <c r="F18" s="157">
        <v>15</v>
      </c>
      <c r="G18" s="137">
        <v>1042</v>
      </c>
      <c r="H18" s="137">
        <v>99743</v>
      </c>
      <c r="I18" s="137">
        <f t="shared" si="0"/>
        <v>100785</v>
      </c>
      <c r="J18" s="185">
        <v>0</v>
      </c>
      <c r="K18" s="186" t="s">
        <v>247</v>
      </c>
      <c r="L18" s="133"/>
      <c r="M18" s="202" t="s">
        <v>11</v>
      </c>
      <c r="N18" s="185" t="s">
        <v>242</v>
      </c>
      <c r="O18" s="185" t="s">
        <v>242</v>
      </c>
      <c r="P18" s="389" t="s">
        <v>247</v>
      </c>
      <c r="Q18" s="185" t="s">
        <v>247</v>
      </c>
      <c r="R18" s="185">
        <f t="shared" si="1"/>
        <v>0</v>
      </c>
      <c r="S18" s="185" t="s">
        <v>247</v>
      </c>
      <c r="T18" s="185" t="s">
        <v>247</v>
      </c>
      <c r="U18" s="185" t="s">
        <v>247</v>
      </c>
      <c r="V18" s="185" t="s">
        <v>247</v>
      </c>
      <c r="W18" s="171">
        <v>4230</v>
      </c>
      <c r="X18" s="35"/>
      <c r="Y18" s="35"/>
    </row>
    <row r="19" spans="2:25" ht="15.75" customHeight="1" x14ac:dyDescent="0.2">
      <c r="B19" s="470"/>
      <c r="C19" s="59" t="s">
        <v>14</v>
      </c>
      <c r="D19" s="265">
        <v>0</v>
      </c>
      <c r="E19" s="265">
        <v>0</v>
      </c>
      <c r="F19" s="139">
        <v>0</v>
      </c>
      <c r="G19" s="138">
        <v>57</v>
      </c>
      <c r="H19" s="138">
        <v>131919</v>
      </c>
      <c r="I19" s="138">
        <f t="shared" si="0"/>
        <v>131976</v>
      </c>
      <c r="J19" s="188">
        <v>0</v>
      </c>
      <c r="K19" s="190" t="s">
        <v>247</v>
      </c>
      <c r="L19" s="133"/>
      <c r="M19" s="81" t="s">
        <v>14</v>
      </c>
      <c r="N19" s="188" t="s">
        <v>242</v>
      </c>
      <c r="O19" s="188" t="s">
        <v>242</v>
      </c>
      <c r="P19" s="189" t="s">
        <v>247</v>
      </c>
      <c r="Q19" s="188" t="s">
        <v>247</v>
      </c>
      <c r="R19" s="191">
        <f t="shared" si="1"/>
        <v>0</v>
      </c>
      <c r="S19" s="188">
        <v>0</v>
      </c>
      <c r="T19" s="188" t="s">
        <v>247</v>
      </c>
      <c r="U19" s="189" t="s">
        <v>247</v>
      </c>
      <c r="V19" s="188" t="s">
        <v>247</v>
      </c>
      <c r="W19" s="175">
        <v>2760</v>
      </c>
      <c r="X19" s="35"/>
      <c r="Y19" s="35"/>
    </row>
    <row r="20" spans="2:25" ht="15.75" customHeight="1" x14ac:dyDescent="0.2">
      <c r="B20" s="470"/>
      <c r="C20" s="59" t="s">
        <v>176</v>
      </c>
      <c r="D20" s="265">
        <v>0</v>
      </c>
      <c r="E20" s="265">
        <v>0</v>
      </c>
      <c r="F20" s="194" t="s">
        <v>245</v>
      </c>
      <c r="G20" s="187">
        <v>23</v>
      </c>
      <c r="H20" s="149">
        <v>82158</v>
      </c>
      <c r="I20" s="138">
        <f t="shared" si="0"/>
        <v>82181</v>
      </c>
      <c r="J20" s="191">
        <v>5098</v>
      </c>
      <c r="K20" s="190" t="s">
        <v>247</v>
      </c>
      <c r="L20" s="133"/>
      <c r="M20" s="82" t="s">
        <v>176</v>
      </c>
      <c r="N20" s="188">
        <v>0</v>
      </c>
      <c r="O20" s="188" t="s">
        <v>242</v>
      </c>
      <c r="P20" s="194" t="s">
        <v>247</v>
      </c>
      <c r="Q20" s="187">
        <v>7</v>
      </c>
      <c r="R20" s="191">
        <f t="shared" si="1"/>
        <v>7</v>
      </c>
      <c r="S20" s="191">
        <v>0</v>
      </c>
      <c r="T20" s="188" t="s">
        <v>247</v>
      </c>
      <c r="U20" s="189" t="s">
        <v>247</v>
      </c>
      <c r="V20" s="188" t="s">
        <v>247</v>
      </c>
      <c r="W20" s="179">
        <v>210</v>
      </c>
      <c r="X20" s="35"/>
      <c r="Y20" s="35"/>
    </row>
    <row r="21" spans="2:25" ht="15.75" customHeight="1" x14ac:dyDescent="0.2">
      <c r="B21" s="471"/>
      <c r="C21" s="6" t="s">
        <v>10</v>
      </c>
      <c r="D21" s="347">
        <f>SUM(D18:D20)</f>
        <v>15</v>
      </c>
      <c r="E21" s="256">
        <v>0</v>
      </c>
      <c r="F21" s="168">
        <v>15</v>
      </c>
      <c r="G21" s="196">
        <f>SUM(G18:G20)</f>
        <v>1122</v>
      </c>
      <c r="H21" s="196">
        <f>SUM(H18:H20)</f>
        <v>313820</v>
      </c>
      <c r="I21" s="168">
        <f t="shared" si="0"/>
        <v>314942</v>
      </c>
      <c r="J21" s="196">
        <f>SUM(J18:J20)</f>
        <v>5098</v>
      </c>
      <c r="K21" s="203">
        <f>SUM(K18:K20)</f>
        <v>0</v>
      </c>
      <c r="L21" s="133"/>
      <c r="M21" s="84" t="s">
        <v>10</v>
      </c>
      <c r="N21" s="196">
        <f t="shared" ref="N21:T21" si="2">SUM(N18:N20)</f>
        <v>0</v>
      </c>
      <c r="O21" s="195">
        <f t="shared" si="2"/>
        <v>0</v>
      </c>
      <c r="P21" s="196">
        <f t="shared" si="2"/>
        <v>0</v>
      </c>
      <c r="Q21" s="195">
        <f t="shared" si="2"/>
        <v>7</v>
      </c>
      <c r="R21" s="195">
        <f t="shared" si="2"/>
        <v>7</v>
      </c>
      <c r="S21" s="195">
        <f t="shared" si="2"/>
        <v>0</v>
      </c>
      <c r="T21" s="195">
        <f t="shared" si="2"/>
        <v>0</v>
      </c>
      <c r="U21" s="195" t="s">
        <v>247</v>
      </c>
      <c r="V21" s="195">
        <f>SUM(V18:V20)</f>
        <v>0</v>
      </c>
      <c r="W21" s="176">
        <f>SUM(W18:W20)</f>
        <v>7200</v>
      </c>
      <c r="X21" s="35"/>
      <c r="Y21" s="35"/>
    </row>
    <row r="22" spans="2:25" ht="15.75" customHeight="1" x14ac:dyDescent="0.2">
      <c r="B22" s="9" t="s">
        <v>75</v>
      </c>
      <c r="C22" s="64" t="s">
        <v>35</v>
      </c>
      <c r="D22" s="265">
        <v>0</v>
      </c>
      <c r="E22" s="252">
        <v>0</v>
      </c>
      <c r="F22" s="154">
        <v>0</v>
      </c>
      <c r="G22" s="148">
        <v>0</v>
      </c>
      <c r="H22" s="148">
        <v>270000</v>
      </c>
      <c r="I22" s="138">
        <f t="shared" si="0"/>
        <v>270000</v>
      </c>
      <c r="J22" s="138">
        <v>0</v>
      </c>
      <c r="K22" s="190" t="s">
        <v>248</v>
      </c>
      <c r="L22" s="133"/>
      <c r="M22" s="87" t="s">
        <v>35</v>
      </c>
      <c r="N22" s="188" t="s">
        <v>242</v>
      </c>
      <c r="O22" s="138">
        <v>0</v>
      </c>
      <c r="P22" s="198">
        <v>6000</v>
      </c>
      <c r="Q22" s="197">
        <v>900</v>
      </c>
      <c r="R22" s="187">
        <f>SUM(P22:Q22)</f>
        <v>6900</v>
      </c>
      <c r="S22" s="188" t="s">
        <v>248</v>
      </c>
      <c r="T22" s="188" t="s">
        <v>248</v>
      </c>
      <c r="U22" s="189" t="s">
        <v>248</v>
      </c>
      <c r="V22" s="188" t="s">
        <v>248</v>
      </c>
      <c r="W22" s="180">
        <v>16529</v>
      </c>
      <c r="X22" s="35"/>
      <c r="Y22" s="35"/>
    </row>
    <row r="23" spans="2:25" ht="15.75" customHeight="1" x14ac:dyDescent="0.2">
      <c r="B23" s="12" t="s">
        <v>76</v>
      </c>
      <c r="C23" s="65" t="s">
        <v>10</v>
      </c>
      <c r="D23" s="282">
        <f>SUM(D22)</f>
        <v>0</v>
      </c>
      <c r="E23" s="297">
        <f>SUM(E22)</f>
        <v>0</v>
      </c>
      <c r="F23" s="168">
        <v>0</v>
      </c>
      <c r="G23" s="141">
        <v>0</v>
      </c>
      <c r="H23" s="141">
        <f>SUM(H22)</f>
        <v>270000</v>
      </c>
      <c r="I23" s="141">
        <f t="shared" si="0"/>
        <v>270000</v>
      </c>
      <c r="J23" s="141">
        <f>SUM(J22)</f>
        <v>0</v>
      </c>
      <c r="K23" s="176">
        <f>SUM(K22)</f>
        <v>0</v>
      </c>
      <c r="L23" s="133"/>
      <c r="M23" s="89" t="s">
        <v>10</v>
      </c>
      <c r="N23" s="141">
        <f t="shared" ref="N23:T23" si="3">SUM(N22)</f>
        <v>0</v>
      </c>
      <c r="O23" s="141">
        <f t="shared" si="3"/>
        <v>0</v>
      </c>
      <c r="P23" s="196">
        <f t="shared" si="3"/>
        <v>6000</v>
      </c>
      <c r="Q23" s="195">
        <f t="shared" si="3"/>
        <v>900</v>
      </c>
      <c r="R23" s="195">
        <f t="shared" si="3"/>
        <v>6900</v>
      </c>
      <c r="S23" s="195">
        <f t="shared" si="3"/>
        <v>0</v>
      </c>
      <c r="T23" s="195">
        <f t="shared" si="3"/>
        <v>0</v>
      </c>
      <c r="U23" s="195" t="s">
        <v>253</v>
      </c>
      <c r="V23" s="195">
        <f>SUM(V22)</f>
        <v>0</v>
      </c>
      <c r="W23" s="176">
        <f>SUM(W22)</f>
        <v>16529</v>
      </c>
      <c r="X23" s="35"/>
      <c r="Y23" s="35"/>
    </row>
    <row r="24" spans="2:25" ht="15.75" customHeight="1" x14ac:dyDescent="0.2">
      <c r="B24" s="469" t="s">
        <v>236</v>
      </c>
      <c r="C24" s="59" t="s">
        <v>22</v>
      </c>
      <c r="D24" s="265">
        <v>0</v>
      </c>
      <c r="E24" s="252">
        <v>849</v>
      </c>
      <c r="F24" s="139">
        <v>849</v>
      </c>
      <c r="G24" s="138">
        <v>4758</v>
      </c>
      <c r="H24" s="138">
        <v>280767</v>
      </c>
      <c r="I24" s="138">
        <f t="shared" si="0"/>
        <v>285525</v>
      </c>
      <c r="J24" s="185">
        <v>2678</v>
      </c>
      <c r="K24" s="190" t="s">
        <v>253</v>
      </c>
      <c r="L24" s="133"/>
      <c r="M24" s="81" t="s">
        <v>22</v>
      </c>
      <c r="N24" s="185">
        <v>331</v>
      </c>
      <c r="O24" s="188" t="s">
        <v>242</v>
      </c>
      <c r="P24" s="189">
        <v>0</v>
      </c>
      <c r="Q24" s="188" t="s">
        <v>253</v>
      </c>
      <c r="R24" s="197">
        <f>SUM(P24:Q24)</f>
        <v>0</v>
      </c>
      <c r="S24" s="185">
        <v>0</v>
      </c>
      <c r="T24" s="188">
        <v>0</v>
      </c>
      <c r="U24" s="189" t="s">
        <v>253</v>
      </c>
      <c r="V24" s="188" t="s">
        <v>253</v>
      </c>
      <c r="W24" s="175">
        <v>33492</v>
      </c>
      <c r="X24" s="35"/>
      <c r="Y24" s="35"/>
    </row>
    <row r="25" spans="2:25" ht="15.75" customHeight="1" x14ac:dyDescent="0.2">
      <c r="B25" s="480"/>
      <c r="C25" s="4" t="s">
        <v>23</v>
      </c>
      <c r="D25" s="265">
        <v>0</v>
      </c>
      <c r="E25" s="265">
        <v>0</v>
      </c>
      <c r="F25" s="154">
        <v>0</v>
      </c>
      <c r="G25" s="197" t="s">
        <v>245</v>
      </c>
      <c r="H25" s="197" t="s">
        <v>245</v>
      </c>
      <c r="I25" s="138">
        <f t="shared" si="0"/>
        <v>0</v>
      </c>
      <c r="J25" s="188" t="s">
        <v>253</v>
      </c>
      <c r="K25" s="190" t="s">
        <v>253</v>
      </c>
      <c r="L25" s="133"/>
      <c r="M25" s="81" t="s">
        <v>23</v>
      </c>
      <c r="N25" s="188" t="s">
        <v>242</v>
      </c>
      <c r="O25" s="188" t="s">
        <v>242</v>
      </c>
      <c r="P25" s="198" t="s">
        <v>253</v>
      </c>
      <c r="Q25" s="197" t="s">
        <v>253</v>
      </c>
      <c r="R25" s="191">
        <f>SUM(P25:Q25)</f>
        <v>0</v>
      </c>
      <c r="S25" s="188" t="s">
        <v>253</v>
      </c>
      <c r="T25" s="188" t="s">
        <v>253</v>
      </c>
      <c r="U25" s="189" t="s">
        <v>253</v>
      </c>
      <c r="V25" s="188" t="s">
        <v>253</v>
      </c>
      <c r="W25" s="180">
        <v>2745</v>
      </c>
      <c r="X25" s="35"/>
      <c r="Y25" s="35"/>
    </row>
    <row r="26" spans="2:25" ht="15.75" customHeight="1" x14ac:dyDescent="0.2">
      <c r="B26" s="481"/>
      <c r="C26" s="6" t="s">
        <v>10</v>
      </c>
      <c r="D26" s="282">
        <f>SUM(D24:D25)</f>
        <v>0</v>
      </c>
      <c r="E26" s="282">
        <f>SUM(E24:E25)</f>
        <v>849</v>
      </c>
      <c r="F26" s="168">
        <v>849</v>
      </c>
      <c r="G26" s="196">
        <f>SUM(G24:G25)</f>
        <v>4758</v>
      </c>
      <c r="H26" s="196">
        <f>SUM(H24:H25)</f>
        <v>280767</v>
      </c>
      <c r="I26" s="168">
        <f t="shared" si="0"/>
        <v>285525</v>
      </c>
      <c r="J26" s="196">
        <f>SUM(J24:J25)</f>
        <v>2678</v>
      </c>
      <c r="K26" s="203">
        <f>SUM(K24:K25)</f>
        <v>0</v>
      </c>
      <c r="L26" s="133"/>
      <c r="M26" s="84" t="s">
        <v>10</v>
      </c>
      <c r="N26" s="196">
        <f t="shared" ref="N26:T26" si="4">SUM(N24:N25)</f>
        <v>331</v>
      </c>
      <c r="O26" s="195">
        <f t="shared" si="4"/>
        <v>0</v>
      </c>
      <c r="P26" s="196">
        <f t="shared" si="4"/>
        <v>0</v>
      </c>
      <c r="Q26" s="195">
        <f t="shared" si="4"/>
        <v>0</v>
      </c>
      <c r="R26" s="195">
        <f t="shared" si="4"/>
        <v>0</v>
      </c>
      <c r="S26" s="195">
        <f t="shared" si="4"/>
        <v>0</v>
      </c>
      <c r="T26" s="195">
        <f t="shared" si="4"/>
        <v>0</v>
      </c>
      <c r="U26" s="195" t="s">
        <v>247</v>
      </c>
      <c r="V26" s="195">
        <f>SUM(V24:V25)</f>
        <v>0</v>
      </c>
      <c r="W26" s="176">
        <f>SUM(W24:W25)</f>
        <v>36237</v>
      </c>
      <c r="X26" s="35"/>
      <c r="Y26" s="35"/>
    </row>
    <row r="27" spans="2:25" ht="15.75" customHeight="1" x14ac:dyDescent="0.2">
      <c r="B27" s="469" t="s">
        <v>237</v>
      </c>
      <c r="C27" s="64" t="s">
        <v>37</v>
      </c>
      <c r="D27" s="366">
        <v>52</v>
      </c>
      <c r="E27" s="252">
        <v>0</v>
      </c>
      <c r="F27" s="139">
        <v>52</v>
      </c>
      <c r="G27" s="138">
        <v>0</v>
      </c>
      <c r="H27" s="138">
        <v>9040</v>
      </c>
      <c r="I27" s="138">
        <f t="shared" si="0"/>
        <v>9040</v>
      </c>
      <c r="J27" s="185" t="s">
        <v>247</v>
      </c>
      <c r="K27" s="190" t="s">
        <v>247</v>
      </c>
      <c r="L27" s="133"/>
      <c r="M27" s="87" t="s">
        <v>37</v>
      </c>
      <c r="N27" s="188" t="s">
        <v>242</v>
      </c>
      <c r="O27" s="185">
        <v>0</v>
      </c>
      <c r="P27" s="189" t="s">
        <v>247</v>
      </c>
      <c r="Q27" s="188" t="s">
        <v>247</v>
      </c>
      <c r="R27" s="187" t="s">
        <v>247</v>
      </c>
      <c r="S27" s="185" t="s">
        <v>247</v>
      </c>
      <c r="T27" s="188" t="s">
        <v>247</v>
      </c>
      <c r="U27" s="189" t="s">
        <v>247</v>
      </c>
      <c r="V27" s="188" t="s">
        <v>247</v>
      </c>
      <c r="W27" s="175">
        <v>600</v>
      </c>
      <c r="X27" s="35"/>
      <c r="Y27" s="35"/>
    </row>
    <row r="28" spans="2:25" ht="15.75" customHeight="1" x14ac:dyDescent="0.2">
      <c r="B28" s="470"/>
      <c r="C28" s="7" t="s">
        <v>38</v>
      </c>
      <c r="D28" s="367">
        <v>256</v>
      </c>
      <c r="E28" s="265">
        <v>0</v>
      </c>
      <c r="F28" s="150">
        <v>256</v>
      </c>
      <c r="G28" s="149">
        <v>0</v>
      </c>
      <c r="H28" s="187">
        <v>0</v>
      </c>
      <c r="I28" s="138">
        <f t="shared" si="0"/>
        <v>0</v>
      </c>
      <c r="J28" s="191" t="s">
        <v>247</v>
      </c>
      <c r="K28" s="193" t="s">
        <v>247</v>
      </c>
      <c r="L28" s="133"/>
      <c r="M28" s="88" t="s">
        <v>38</v>
      </c>
      <c r="N28" s="191" t="s">
        <v>242</v>
      </c>
      <c r="O28" s="191">
        <v>24</v>
      </c>
      <c r="P28" s="194" t="s">
        <v>247</v>
      </c>
      <c r="Q28" s="187" t="s">
        <v>247</v>
      </c>
      <c r="R28" s="187" t="s">
        <v>247</v>
      </c>
      <c r="S28" s="191" t="s">
        <v>247</v>
      </c>
      <c r="T28" s="191" t="s">
        <v>247</v>
      </c>
      <c r="U28" s="200" t="s">
        <v>247</v>
      </c>
      <c r="V28" s="191" t="s">
        <v>247</v>
      </c>
      <c r="W28" s="179">
        <v>0</v>
      </c>
      <c r="X28" s="35"/>
      <c r="Y28" s="35"/>
    </row>
    <row r="29" spans="2:25" ht="15.75" customHeight="1" x14ac:dyDescent="0.2">
      <c r="B29" s="471"/>
      <c r="C29" s="65" t="s">
        <v>10</v>
      </c>
      <c r="D29" s="282">
        <f>SUM(D27:D28)</f>
        <v>308</v>
      </c>
      <c r="E29" s="282">
        <f>SUM(E27:E28)</f>
        <v>0</v>
      </c>
      <c r="F29" s="168">
        <v>308</v>
      </c>
      <c r="G29" s="141">
        <f>SUM(G27:G28)</f>
        <v>0</v>
      </c>
      <c r="H29" s="141">
        <f>SUM(H27:H28)</f>
        <v>9040</v>
      </c>
      <c r="I29" s="141">
        <f t="shared" si="0"/>
        <v>9040</v>
      </c>
      <c r="J29" s="141">
        <f>SUM(J27:J28)</f>
        <v>0</v>
      </c>
      <c r="K29" s="176">
        <f>SUM(K27:K28)</f>
        <v>0</v>
      </c>
      <c r="L29" s="133"/>
      <c r="M29" s="89" t="s">
        <v>10</v>
      </c>
      <c r="N29" s="141">
        <f>SUM(N27:N28)</f>
        <v>0</v>
      </c>
      <c r="O29" s="141">
        <f>SUM(O27:O28)</f>
        <v>24</v>
      </c>
      <c r="P29" s="196">
        <f>SUM(P27:P28)</f>
        <v>0</v>
      </c>
      <c r="Q29" s="195">
        <f>SUM(Q27:Q28)</f>
        <v>0</v>
      </c>
      <c r="R29" s="195">
        <f>SUM(R27:R28)</f>
        <v>0</v>
      </c>
      <c r="S29" s="195" t="s">
        <v>247</v>
      </c>
      <c r="T29" s="195">
        <f>SUM(T27:T28)</f>
        <v>0</v>
      </c>
      <c r="U29" s="195" t="s">
        <v>247</v>
      </c>
      <c r="V29" s="195">
        <f>SUM(V27:V28)</f>
        <v>0</v>
      </c>
      <c r="W29" s="176">
        <f>SUM(W27:W28)</f>
        <v>600</v>
      </c>
      <c r="X29" s="35"/>
      <c r="Y29" s="35"/>
    </row>
    <row r="30" spans="2:25" ht="15.75" customHeight="1" x14ac:dyDescent="0.2">
      <c r="B30" s="482" t="s">
        <v>215</v>
      </c>
      <c r="C30" s="64" t="s">
        <v>31</v>
      </c>
      <c r="D30" s="265">
        <v>0</v>
      </c>
      <c r="E30" s="252">
        <v>0</v>
      </c>
      <c r="F30" s="139">
        <v>0</v>
      </c>
      <c r="G30" s="188" t="s">
        <v>245</v>
      </c>
      <c r="H30" s="138">
        <v>148532</v>
      </c>
      <c r="I30" s="138">
        <f>SUM(G30:H30)</f>
        <v>148532</v>
      </c>
      <c r="J30" s="188" t="s">
        <v>247</v>
      </c>
      <c r="K30" s="190" t="s">
        <v>247</v>
      </c>
      <c r="L30" s="133"/>
      <c r="M30" s="87" t="s">
        <v>31</v>
      </c>
      <c r="N30" s="188" t="s">
        <v>242</v>
      </c>
      <c r="O30" s="188" t="s">
        <v>242</v>
      </c>
      <c r="P30" s="189" t="s">
        <v>247</v>
      </c>
      <c r="Q30" s="188" t="s">
        <v>247</v>
      </c>
      <c r="R30" s="187">
        <f>SUM(P30:Q30)</f>
        <v>0</v>
      </c>
      <c r="S30" s="188" t="s">
        <v>247</v>
      </c>
      <c r="T30" s="189" t="s">
        <v>247</v>
      </c>
      <c r="U30" s="188" t="s">
        <v>247</v>
      </c>
      <c r="V30" s="188" t="s">
        <v>247</v>
      </c>
      <c r="W30" s="175">
        <v>1770</v>
      </c>
      <c r="X30" s="35"/>
      <c r="Y30" s="35"/>
    </row>
    <row r="31" spans="2:25" ht="15.75" customHeight="1" x14ac:dyDescent="0.2">
      <c r="B31" s="510"/>
      <c r="C31" s="7" t="s">
        <v>32</v>
      </c>
      <c r="D31" s="265">
        <v>0</v>
      </c>
      <c r="E31" s="265">
        <v>0</v>
      </c>
      <c r="F31" s="140">
        <v>0</v>
      </c>
      <c r="G31" s="191" t="s">
        <v>245</v>
      </c>
      <c r="H31" s="96">
        <v>38145</v>
      </c>
      <c r="I31" s="138">
        <f>SUM(G31:H31)</f>
        <v>38145</v>
      </c>
      <c r="J31" s="191" t="s">
        <v>247</v>
      </c>
      <c r="K31" s="193" t="s">
        <v>247</v>
      </c>
      <c r="L31" s="133"/>
      <c r="M31" s="88" t="s">
        <v>32</v>
      </c>
      <c r="N31" s="191" t="s">
        <v>242</v>
      </c>
      <c r="O31" s="191" t="s">
        <v>242</v>
      </c>
      <c r="P31" s="200" t="s">
        <v>247</v>
      </c>
      <c r="Q31" s="191" t="s">
        <v>247</v>
      </c>
      <c r="R31" s="187">
        <f>SUM(P31:Q31)</f>
        <v>0</v>
      </c>
      <c r="S31" s="191" t="s">
        <v>247</v>
      </c>
      <c r="T31" s="200" t="s">
        <v>247</v>
      </c>
      <c r="U31" s="191" t="s">
        <v>247</v>
      </c>
      <c r="V31" s="191" t="s">
        <v>247</v>
      </c>
      <c r="W31" s="172">
        <v>21360</v>
      </c>
      <c r="X31" s="35"/>
      <c r="Y31" s="35"/>
    </row>
    <row r="32" spans="2:25" ht="15.75" customHeight="1" x14ac:dyDescent="0.2">
      <c r="B32" s="510"/>
      <c r="C32" s="7" t="s">
        <v>33</v>
      </c>
      <c r="D32" s="265">
        <v>0</v>
      </c>
      <c r="E32" s="265">
        <v>2968</v>
      </c>
      <c r="F32" s="150">
        <v>2968</v>
      </c>
      <c r="G32" s="187" t="s">
        <v>245</v>
      </c>
      <c r="H32" s="149">
        <v>18736</v>
      </c>
      <c r="I32" s="138">
        <f>SUM(G32:H32)</f>
        <v>18736</v>
      </c>
      <c r="J32" s="191" t="s">
        <v>247</v>
      </c>
      <c r="K32" s="193">
        <v>156500</v>
      </c>
      <c r="L32" s="133"/>
      <c r="M32" s="88" t="s">
        <v>33</v>
      </c>
      <c r="N32" s="191" t="s">
        <v>242</v>
      </c>
      <c r="O32" s="191" t="s">
        <v>242</v>
      </c>
      <c r="P32" s="194" t="s">
        <v>247</v>
      </c>
      <c r="Q32" s="187">
        <v>381</v>
      </c>
      <c r="R32" s="187">
        <f>SUM(P32:Q32)</f>
        <v>381</v>
      </c>
      <c r="S32" s="191" t="s">
        <v>247</v>
      </c>
      <c r="T32" s="200" t="s">
        <v>247</v>
      </c>
      <c r="U32" s="191" t="s">
        <v>247</v>
      </c>
      <c r="V32" s="191" t="s">
        <v>247</v>
      </c>
      <c r="W32" s="179">
        <v>1098</v>
      </c>
      <c r="X32" s="35"/>
      <c r="Y32" s="35"/>
    </row>
    <row r="33" spans="2:25" ht="15.75" customHeight="1" x14ac:dyDescent="0.2">
      <c r="B33" s="511"/>
      <c r="C33" s="65" t="s">
        <v>10</v>
      </c>
      <c r="D33" s="277">
        <f>SUM(D30:D32)</f>
        <v>0</v>
      </c>
      <c r="E33" s="277">
        <f>SUM(E30:E32)</f>
        <v>2968</v>
      </c>
      <c r="F33" s="168">
        <v>2968</v>
      </c>
      <c r="G33" s="141">
        <f>SUM(G30:G32)</f>
        <v>0</v>
      </c>
      <c r="H33" s="141">
        <f>SUM(H30:H32)</f>
        <v>205413</v>
      </c>
      <c r="I33" s="141">
        <f>SUM(G33:H33)</f>
        <v>205413</v>
      </c>
      <c r="J33" s="141">
        <f>SUM(J30:J32)</f>
        <v>0</v>
      </c>
      <c r="K33" s="176">
        <f>SUM(K30:K32)</f>
        <v>156500</v>
      </c>
      <c r="L33" s="133"/>
      <c r="M33" s="89" t="s">
        <v>10</v>
      </c>
      <c r="N33" s="141">
        <f>SUM(N30:N32)</f>
        <v>0</v>
      </c>
      <c r="O33" s="141">
        <f>SUM(O30:O32)</f>
        <v>0</v>
      </c>
      <c r="P33" s="196">
        <f>SUM(P30:P32)</f>
        <v>0</v>
      </c>
      <c r="Q33" s="195">
        <f>SUM(Q30:Q32)</f>
        <v>381</v>
      </c>
      <c r="R33" s="195">
        <f>SUM(R30:R32)</f>
        <v>381</v>
      </c>
      <c r="S33" s="195" t="s">
        <v>247</v>
      </c>
      <c r="T33" s="195">
        <f>SUM(T30:T32)</f>
        <v>0</v>
      </c>
      <c r="U33" s="195" t="s">
        <v>247</v>
      </c>
      <c r="V33" s="195">
        <f>SUM(V30:V32)</f>
        <v>0</v>
      </c>
      <c r="W33" s="176">
        <f>SUM(W30:W32)</f>
        <v>24228</v>
      </c>
      <c r="X33" s="181"/>
      <c r="Y33" s="35"/>
    </row>
    <row r="34" spans="2:25" ht="15.75" customHeight="1" x14ac:dyDescent="0.2">
      <c r="B34" s="469" t="s">
        <v>238</v>
      </c>
      <c r="C34" s="64" t="s">
        <v>39</v>
      </c>
      <c r="D34" s="383">
        <v>13531</v>
      </c>
      <c r="E34" s="252">
        <v>0</v>
      </c>
      <c r="F34" s="139">
        <v>13531</v>
      </c>
      <c r="G34" s="138">
        <v>3429</v>
      </c>
      <c r="H34" s="188">
        <v>0</v>
      </c>
      <c r="I34" s="138">
        <f t="shared" si="0"/>
        <v>3429</v>
      </c>
      <c r="J34" s="185">
        <v>330</v>
      </c>
      <c r="K34" s="190" t="s">
        <v>247</v>
      </c>
      <c r="L34" s="133"/>
      <c r="M34" s="87" t="s">
        <v>39</v>
      </c>
      <c r="N34" s="188" t="s">
        <v>242</v>
      </c>
      <c r="O34" s="185">
        <v>745</v>
      </c>
      <c r="P34" s="189" t="s">
        <v>247</v>
      </c>
      <c r="Q34" s="188">
        <v>32616</v>
      </c>
      <c r="R34" s="187">
        <f>SUM(P34:Q34)</f>
        <v>32616</v>
      </c>
      <c r="S34" s="185">
        <v>69</v>
      </c>
      <c r="T34" s="188">
        <v>1074</v>
      </c>
      <c r="U34" s="189" t="s">
        <v>247</v>
      </c>
      <c r="V34" s="188" t="s">
        <v>247</v>
      </c>
      <c r="W34" s="175">
        <v>8400</v>
      </c>
      <c r="X34" s="35"/>
      <c r="Y34" s="35"/>
    </row>
    <row r="35" spans="2:25" ht="15.75" customHeight="1" x14ac:dyDescent="0.2">
      <c r="B35" s="470"/>
      <c r="C35" s="7" t="s">
        <v>40</v>
      </c>
      <c r="D35" s="368">
        <v>692</v>
      </c>
      <c r="E35" s="265">
        <v>0</v>
      </c>
      <c r="F35" s="140">
        <v>692</v>
      </c>
      <c r="G35" s="96">
        <v>400</v>
      </c>
      <c r="H35" s="191">
        <v>0</v>
      </c>
      <c r="I35" s="138">
        <f t="shared" si="0"/>
        <v>400</v>
      </c>
      <c r="J35" s="191">
        <v>150</v>
      </c>
      <c r="K35" s="193" t="s">
        <v>247</v>
      </c>
      <c r="L35" s="133"/>
      <c r="M35" s="88" t="s">
        <v>40</v>
      </c>
      <c r="N35" s="191">
        <v>50</v>
      </c>
      <c r="O35" s="191">
        <v>2100</v>
      </c>
      <c r="P35" s="200" t="s">
        <v>247</v>
      </c>
      <c r="Q35" s="191" t="s">
        <v>247</v>
      </c>
      <c r="R35" s="187">
        <f>SUM(P35:Q35)</f>
        <v>0</v>
      </c>
      <c r="S35" s="191" t="s">
        <v>247</v>
      </c>
      <c r="T35" s="191" t="s">
        <v>247</v>
      </c>
      <c r="U35" s="189" t="s">
        <v>247</v>
      </c>
      <c r="V35" s="191" t="s">
        <v>247</v>
      </c>
      <c r="W35" s="193" t="s">
        <v>247</v>
      </c>
      <c r="X35" s="35"/>
      <c r="Y35" s="35"/>
    </row>
    <row r="36" spans="2:25" ht="15.75" customHeight="1" x14ac:dyDescent="0.2">
      <c r="B36" s="470"/>
      <c r="C36" s="7" t="s">
        <v>44</v>
      </c>
      <c r="D36" s="371">
        <f>SUM(D34:D35)</f>
        <v>14223</v>
      </c>
      <c r="E36" s="265">
        <v>0</v>
      </c>
      <c r="F36" s="140">
        <v>14223</v>
      </c>
      <c r="G36" s="200">
        <f>SUM(G34:G35)</f>
        <v>3829</v>
      </c>
      <c r="H36" s="200">
        <f>SUM(H34:H35)</f>
        <v>0</v>
      </c>
      <c r="I36" s="140">
        <f t="shared" si="0"/>
        <v>3829</v>
      </c>
      <c r="J36" s="200">
        <f>SUM(J34:J35)</f>
        <v>480</v>
      </c>
      <c r="K36" s="193">
        <f>SUM(K34:K35)</f>
        <v>0</v>
      </c>
      <c r="L36" s="133"/>
      <c r="M36" s="88" t="s">
        <v>44</v>
      </c>
      <c r="N36" s="200">
        <f t="shared" ref="N36:T36" si="5">SUM(N34:N35)</f>
        <v>50</v>
      </c>
      <c r="O36" s="191">
        <f t="shared" si="5"/>
        <v>2845</v>
      </c>
      <c r="P36" s="194">
        <f t="shared" si="5"/>
        <v>0</v>
      </c>
      <c r="Q36" s="187">
        <f t="shared" si="5"/>
        <v>32616</v>
      </c>
      <c r="R36" s="187">
        <f t="shared" si="5"/>
        <v>32616</v>
      </c>
      <c r="S36" s="191">
        <f t="shared" si="5"/>
        <v>69</v>
      </c>
      <c r="T36" s="191">
        <f t="shared" si="5"/>
        <v>1074</v>
      </c>
      <c r="U36" s="189" t="s">
        <v>247</v>
      </c>
      <c r="V36" s="191">
        <f>SUM(V34:V35)</f>
        <v>0</v>
      </c>
      <c r="W36" s="172">
        <f>SUM(W34:W35)</f>
        <v>8400</v>
      </c>
      <c r="X36" s="35"/>
      <c r="Y36" s="35"/>
    </row>
    <row r="37" spans="2:25" ht="15.75" customHeight="1" x14ac:dyDescent="0.2">
      <c r="B37" s="470"/>
      <c r="C37" s="7" t="s">
        <v>45</v>
      </c>
      <c r="D37" s="383">
        <v>2412</v>
      </c>
      <c r="E37" s="265">
        <v>0</v>
      </c>
      <c r="F37" s="139">
        <v>2412</v>
      </c>
      <c r="G37" s="138">
        <v>5468</v>
      </c>
      <c r="H37" s="138">
        <v>1413264</v>
      </c>
      <c r="I37" s="138">
        <f t="shared" si="0"/>
        <v>1418732</v>
      </c>
      <c r="J37" s="191">
        <v>250</v>
      </c>
      <c r="K37" s="193" t="s">
        <v>247</v>
      </c>
      <c r="L37" s="133"/>
      <c r="M37" s="88" t="s">
        <v>45</v>
      </c>
      <c r="N37" s="191" t="s">
        <v>242</v>
      </c>
      <c r="O37" s="191">
        <v>568</v>
      </c>
      <c r="P37" s="200">
        <v>26200</v>
      </c>
      <c r="Q37" s="191">
        <v>354700</v>
      </c>
      <c r="R37" s="187">
        <f>SUM(P37:Q37)</f>
        <v>380900</v>
      </c>
      <c r="S37" s="191">
        <v>408</v>
      </c>
      <c r="T37" s="191">
        <v>103</v>
      </c>
      <c r="U37" s="189" t="s">
        <v>247</v>
      </c>
      <c r="V37" s="200" t="s">
        <v>247</v>
      </c>
      <c r="W37" s="179">
        <v>73734</v>
      </c>
      <c r="X37" s="35"/>
      <c r="Y37" s="35"/>
    </row>
    <row r="38" spans="2:25" ht="15.75" customHeight="1" x14ac:dyDescent="0.2">
      <c r="B38" s="470"/>
      <c r="C38" s="7" t="s">
        <v>46</v>
      </c>
      <c r="D38" s="384">
        <v>2350</v>
      </c>
      <c r="E38" s="265">
        <v>0</v>
      </c>
      <c r="F38" s="150">
        <v>2350</v>
      </c>
      <c r="G38" s="149">
        <v>0</v>
      </c>
      <c r="H38" s="149">
        <v>427899</v>
      </c>
      <c r="I38" s="138">
        <f t="shared" si="0"/>
        <v>427899</v>
      </c>
      <c r="J38" s="191">
        <v>0</v>
      </c>
      <c r="K38" s="193" t="s">
        <v>247</v>
      </c>
      <c r="L38" s="133"/>
      <c r="M38" s="88" t="s">
        <v>46</v>
      </c>
      <c r="N38" s="191" t="s">
        <v>242</v>
      </c>
      <c r="O38" s="191">
        <v>115</v>
      </c>
      <c r="P38" s="194" t="s">
        <v>247</v>
      </c>
      <c r="Q38" s="187">
        <v>4</v>
      </c>
      <c r="R38" s="187">
        <f>SUM(P38:Q38)</f>
        <v>4</v>
      </c>
      <c r="S38" s="191" t="s">
        <v>247</v>
      </c>
      <c r="T38" s="191" t="s">
        <v>247</v>
      </c>
      <c r="U38" s="189" t="s">
        <v>247</v>
      </c>
      <c r="V38" s="200" t="s">
        <v>247</v>
      </c>
      <c r="W38" s="179">
        <v>2550</v>
      </c>
      <c r="X38" s="35"/>
      <c r="Y38" s="35"/>
    </row>
    <row r="39" spans="2:25" ht="15.75" customHeight="1" x14ac:dyDescent="0.2">
      <c r="B39" s="470"/>
      <c r="C39" s="7" t="s">
        <v>44</v>
      </c>
      <c r="D39" s="357">
        <f>SUM(D37:D38)</f>
        <v>4762</v>
      </c>
      <c r="E39" s="274">
        <f>SUM(E37:E38)</f>
        <v>0</v>
      </c>
      <c r="F39" s="150">
        <v>4762</v>
      </c>
      <c r="G39" s="191">
        <f>SUM(G37:G38)</f>
        <v>5468</v>
      </c>
      <c r="H39" s="191">
        <f>SUM(H37:H38)</f>
        <v>1841163</v>
      </c>
      <c r="I39" s="149">
        <f t="shared" si="0"/>
        <v>1846631</v>
      </c>
      <c r="J39" s="191">
        <f>SUM(J37:J38)</f>
        <v>250</v>
      </c>
      <c r="K39" s="193">
        <f>SUM(K37:K38)</f>
        <v>0</v>
      </c>
      <c r="L39" s="133"/>
      <c r="M39" s="88" t="s">
        <v>44</v>
      </c>
      <c r="N39" s="191">
        <f t="shared" ref="N39:T39" si="6">SUM(N37:N38)</f>
        <v>0</v>
      </c>
      <c r="O39" s="191">
        <f t="shared" si="6"/>
        <v>683</v>
      </c>
      <c r="P39" s="194">
        <f t="shared" si="6"/>
        <v>26200</v>
      </c>
      <c r="Q39" s="187">
        <f t="shared" si="6"/>
        <v>354704</v>
      </c>
      <c r="R39" s="187">
        <f t="shared" si="6"/>
        <v>380904</v>
      </c>
      <c r="S39" s="191">
        <f t="shared" si="6"/>
        <v>408</v>
      </c>
      <c r="T39" s="191">
        <f t="shared" si="6"/>
        <v>103</v>
      </c>
      <c r="U39" s="189" t="s">
        <v>247</v>
      </c>
      <c r="V39" s="191">
        <f>SUM(V37:V38)</f>
        <v>0</v>
      </c>
      <c r="W39" s="179">
        <f>SUM(W37:W38)</f>
        <v>76284</v>
      </c>
      <c r="X39" s="181"/>
      <c r="Y39" s="35"/>
    </row>
    <row r="40" spans="2:25" ht="15.75" customHeight="1" x14ac:dyDescent="0.2">
      <c r="B40" s="471"/>
      <c r="C40" s="65" t="s">
        <v>10</v>
      </c>
      <c r="D40" s="374">
        <f>SUM(D39,D36)</f>
        <v>18985</v>
      </c>
      <c r="E40" s="279">
        <f>SUM(E39,E36)</f>
        <v>0</v>
      </c>
      <c r="F40" s="168">
        <f>F36+F39</f>
        <v>18985</v>
      </c>
      <c r="G40" s="141">
        <f>G36+G39</f>
        <v>9297</v>
      </c>
      <c r="H40" s="195">
        <f>SUM(H39,H36)</f>
        <v>1841163</v>
      </c>
      <c r="I40" s="195">
        <f>SUM(I39,I36)</f>
        <v>1850460</v>
      </c>
      <c r="J40" s="195">
        <f>SUM(J39,J36)</f>
        <v>730</v>
      </c>
      <c r="K40" s="203">
        <f>SUM(K39,K36)</f>
        <v>0</v>
      </c>
      <c r="L40" s="133"/>
      <c r="M40" s="89" t="s">
        <v>10</v>
      </c>
      <c r="N40" s="195">
        <f t="shared" ref="N40:T40" si="7">SUM(N39,N36)</f>
        <v>50</v>
      </c>
      <c r="O40" s="195">
        <f t="shared" si="7"/>
        <v>3528</v>
      </c>
      <c r="P40" s="196">
        <f t="shared" si="7"/>
        <v>26200</v>
      </c>
      <c r="Q40" s="195">
        <f t="shared" si="7"/>
        <v>387320</v>
      </c>
      <c r="R40" s="195">
        <f t="shared" si="7"/>
        <v>413520</v>
      </c>
      <c r="S40" s="195">
        <f t="shared" si="7"/>
        <v>477</v>
      </c>
      <c r="T40" s="195">
        <f t="shared" si="7"/>
        <v>1177</v>
      </c>
      <c r="U40" s="195" t="s">
        <v>247</v>
      </c>
      <c r="V40" s="195">
        <f>SUM(V39,V36)</f>
        <v>0</v>
      </c>
      <c r="W40" s="176">
        <f>SUM(W36,W39)</f>
        <v>84684</v>
      </c>
      <c r="X40" s="35"/>
      <c r="Y40" s="35"/>
    </row>
    <row r="41" spans="2:25" ht="15.75" customHeight="1" x14ac:dyDescent="0.2">
      <c r="B41" s="469" t="s">
        <v>239</v>
      </c>
      <c r="C41" s="64" t="s">
        <v>47</v>
      </c>
      <c r="D41" s="370">
        <v>9153</v>
      </c>
      <c r="E41" s="252">
        <v>0</v>
      </c>
      <c r="F41" s="140">
        <v>9153</v>
      </c>
      <c r="G41" s="96">
        <v>7272</v>
      </c>
      <c r="H41" s="96">
        <v>481852</v>
      </c>
      <c r="I41" s="138">
        <f t="shared" si="0"/>
        <v>489124</v>
      </c>
      <c r="J41" s="185">
        <v>0</v>
      </c>
      <c r="K41" s="190" t="s">
        <v>249</v>
      </c>
      <c r="L41" s="133"/>
      <c r="M41" s="87" t="s">
        <v>47</v>
      </c>
      <c r="N41" s="188" t="s">
        <v>242</v>
      </c>
      <c r="O41" s="188" t="s">
        <v>242</v>
      </c>
      <c r="P41" s="200" t="s">
        <v>249</v>
      </c>
      <c r="Q41" s="191">
        <v>0</v>
      </c>
      <c r="R41" s="187">
        <f>SUM(P41:Q41)</f>
        <v>0</v>
      </c>
      <c r="S41" s="188" t="s">
        <v>249</v>
      </c>
      <c r="T41" s="188" t="s">
        <v>249</v>
      </c>
      <c r="U41" s="188" t="s">
        <v>249</v>
      </c>
      <c r="V41" s="189" t="s">
        <v>249</v>
      </c>
      <c r="W41" s="172">
        <v>548987</v>
      </c>
      <c r="X41" s="35"/>
      <c r="Y41" s="35"/>
    </row>
    <row r="42" spans="2:25" ht="15.75" customHeight="1" x14ac:dyDescent="0.2">
      <c r="B42" s="470"/>
      <c r="C42" s="64" t="s">
        <v>186</v>
      </c>
      <c r="D42" s="370">
        <v>40203</v>
      </c>
      <c r="E42" s="265">
        <v>0</v>
      </c>
      <c r="F42" s="140">
        <v>40203</v>
      </c>
      <c r="G42" s="96">
        <v>22879</v>
      </c>
      <c r="H42" s="96">
        <v>95379</v>
      </c>
      <c r="I42" s="138">
        <f t="shared" si="0"/>
        <v>118258</v>
      </c>
      <c r="J42" s="188">
        <v>5</v>
      </c>
      <c r="K42" s="190" t="s">
        <v>249</v>
      </c>
      <c r="L42" s="133"/>
      <c r="M42" s="88" t="s">
        <v>186</v>
      </c>
      <c r="N42" s="188" t="s">
        <v>242</v>
      </c>
      <c r="O42" s="188" t="s">
        <v>242</v>
      </c>
      <c r="P42" s="200" t="s">
        <v>249</v>
      </c>
      <c r="Q42" s="191" t="s">
        <v>249</v>
      </c>
      <c r="R42" s="187">
        <f t="shared" ref="R42:R49" si="8">SUM(P42:Q42)</f>
        <v>0</v>
      </c>
      <c r="S42" s="188" t="s">
        <v>249</v>
      </c>
      <c r="T42" s="188" t="s">
        <v>249</v>
      </c>
      <c r="U42" s="188" t="s">
        <v>249</v>
      </c>
      <c r="V42" s="189" t="s">
        <v>249</v>
      </c>
      <c r="W42" s="172">
        <v>774068</v>
      </c>
      <c r="X42" s="35"/>
      <c r="Y42" s="35"/>
    </row>
    <row r="43" spans="2:25" ht="15.75" customHeight="1" x14ac:dyDescent="0.2">
      <c r="B43" s="470"/>
      <c r="C43" s="7" t="s">
        <v>52</v>
      </c>
      <c r="D43" s="369">
        <v>6716</v>
      </c>
      <c r="E43" s="265">
        <v>0</v>
      </c>
      <c r="F43" s="140">
        <v>6716</v>
      </c>
      <c r="G43" s="191">
        <v>0</v>
      </c>
      <c r="H43" s="191">
        <v>2526</v>
      </c>
      <c r="I43" s="188">
        <f t="shared" si="0"/>
        <v>2526</v>
      </c>
      <c r="J43" s="191">
        <v>0</v>
      </c>
      <c r="K43" s="193" t="s">
        <v>249</v>
      </c>
      <c r="L43" s="133"/>
      <c r="M43" s="88" t="s">
        <v>52</v>
      </c>
      <c r="N43" s="191" t="s">
        <v>242</v>
      </c>
      <c r="O43" s="191" t="s">
        <v>242</v>
      </c>
      <c r="P43" s="200" t="s">
        <v>249</v>
      </c>
      <c r="Q43" s="191" t="s">
        <v>249</v>
      </c>
      <c r="R43" s="187">
        <f t="shared" si="8"/>
        <v>0</v>
      </c>
      <c r="S43" s="191" t="s">
        <v>249</v>
      </c>
      <c r="T43" s="191" t="s">
        <v>249</v>
      </c>
      <c r="U43" s="191" t="s">
        <v>249</v>
      </c>
      <c r="V43" s="200" t="s">
        <v>249</v>
      </c>
      <c r="W43" s="193" t="s">
        <v>249</v>
      </c>
      <c r="X43" s="35"/>
      <c r="Y43" s="35"/>
    </row>
    <row r="44" spans="2:25" ht="15.75" customHeight="1" x14ac:dyDescent="0.2">
      <c r="B44" s="470"/>
      <c r="C44" s="7" t="s">
        <v>49</v>
      </c>
      <c r="D44" s="372">
        <v>5464</v>
      </c>
      <c r="E44" s="265">
        <v>0</v>
      </c>
      <c r="F44" s="150">
        <v>5464</v>
      </c>
      <c r="G44" s="187">
        <v>0</v>
      </c>
      <c r="H44" s="149">
        <v>5550</v>
      </c>
      <c r="I44" s="138">
        <f t="shared" si="0"/>
        <v>5550</v>
      </c>
      <c r="J44" s="191">
        <v>5</v>
      </c>
      <c r="K44" s="193" t="s">
        <v>249</v>
      </c>
      <c r="L44" s="133"/>
      <c r="M44" s="88" t="s">
        <v>49</v>
      </c>
      <c r="N44" s="191">
        <v>0</v>
      </c>
      <c r="O44" s="191" t="s">
        <v>242</v>
      </c>
      <c r="P44" s="194" t="s">
        <v>249</v>
      </c>
      <c r="Q44" s="187">
        <v>0</v>
      </c>
      <c r="R44" s="187">
        <f t="shared" si="8"/>
        <v>0</v>
      </c>
      <c r="S44" s="191" t="s">
        <v>249</v>
      </c>
      <c r="T44" s="191" t="s">
        <v>249</v>
      </c>
      <c r="U44" s="191" t="s">
        <v>249</v>
      </c>
      <c r="V44" s="200" t="s">
        <v>249</v>
      </c>
      <c r="W44" s="179">
        <v>6480</v>
      </c>
      <c r="X44" s="35"/>
    </row>
    <row r="45" spans="2:25" ht="15.75" customHeight="1" x14ac:dyDescent="0.2">
      <c r="B45" s="471"/>
      <c r="C45" s="65" t="s">
        <v>10</v>
      </c>
      <c r="D45" s="374">
        <f>SUM(D41:D44)</f>
        <v>61536</v>
      </c>
      <c r="E45" s="279">
        <f>SUM(E41:E44)</f>
        <v>0</v>
      </c>
      <c r="F45" s="195">
        <f>SUM(F41:F44)</f>
        <v>61536</v>
      </c>
      <c r="G45" s="195">
        <f>SUM(G41:G44)</f>
        <v>30151</v>
      </c>
      <c r="H45" s="195">
        <f>SUM(H41:H44)</f>
        <v>585307</v>
      </c>
      <c r="I45" s="141">
        <f t="shared" si="0"/>
        <v>615458</v>
      </c>
      <c r="J45" s="195">
        <f>SUM(J41:J44)</f>
        <v>10</v>
      </c>
      <c r="K45" s="203">
        <f>SUM(K41:K44)</f>
        <v>0</v>
      </c>
      <c r="L45" s="133"/>
      <c r="M45" s="89" t="s">
        <v>10</v>
      </c>
      <c r="N45" s="195">
        <f>SUM(N41:N44)</f>
        <v>0</v>
      </c>
      <c r="O45" s="195">
        <f>SUM(O41:O44)</f>
        <v>0</v>
      </c>
      <c r="P45" s="196">
        <f>SUM(P41:P44)</f>
        <v>0</v>
      </c>
      <c r="Q45" s="195">
        <f>SUM(Q41:Q44)</f>
        <v>0</v>
      </c>
      <c r="R45" s="195">
        <f>SUM(R41:R44)</f>
        <v>0</v>
      </c>
      <c r="S45" s="195" t="s">
        <v>247</v>
      </c>
      <c r="T45" s="195">
        <f>SUM(T41:T44)</f>
        <v>0</v>
      </c>
      <c r="U45" s="195" t="s">
        <v>247</v>
      </c>
      <c r="V45" s="195">
        <f>SUM(V41:V44)</f>
        <v>0</v>
      </c>
      <c r="W45" s="176">
        <f>SUM(W41:W44)</f>
        <v>1329535</v>
      </c>
      <c r="X45" s="181"/>
    </row>
    <row r="46" spans="2:25" ht="15.75" customHeight="1" x14ac:dyDescent="0.2">
      <c r="B46" s="9"/>
      <c r="C46" s="64" t="s">
        <v>53</v>
      </c>
      <c r="D46" s="252">
        <v>0</v>
      </c>
      <c r="E46" s="252">
        <v>14</v>
      </c>
      <c r="F46" s="139">
        <v>14</v>
      </c>
      <c r="G46" s="138">
        <v>0</v>
      </c>
      <c r="H46" s="138">
        <v>39668</v>
      </c>
      <c r="I46" s="138">
        <f t="shared" si="0"/>
        <v>39668</v>
      </c>
      <c r="J46" s="188">
        <v>124</v>
      </c>
      <c r="K46" s="190" t="s">
        <v>247</v>
      </c>
      <c r="L46" s="133"/>
      <c r="M46" s="87" t="s">
        <v>53</v>
      </c>
      <c r="N46" s="188">
        <v>41</v>
      </c>
      <c r="O46" s="188" t="s">
        <v>242</v>
      </c>
      <c r="P46" s="189" t="s">
        <v>247</v>
      </c>
      <c r="Q46" s="188">
        <v>3500</v>
      </c>
      <c r="R46" s="187">
        <f t="shared" si="8"/>
        <v>3500</v>
      </c>
      <c r="S46" s="185">
        <v>795</v>
      </c>
      <c r="T46" s="188">
        <v>120</v>
      </c>
      <c r="U46" s="188" t="s">
        <v>247</v>
      </c>
      <c r="V46" s="189">
        <v>1024</v>
      </c>
      <c r="W46" s="175">
        <v>167015</v>
      </c>
      <c r="X46" s="35"/>
    </row>
    <row r="47" spans="2:25" ht="15.75" customHeight="1" x14ac:dyDescent="0.2">
      <c r="B47" s="9" t="s">
        <v>83</v>
      </c>
      <c r="C47" s="7" t="s">
        <v>56</v>
      </c>
      <c r="D47" s="369">
        <v>4457</v>
      </c>
      <c r="E47" s="265">
        <v>0</v>
      </c>
      <c r="F47" s="140">
        <v>4457</v>
      </c>
      <c r="G47" s="96">
        <v>1200</v>
      </c>
      <c r="H47" s="191">
        <v>0</v>
      </c>
      <c r="I47" s="138">
        <f t="shared" si="0"/>
        <v>1200</v>
      </c>
      <c r="J47" s="191">
        <v>0</v>
      </c>
      <c r="K47" s="193" t="s">
        <v>250</v>
      </c>
      <c r="L47" s="133"/>
      <c r="M47" s="88" t="s">
        <v>56</v>
      </c>
      <c r="N47" s="191" t="s">
        <v>242</v>
      </c>
      <c r="O47" s="191">
        <v>0</v>
      </c>
      <c r="P47" s="200" t="s">
        <v>250</v>
      </c>
      <c r="Q47" s="191" t="s">
        <v>250</v>
      </c>
      <c r="R47" s="187">
        <f t="shared" si="8"/>
        <v>0</v>
      </c>
      <c r="S47" s="191">
        <v>0</v>
      </c>
      <c r="T47" s="191" t="s">
        <v>250</v>
      </c>
      <c r="U47" s="191" t="s">
        <v>250</v>
      </c>
      <c r="V47" s="200" t="s">
        <v>250</v>
      </c>
      <c r="W47" s="172">
        <v>804086</v>
      </c>
      <c r="X47" s="35"/>
    </row>
    <row r="48" spans="2:25" ht="15.75" customHeight="1" x14ac:dyDescent="0.2">
      <c r="B48" s="9" t="s">
        <v>240</v>
      </c>
      <c r="C48" s="7" t="s">
        <v>57</v>
      </c>
      <c r="D48" s="369">
        <v>50</v>
      </c>
      <c r="E48" s="265">
        <v>0</v>
      </c>
      <c r="F48" s="140">
        <v>50</v>
      </c>
      <c r="G48" s="96">
        <v>40</v>
      </c>
      <c r="H48" s="191">
        <v>0</v>
      </c>
      <c r="I48" s="138">
        <f t="shared" si="0"/>
        <v>40</v>
      </c>
      <c r="J48" s="191">
        <v>0</v>
      </c>
      <c r="K48" s="193" t="s">
        <v>250</v>
      </c>
      <c r="L48" s="133"/>
      <c r="M48" s="88" t="s">
        <v>57</v>
      </c>
      <c r="N48" s="191" t="s">
        <v>242</v>
      </c>
      <c r="O48" s="191" t="s">
        <v>242</v>
      </c>
      <c r="P48" s="200" t="s">
        <v>250</v>
      </c>
      <c r="Q48" s="191">
        <v>46837</v>
      </c>
      <c r="R48" s="187">
        <f t="shared" si="8"/>
        <v>46837</v>
      </c>
      <c r="S48" s="191" t="s">
        <v>250</v>
      </c>
      <c r="T48" s="191" t="s">
        <v>250</v>
      </c>
      <c r="U48" s="191" t="s">
        <v>250</v>
      </c>
      <c r="V48" s="200" t="s">
        <v>250</v>
      </c>
      <c r="W48" s="172">
        <v>794200</v>
      </c>
      <c r="X48" s="35"/>
    </row>
    <row r="49" spans="2:24" ht="15.75" customHeight="1" x14ac:dyDescent="0.2">
      <c r="B49" s="9" t="s">
        <v>84</v>
      </c>
      <c r="C49" s="7" t="s">
        <v>54</v>
      </c>
      <c r="D49" s="373">
        <v>194</v>
      </c>
      <c r="E49" s="265">
        <v>0</v>
      </c>
      <c r="F49" s="154">
        <v>194</v>
      </c>
      <c r="G49" s="197">
        <v>0</v>
      </c>
      <c r="H49" s="148">
        <v>145300</v>
      </c>
      <c r="I49" s="138">
        <f t="shared" si="0"/>
        <v>145300</v>
      </c>
      <c r="J49" s="191">
        <v>0</v>
      </c>
      <c r="K49" s="193" t="s">
        <v>251</v>
      </c>
      <c r="L49" s="133"/>
      <c r="M49" s="88" t="s">
        <v>54</v>
      </c>
      <c r="N49" s="191" t="s">
        <v>242</v>
      </c>
      <c r="O49" s="191" t="s">
        <v>242</v>
      </c>
      <c r="P49" s="198" t="s">
        <v>251</v>
      </c>
      <c r="Q49" s="197" t="s">
        <v>251</v>
      </c>
      <c r="R49" s="187">
        <f t="shared" si="8"/>
        <v>0</v>
      </c>
      <c r="S49" s="191">
        <v>0</v>
      </c>
      <c r="T49" s="191" t="s">
        <v>251</v>
      </c>
      <c r="U49" s="191" t="s">
        <v>251</v>
      </c>
      <c r="V49" s="191" t="s">
        <v>251</v>
      </c>
      <c r="W49" s="172">
        <v>36997</v>
      </c>
      <c r="X49" s="35"/>
    </row>
    <row r="50" spans="2:24" ht="15.75" customHeight="1" x14ac:dyDescent="0.2">
      <c r="B50" s="12"/>
      <c r="C50" s="65" t="s">
        <v>10</v>
      </c>
      <c r="D50" s="279">
        <f>SUM(D46:D49)</f>
        <v>4701</v>
      </c>
      <c r="E50" s="279">
        <f>SUM(E46:E49)</f>
        <v>14</v>
      </c>
      <c r="F50" s="195">
        <f>SUM(F46:F49)</f>
        <v>4715</v>
      </c>
      <c r="G50" s="195">
        <f>SUM(G46:G49)</f>
        <v>1240</v>
      </c>
      <c r="H50" s="195">
        <f>SUM(H46:H49)</f>
        <v>184968</v>
      </c>
      <c r="I50" s="141">
        <f t="shared" si="0"/>
        <v>186208</v>
      </c>
      <c r="J50" s="195">
        <f>SUM(J46:J49)</f>
        <v>124</v>
      </c>
      <c r="K50" s="203">
        <f>SUM(K46:K49)</f>
        <v>0</v>
      </c>
      <c r="L50" s="133"/>
      <c r="M50" s="89" t="s">
        <v>10</v>
      </c>
      <c r="N50" s="195">
        <f t="shared" ref="N50:T50" si="9">SUM(N46:N49)</f>
        <v>41</v>
      </c>
      <c r="O50" s="195">
        <f t="shared" si="9"/>
        <v>0</v>
      </c>
      <c r="P50" s="196">
        <f t="shared" si="9"/>
        <v>0</v>
      </c>
      <c r="Q50" s="195">
        <f t="shared" si="9"/>
        <v>50337</v>
      </c>
      <c r="R50" s="195">
        <f t="shared" si="9"/>
        <v>50337</v>
      </c>
      <c r="S50" s="195">
        <f t="shared" si="9"/>
        <v>795</v>
      </c>
      <c r="T50" s="195">
        <f t="shared" si="9"/>
        <v>120</v>
      </c>
      <c r="U50" s="195" t="s">
        <v>247</v>
      </c>
      <c r="V50" s="195">
        <f>SUM(V46:V49)</f>
        <v>1024</v>
      </c>
      <c r="W50" s="176">
        <f>SUM(W46:W49)</f>
        <v>1802298</v>
      </c>
      <c r="X50" s="35"/>
    </row>
    <row r="51" spans="2:24" ht="15.75" customHeight="1" x14ac:dyDescent="0.2">
      <c r="B51" s="472" t="s">
        <v>88</v>
      </c>
      <c r="C51" s="473"/>
      <c r="D51" s="307">
        <f>D14+D17+D21+D23+D26+D29+D33+D40+D45+D50</f>
        <v>96341</v>
      </c>
      <c r="E51" s="381">
        <f>E14+E17+E21+E23+E26+E29+E33+E40+E45+E50</f>
        <v>4122</v>
      </c>
      <c r="F51" s="155">
        <f>F14+F17+F21+F23+F26+F29+F33+F40+F45+F50</f>
        <v>100463</v>
      </c>
      <c r="G51" s="155">
        <f>SUM(G14,G21,G17,G26,G23,G29,G33,G40,G45,G50)</f>
        <v>188399</v>
      </c>
      <c r="H51" s="155">
        <f>SUM(H14,H21,H17,H26,H23,H29,H33,H40,H45,H50)</f>
        <v>4904750</v>
      </c>
      <c r="I51" s="76">
        <f>SUM(G51:H51)</f>
        <v>5093149</v>
      </c>
      <c r="J51" s="155">
        <f>SUM(J14,J21,J17,J26,J23,J29,J33,J40,J45,J50)</f>
        <v>126492</v>
      </c>
      <c r="K51" s="156">
        <f>SUM(K50,K45,K40,K29,K23,K33,K26,K17,K21,K14)</f>
        <v>336194</v>
      </c>
      <c r="L51" s="133"/>
      <c r="M51" s="129" t="s">
        <v>210</v>
      </c>
      <c r="N51" s="155">
        <f>SUM(N50,N45,N40,N29,N23,N33,N26,N17,N21,N14)</f>
        <v>17719</v>
      </c>
      <c r="O51" s="155">
        <f>SUM(O50,O45,O40,O29,O23,O33,O26,O17,O21,O14)</f>
        <v>3722.5</v>
      </c>
      <c r="P51" s="224">
        <f>SUM(P14,P21,P17,P26,P33,P23,P29,P40,P45,P50)</f>
        <v>38512</v>
      </c>
      <c r="Q51" s="155">
        <f>SUM(Q14,Q21,Q17,Q26,Q33,Q23,Q29,Q40,Q45,Q50)</f>
        <v>449888</v>
      </c>
      <c r="R51" s="155">
        <f>SUM(R14,R21,R17,R26,R33,R23,R29,R40,R45,R50)</f>
        <v>488400</v>
      </c>
      <c r="S51" s="155">
        <f>SUM(S14,S21,S17,S26,S33,S23,S29,S40,S45,S50)</f>
        <v>1897</v>
      </c>
      <c r="T51" s="155">
        <f>SUM(T14,T21,T17,T26,T33,T23,T29,T40,T45,T50)</f>
        <v>1373</v>
      </c>
      <c r="U51" s="155"/>
      <c r="V51" s="155">
        <f>SUM(V14,V21,V17,V26,V33,V23,V29,V40,V45,V50)</f>
        <v>1024</v>
      </c>
      <c r="W51" s="156">
        <f>SUM(W50,W45,W14,W21,W17,W26,W33,W23,W29,W40)</f>
        <v>3465705</v>
      </c>
      <c r="X51" s="35"/>
    </row>
    <row r="52" spans="2:24" ht="34.5" customHeight="1" x14ac:dyDescent="0.2">
      <c r="H52" s="136"/>
      <c r="V52"/>
      <c r="W52" s="114"/>
    </row>
    <row r="53" spans="2:24" ht="15.75" customHeight="1" x14ac:dyDescent="0.2">
      <c r="B53" s="474"/>
      <c r="C53" s="475"/>
      <c r="D53" s="475"/>
      <c r="E53" s="475"/>
      <c r="F53" s="475"/>
      <c r="G53" s="475"/>
      <c r="H53" s="475"/>
      <c r="I53" s="475"/>
      <c r="J53" s="475"/>
      <c r="K53" s="475"/>
      <c r="M53" s="474"/>
      <c r="N53" s="474"/>
      <c r="O53" s="474"/>
      <c r="P53" s="475"/>
      <c r="Q53" s="475"/>
      <c r="R53" s="475"/>
      <c r="S53" s="475"/>
      <c r="T53" s="475"/>
      <c r="U53" s="475"/>
      <c r="V53" s="476"/>
      <c r="W53" s="476"/>
    </row>
    <row r="55" spans="2:24" x14ac:dyDescent="0.2"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204"/>
    </row>
    <row r="56" spans="2:24" x14ac:dyDescent="0.2">
      <c r="F56" s="314"/>
      <c r="G56" s="227"/>
    </row>
    <row r="57" spans="2:24" x14ac:dyDescent="0.2">
      <c r="F57" s="315"/>
    </row>
    <row r="58" spans="2:24" x14ac:dyDescent="0.2">
      <c r="F58" s="227"/>
    </row>
  </sheetData>
  <mergeCells count="26">
    <mergeCell ref="B41:B45"/>
    <mergeCell ref="B51:C51"/>
    <mergeCell ref="B53:K53"/>
    <mergeCell ref="M53:W53"/>
    <mergeCell ref="B15:B17"/>
    <mergeCell ref="B18:B21"/>
    <mergeCell ref="B24:B26"/>
    <mergeCell ref="B27:B29"/>
    <mergeCell ref="B30:B33"/>
    <mergeCell ref="B34:B40"/>
    <mergeCell ref="T3:T4"/>
    <mergeCell ref="U3:U4"/>
    <mergeCell ref="V3:V4"/>
    <mergeCell ref="W3:W4"/>
    <mergeCell ref="G4:I4"/>
    <mergeCell ref="M3:M5"/>
    <mergeCell ref="P3:R4"/>
    <mergeCell ref="S3:S4"/>
    <mergeCell ref="N3:N4"/>
    <mergeCell ref="O3:O4"/>
    <mergeCell ref="B3:B5"/>
    <mergeCell ref="C3:C5"/>
    <mergeCell ref="J3:J4"/>
    <mergeCell ref="K3:K4"/>
    <mergeCell ref="D3:I3"/>
    <mergeCell ref="D4:F4"/>
  </mergeCells>
  <phoneticPr fontId="2"/>
  <pageMargins left="0.31496062992125984" right="0.23622047244094491" top="0.31496062992125984" bottom="0.23622047244094491" header="0.31496062992125984" footer="0.19685039370078741"/>
  <pageSetup paperSize="9" scale="96" fitToWidth="0" orientation="portrait" r:id="rId1"/>
  <headerFooter alignWithMargins="0"/>
  <colBreaks count="1" manualBreakCount="1">
    <brk id="12" max="52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F143B-449D-4E6C-8930-4EA0CB34557B}">
  <dimension ref="B1:W55"/>
  <sheetViews>
    <sheetView showZeros="0" view="pageBreakPreview" zoomScaleNormal="100" workbookViewId="0">
      <pane xSplit="3" ySplit="5" topLeftCell="D33" activePane="bottomRight" state="frozen"/>
      <selection activeCell="M31" sqref="M31"/>
      <selection pane="topRight" activeCell="M31" sqref="M31"/>
      <selection pane="bottomLeft" activeCell="M31" sqref="M31"/>
      <selection pane="bottomRight" activeCell="M53" sqref="M53:U53"/>
    </sheetView>
  </sheetViews>
  <sheetFormatPr defaultColWidth="9" defaultRowHeight="13.2" x14ac:dyDescent="0.2"/>
  <cols>
    <col min="1" max="1" width="1.109375" style="114" customWidth="1"/>
    <col min="2" max="2" width="7.88671875" style="114" customWidth="1"/>
    <col min="3" max="3" width="10.33203125" style="114" customWidth="1"/>
    <col min="4" max="7" width="9.44140625" style="114" customWidth="1"/>
    <col min="8" max="8" width="9.88671875" style="114" customWidth="1"/>
    <col min="9" max="9" width="10" style="114" customWidth="1"/>
    <col min="10" max="11" width="9.44140625" style="114" customWidth="1"/>
    <col min="12" max="12" width="3.109375" style="114" customWidth="1"/>
    <col min="13" max="13" width="10.21875" style="114" customWidth="1"/>
    <col min="14" max="20" width="9.44140625" style="114" customWidth="1"/>
    <col min="21" max="21" width="9.44140625" customWidth="1"/>
    <col min="22" max="22" width="9.44140625" style="114" customWidth="1"/>
    <col min="23" max="23" width="2.33203125" style="114" customWidth="1"/>
    <col min="24" max="16384" width="9" style="114"/>
  </cols>
  <sheetData>
    <row r="1" spans="2:23" x14ac:dyDescent="0.2">
      <c r="B1" s="182" t="s">
        <v>241</v>
      </c>
      <c r="C1" s="2"/>
      <c r="D1" s="2"/>
      <c r="E1" s="2"/>
      <c r="F1" s="2"/>
      <c r="G1" s="2"/>
      <c r="H1" s="2"/>
      <c r="I1" s="2" t="s">
        <v>255</v>
      </c>
      <c r="J1" s="2"/>
      <c r="K1" s="2"/>
      <c r="L1" s="2"/>
      <c r="M1" s="2"/>
      <c r="N1" s="2"/>
      <c r="O1" s="2"/>
      <c r="P1" s="2"/>
      <c r="Q1" s="2"/>
      <c r="R1" s="2"/>
      <c r="S1" s="2" t="s">
        <v>255</v>
      </c>
      <c r="T1" s="2"/>
      <c r="U1" s="183"/>
      <c r="V1" s="2"/>
      <c r="W1" s="2"/>
    </row>
    <row r="2" spans="2:23" ht="7.5" customHeight="1" x14ac:dyDescent="0.2">
      <c r="B2" s="2"/>
      <c r="C2" s="2"/>
      <c r="D2" s="16"/>
      <c r="E2" s="16"/>
      <c r="F2" s="16"/>
      <c r="G2" s="16"/>
      <c r="H2" s="16"/>
      <c r="I2" s="16"/>
      <c r="J2" s="16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2:23" ht="17.25" customHeight="1" x14ac:dyDescent="0.2">
      <c r="B3" s="477" t="s">
        <v>220</v>
      </c>
      <c r="C3" s="487" t="s">
        <v>93</v>
      </c>
      <c r="D3" s="509"/>
      <c r="E3" s="509"/>
      <c r="F3" s="509"/>
      <c r="G3" s="502"/>
      <c r="H3" s="505" t="s">
        <v>104</v>
      </c>
      <c r="I3" s="501" t="s">
        <v>106</v>
      </c>
      <c r="J3" s="501" t="s">
        <v>105</v>
      </c>
      <c r="K3" s="489" t="s">
        <v>107</v>
      </c>
      <c r="L3" s="32"/>
      <c r="M3" s="494" t="s">
        <v>93</v>
      </c>
      <c r="N3" s="518" t="s">
        <v>158</v>
      </c>
      <c r="O3" s="497"/>
      <c r="P3" s="498"/>
      <c r="Q3" s="487" t="s">
        <v>109</v>
      </c>
      <c r="R3" s="487" t="s">
        <v>98</v>
      </c>
      <c r="S3" s="487" t="s">
        <v>97</v>
      </c>
      <c r="T3" s="487" t="s">
        <v>99</v>
      </c>
      <c r="U3" s="489" t="s">
        <v>100</v>
      </c>
      <c r="V3" s="79"/>
      <c r="W3" s="79"/>
    </row>
    <row r="4" spans="2:23" ht="17.25" customHeight="1" x14ac:dyDescent="0.2">
      <c r="B4" s="510"/>
      <c r="C4" s="488"/>
      <c r="D4" s="516" t="s">
        <v>90</v>
      </c>
      <c r="E4" s="491" t="s">
        <v>94</v>
      </c>
      <c r="F4" s="492"/>
      <c r="G4" s="493"/>
      <c r="H4" s="506"/>
      <c r="I4" s="515"/>
      <c r="J4" s="512"/>
      <c r="K4" s="490"/>
      <c r="L4" s="33"/>
      <c r="M4" s="495"/>
      <c r="N4" s="519"/>
      <c r="O4" s="499"/>
      <c r="P4" s="500"/>
      <c r="Q4" s="488"/>
      <c r="R4" s="488"/>
      <c r="S4" s="488"/>
      <c r="T4" s="488"/>
      <c r="U4" s="490"/>
      <c r="V4" s="79"/>
      <c r="W4" s="79"/>
    </row>
    <row r="5" spans="2:23" ht="17.25" customHeight="1" x14ac:dyDescent="0.2">
      <c r="B5" s="511"/>
      <c r="C5" s="504"/>
      <c r="D5" s="517"/>
      <c r="E5" s="61" t="s">
        <v>91</v>
      </c>
      <c r="F5" s="61" t="s">
        <v>92</v>
      </c>
      <c r="G5" s="61" t="s">
        <v>10</v>
      </c>
      <c r="H5" s="62" t="s">
        <v>230</v>
      </c>
      <c r="I5" s="68" t="s">
        <v>230</v>
      </c>
      <c r="J5" s="68" t="s">
        <v>230</v>
      </c>
      <c r="K5" s="92" t="s">
        <v>231</v>
      </c>
      <c r="L5" s="34"/>
      <c r="M5" s="496"/>
      <c r="N5" s="61" t="s">
        <v>95</v>
      </c>
      <c r="O5" s="61" t="s">
        <v>96</v>
      </c>
      <c r="P5" s="61" t="s">
        <v>10</v>
      </c>
      <c r="Q5" s="73" t="s">
        <v>232</v>
      </c>
      <c r="R5" s="73" t="s">
        <v>232</v>
      </c>
      <c r="S5" s="60" t="s">
        <v>233</v>
      </c>
      <c r="T5" s="73" t="s">
        <v>232</v>
      </c>
      <c r="U5" s="74" t="s">
        <v>232</v>
      </c>
      <c r="V5" s="80"/>
      <c r="W5" s="80"/>
    </row>
    <row r="6" spans="2:23" ht="15.75" customHeight="1" x14ac:dyDescent="0.2">
      <c r="B6" s="9"/>
      <c r="C6" s="59" t="s">
        <v>85</v>
      </c>
      <c r="D6" s="157">
        <v>3435</v>
      </c>
      <c r="E6" s="137">
        <v>12179</v>
      </c>
      <c r="F6" s="137">
        <v>6097</v>
      </c>
      <c r="G6" s="174">
        <f>SUM(E6:F6)</f>
        <v>18276</v>
      </c>
      <c r="H6" s="137">
        <v>919</v>
      </c>
      <c r="I6" s="184" t="s">
        <v>243</v>
      </c>
      <c r="J6" s="185" t="s">
        <v>243</v>
      </c>
      <c r="K6" s="186" t="s">
        <v>243</v>
      </c>
      <c r="L6" s="133"/>
      <c r="M6" s="81" t="s">
        <v>85</v>
      </c>
      <c r="N6" s="185" t="s">
        <v>243</v>
      </c>
      <c r="O6" s="185" t="s">
        <v>243</v>
      </c>
      <c r="P6" s="187" t="s">
        <v>243</v>
      </c>
      <c r="Q6" s="185" t="s">
        <v>243</v>
      </c>
      <c r="R6" s="188" t="s">
        <v>243</v>
      </c>
      <c r="S6" s="189" t="s">
        <v>243</v>
      </c>
      <c r="T6" s="188" t="s">
        <v>243</v>
      </c>
      <c r="U6" s="171">
        <v>2505</v>
      </c>
      <c r="V6" s="35"/>
      <c r="W6" s="35"/>
    </row>
    <row r="7" spans="2:23" ht="15.75" customHeight="1" x14ac:dyDescent="0.2">
      <c r="B7" s="9"/>
      <c r="C7" s="59" t="s">
        <v>174</v>
      </c>
      <c r="D7" s="140">
        <v>2278</v>
      </c>
      <c r="E7" s="96">
        <v>5113</v>
      </c>
      <c r="F7" s="96">
        <v>40720</v>
      </c>
      <c r="G7" s="149">
        <f t="shared" ref="G7:G51" si="0">SUM(E7:F7)</f>
        <v>45833</v>
      </c>
      <c r="H7" s="188" t="s">
        <v>243</v>
      </c>
      <c r="I7" s="184" t="s">
        <v>243</v>
      </c>
      <c r="J7" s="188" t="s">
        <v>243</v>
      </c>
      <c r="K7" s="190" t="s">
        <v>243</v>
      </c>
      <c r="L7" s="133"/>
      <c r="M7" s="81" t="s">
        <v>174</v>
      </c>
      <c r="N7" s="191" t="s">
        <v>243</v>
      </c>
      <c r="O7" s="191" t="s">
        <v>243</v>
      </c>
      <c r="P7" s="187" t="s">
        <v>243</v>
      </c>
      <c r="Q7" s="188" t="s">
        <v>243</v>
      </c>
      <c r="R7" s="188" t="s">
        <v>243</v>
      </c>
      <c r="S7" s="189" t="s">
        <v>243</v>
      </c>
      <c r="T7" s="188" t="s">
        <v>243</v>
      </c>
      <c r="U7" s="172">
        <v>8220</v>
      </c>
      <c r="V7" s="35"/>
      <c r="W7" s="35"/>
    </row>
    <row r="8" spans="2:23" ht="15.75" customHeight="1" x14ac:dyDescent="0.2">
      <c r="B8" s="9" t="s">
        <v>61</v>
      </c>
      <c r="C8" s="4" t="s">
        <v>1</v>
      </c>
      <c r="D8" s="140">
        <v>258</v>
      </c>
      <c r="E8" s="96">
        <v>1391</v>
      </c>
      <c r="F8" s="96">
        <v>99784</v>
      </c>
      <c r="G8" s="96">
        <f t="shared" si="0"/>
        <v>101175</v>
      </c>
      <c r="H8" s="191">
        <v>2701</v>
      </c>
      <c r="I8" s="192" t="s">
        <v>244</v>
      </c>
      <c r="J8" s="191">
        <v>4336</v>
      </c>
      <c r="K8" s="193" t="s">
        <v>244</v>
      </c>
      <c r="L8" s="133"/>
      <c r="M8" s="82" t="s">
        <v>1</v>
      </c>
      <c r="N8" s="191">
        <v>6128</v>
      </c>
      <c r="O8" s="191">
        <v>15381</v>
      </c>
      <c r="P8" s="187">
        <f t="shared" ref="P8:P20" si="1">SUM(N8:O8)</f>
        <v>21509</v>
      </c>
      <c r="Q8" s="188" t="s">
        <v>244</v>
      </c>
      <c r="R8" s="191" t="s">
        <v>244</v>
      </c>
      <c r="S8" s="189" t="s">
        <v>244</v>
      </c>
      <c r="T8" s="191" t="s">
        <v>244</v>
      </c>
      <c r="U8" s="172">
        <v>46515</v>
      </c>
      <c r="V8" s="35"/>
      <c r="W8" s="35"/>
    </row>
    <row r="9" spans="2:23" ht="15.75" customHeight="1" x14ac:dyDescent="0.2">
      <c r="B9" s="9"/>
      <c r="C9" s="4" t="s">
        <v>2</v>
      </c>
      <c r="D9" s="140">
        <v>1789</v>
      </c>
      <c r="E9" s="96">
        <v>4470</v>
      </c>
      <c r="F9" s="96">
        <v>10016</v>
      </c>
      <c r="G9" s="148">
        <f t="shared" si="0"/>
        <v>14486</v>
      </c>
      <c r="H9" s="191" t="s">
        <v>244</v>
      </c>
      <c r="I9" s="192" t="s">
        <v>244</v>
      </c>
      <c r="J9" s="191" t="s">
        <v>244</v>
      </c>
      <c r="K9" s="193" t="s">
        <v>244</v>
      </c>
      <c r="L9" s="133"/>
      <c r="M9" s="82" t="s">
        <v>2</v>
      </c>
      <c r="N9" s="191" t="s">
        <v>244</v>
      </c>
      <c r="O9" s="191" t="s">
        <v>244</v>
      </c>
      <c r="P9" s="187">
        <f t="shared" si="1"/>
        <v>0</v>
      </c>
      <c r="Q9" s="188" t="s">
        <v>244</v>
      </c>
      <c r="R9" s="191" t="s">
        <v>244</v>
      </c>
      <c r="S9" s="189" t="s">
        <v>244</v>
      </c>
      <c r="T9" s="191" t="s">
        <v>244</v>
      </c>
      <c r="U9" s="172">
        <v>87990</v>
      </c>
      <c r="V9" s="35"/>
      <c r="W9" s="35"/>
    </row>
    <row r="10" spans="2:23" ht="15.75" customHeight="1" x14ac:dyDescent="0.2">
      <c r="B10" s="9"/>
      <c r="C10" s="4" t="s">
        <v>0</v>
      </c>
      <c r="D10" s="140">
        <v>6892</v>
      </c>
      <c r="E10" s="96">
        <v>10342</v>
      </c>
      <c r="F10" s="96">
        <v>114522</v>
      </c>
      <c r="G10" s="96">
        <f t="shared" si="0"/>
        <v>124864</v>
      </c>
      <c r="H10" s="191" t="s">
        <v>244</v>
      </c>
      <c r="I10" s="192" t="s">
        <v>244</v>
      </c>
      <c r="J10" s="191" t="s">
        <v>244</v>
      </c>
      <c r="K10" s="193" t="s">
        <v>244</v>
      </c>
      <c r="L10" s="133"/>
      <c r="M10" s="82" t="s">
        <v>0</v>
      </c>
      <c r="N10" s="191" t="s">
        <v>244</v>
      </c>
      <c r="O10" s="191" t="s">
        <v>244</v>
      </c>
      <c r="P10" s="187">
        <f t="shared" si="1"/>
        <v>0</v>
      </c>
      <c r="Q10" s="188" t="s">
        <v>244</v>
      </c>
      <c r="R10" s="191" t="s">
        <v>244</v>
      </c>
      <c r="S10" s="189" t="s">
        <v>244</v>
      </c>
      <c r="T10" s="191" t="s">
        <v>244</v>
      </c>
      <c r="U10" s="172">
        <v>1365</v>
      </c>
      <c r="V10" s="35"/>
      <c r="W10" s="35"/>
    </row>
    <row r="11" spans="2:23" ht="15.75" customHeight="1" x14ac:dyDescent="0.2">
      <c r="B11" s="9" t="s">
        <v>234</v>
      </c>
      <c r="C11" s="4" t="s">
        <v>8</v>
      </c>
      <c r="D11" s="140">
        <v>1600</v>
      </c>
      <c r="E11" s="96">
        <v>4400</v>
      </c>
      <c r="F11" s="191" t="s">
        <v>245</v>
      </c>
      <c r="G11" s="148">
        <f t="shared" si="0"/>
        <v>4400</v>
      </c>
      <c r="H11" s="191" t="s">
        <v>244</v>
      </c>
      <c r="I11" s="192" t="s">
        <v>244</v>
      </c>
      <c r="J11" s="191"/>
      <c r="K11" s="193" t="s">
        <v>244</v>
      </c>
      <c r="L11" s="133"/>
      <c r="M11" s="82" t="s">
        <v>8</v>
      </c>
      <c r="N11" s="191" t="s">
        <v>244</v>
      </c>
      <c r="O11" s="191" t="s">
        <v>244</v>
      </c>
      <c r="P11" s="187">
        <f t="shared" si="1"/>
        <v>0</v>
      </c>
      <c r="Q11" s="188" t="s">
        <v>244</v>
      </c>
      <c r="R11" s="191" t="s">
        <v>244</v>
      </c>
      <c r="S11" s="189" t="s">
        <v>244</v>
      </c>
      <c r="T11" s="191" t="s">
        <v>244</v>
      </c>
      <c r="U11" s="193" t="s">
        <v>244</v>
      </c>
      <c r="V11" s="35"/>
      <c r="W11" s="35"/>
    </row>
    <row r="12" spans="2:23" ht="15.75" customHeight="1" x14ac:dyDescent="0.2">
      <c r="B12" s="9" t="s">
        <v>62</v>
      </c>
      <c r="C12" s="4" t="s">
        <v>3</v>
      </c>
      <c r="D12" s="194" t="s">
        <v>245</v>
      </c>
      <c r="E12" s="149">
        <v>33398</v>
      </c>
      <c r="F12" s="149">
        <v>10277</v>
      </c>
      <c r="G12" s="96">
        <f t="shared" si="0"/>
        <v>43675</v>
      </c>
      <c r="H12" s="96">
        <v>400</v>
      </c>
      <c r="I12" s="192" t="s">
        <v>246</v>
      </c>
      <c r="J12" s="191">
        <v>7500</v>
      </c>
      <c r="K12" s="193" t="s">
        <v>246</v>
      </c>
      <c r="L12" s="133"/>
      <c r="M12" s="82" t="s">
        <v>3</v>
      </c>
      <c r="N12" s="187" t="s">
        <v>246</v>
      </c>
      <c r="O12" s="187" t="s">
        <v>246</v>
      </c>
      <c r="P12" s="187">
        <f t="shared" si="1"/>
        <v>0</v>
      </c>
      <c r="Q12" s="188" t="s">
        <v>246</v>
      </c>
      <c r="R12" s="191" t="s">
        <v>246</v>
      </c>
      <c r="S12" s="189" t="s">
        <v>246</v>
      </c>
      <c r="T12" s="191" t="s">
        <v>246</v>
      </c>
      <c r="U12" s="193" t="s">
        <v>246</v>
      </c>
      <c r="V12" s="35"/>
      <c r="W12" s="35"/>
    </row>
    <row r="13" spans="2:23" ht="15.75" customHeight="1" x14ac:dyDescent="0.2">
      <c r="B13" s="9"/>
      <c r="C13" s="4" t="s">
        <v>4</v>
      </c>
      <c r="D13" s="150">
        <v>265</v>
      </c>
      <c r="E13" s="149">
        <v>112321</v>
      </c>
      <c r="F13" s="149">
        <v>125337</v>
      </c>
      <c r="G13" s="138">
        <f t="shared" si="0"/>
        <v>237658</v>
      </c>
      <c r="H13" s="96">
        <v>117068</v>
      </c>
      <c r="I13" s="192" t="s">
        <v>246</v>
      </c>
      <c r="J13" s="191" t="s">
        <v>246</v>
      </c>
      <c r="K13" s="193" t="s">
        <v>246</v>
      </c>
      <c r="L13" s="133"/>
      <c r="M13" s="82" t="s">
        <v>4</v>
      </c>
      <c r="N13" s="187" t="s">
        <v>246</v>
      </c>
      <c r="O13" s="187" t="s">
        <v>246</v>
      </c>
      <c r="P13" s="187">
        <f t="shared" si="1"/>
        <v>0</v>
      </c>
      <c r="Q13" s="188" t="s">
        <v>246</v>
      </c>
      <c r="R13" s="191" t="s">
        <v>246</v>
      </c>
      <c r="S13" s="189" t="s">
        <v>246</v>
      </c>
      <c r="T13" s="191" t="s">
        <v>246</v>
      </c>
      <c r="U13" s="193" t="s">
        <v>246</v>
      </c>
      <c r="V13" s="35"/>
      <c r="W13" s="35"/>
    </row>
    <row r="14" spans="2:23" ht="15.75" customHeight="1" x14ac:dyDescent="0.2">
      <c r="B14" s="12"/>
      <c r="C14" s="6" t="s">
        <v>10</v>
      </c>
      <c r="D14" s="43">
        <v>16517</v>
      </c>
      <c r="E14" s="22">
        <v>183614</v>
      </c>
      <c r="F14" s="22">
        <v>406753</v>
      </c>
      <c r="G14" s="22">
        <f t="shared" si="0"/>
        <v>590367</v>
      </c>
      <c r="H14" s="141">
        <f>SUM(H6:H13)</f>
        <v>121088</v>
      </c>
      <c r="I14" s="195">
        <f>SUM(I6:I13)</f>
        <v>0</v>
      </c>
      <c r="J14" s="141">
        <f>SUM(J6:J13)</f>
        <v>11836</v>
      </c>
      <c r="K14" s="176">
        <f>SUM(K6:K13)</f>
        <v>0</v>
      </c>
      <c r="L14" s="133"/>
      <c r="M14" s="84" t="s">
        <v>10</v>
      </c>
      <c r="N14" s="195">
        <f>SUM(N6:N13)</f>
        <v>6128</v>
      </c>
      <c r="O14" s="195">
        <f>SUM(O6:O13)</f>
        <v>15381</v>
      </c>
      <c r="P14" s="195">
        <f t="shared" si="1"/>
        <v>21509</v>
      </c>
      <c r="Q14" s="195" t="s">
        <v>247</v>
      </c>
      <c r="R14" s="195">
        <f>SUM(R6:R13)</f>
        <v>0</v>
      </c>
      <c r="S14" s="196" t="s">
        <v>247</v>
      </c>
      <c r="T14" s="195">
        <f>SUM(T6:T13)</f>
        <v>0</v>
      </c>
      <c r="U14" s="176">
        <f>SUM(U6:U13)</f>
        <v>146595</v>
      </c>
      <c r="V14" s="35"/>
      <c r="W14" s="35"/>
    </row>
    <row r="15" spans="2:23" ht="15.75" customHeight="1" x14ac:dyDescent="0.2">
      <c r="B15" s="477" t="s">
        <v>189</v>
      </c>
      <c r="C15" s="121" t="s">
        <v>187</v>
      </c>
      <c r="D15" s="139">
        <v>6606</v>
      </c>
      <c r="E15" s="138">
        <v>7590</v>
      </c>
      <c r="F15" s="138">
        <v>252794</v>
      </c>
      <c r="G15" s="138">
        <f t="shared" si="0"/>
        <v>260384</v>
      </c>
      <c r="H15" s="137">
        <v>17</v>
      </c>
      <c r="I15" s="169">
        <v>220110</v>
      </c>
      <c r="J15" s="148">
        <v>14</v>
      </c>
      <c r="K15" s="180">
        <v>1</v>
      </c>
      <c r="L15" s="133"/>
      <c r="M15" s="124" t="s">
        <v>187</v>
      </c>
      <c r="N15" s="188">
        <v>6</v>
      </c>
      <c r="O15" s="188" t="s">
        <v>247</v>
      </c>
      <c r="P15" s="197">
        <f t="shared" si="1"/>
        <v>6</v>
      </c>
      <c r="Q15" s="197">
        <v>620</v>
      </c>
      <c r="R15" s="198">
        <v>14</v>
      </c>
      <c r="S15" s="198" t="s">
        <v>247</v>
      </c>
      <c r="T15" s="197" t="s">
        <v>247</v>
      </c>
      <c r="U15" s="175">
        <v>8640</v>
      </c>
      <c r="V15" s="35"/>
      <c r="W15" s="35"/>
    </row>
    <row r="16" spans="2:23" ht="15.75" customHeight="1" x14ac:dyDescent="0.2">
      <c r="B16" s="513"/>
      <c r="C16" s="4" t="s">
        <v>170</v>
      </c>
      <c r="D16" s="194" t="s">
        <v>245</v>
      </c>
      <c r="E16" s="149">
        <v>4683</v>
      </c>
      <c r="F16" s="149">
        <v>589308</v>
      </c>
      <c r="G16" s="138">
        <f t="shared" si="0"/>
        <v>593991</v>
      </c>
      <c r="H16" s="191" t="s">
        <v>247</v>
      </c>
      <c r="I16" s="192" t="s">
        <v>247</v>
      </c>
      <c r="J16" s="191" t="s">
        <v>247</v>
      </c>
      <c r="K16" s="193" t="s">
        <v>247</v>
      </c>
      <c r="L16" s="133"/>
      <c r="M16" s="82" t="s">
        <v>20</v>
      </c>
      <c r="N16" s="187" t="s">
        <v>247</v>
      </c>
      <c r="O16" s="187" t="s">
        <v>247</v>
      </c>
      <c r="P16" s="187">
        <f t="shared" si="1"/>
        <v>0</v>
      </c>
      <c r="Q16" s="191" t="s">
        <v>247</v>
      </c>
      <c r="R16" s="191" t="s">
        <v>247</v>
      </c>
      <c r="S16" s="200" t="s">
        <v>247</v>
      </c>
      <c r="T16" s="191" t="s">
        <v>247</v>
      </c>
      <c r="U16" s="179">
        <v>3400</v>
      </c>
      <c r="V16" s="35"/>
      <c r="W16" s="35"/>
    </row>
    <row r="17" spans="2:23" ht="15.75" customHeight="1" x14ac:dyDescent="0.2">
      <c r="B17" s="514"/>
      <c r="C17" s="6" t="s">
        <v>10</v>
      </c>
      <c r="D17" s="168">
        <v>6606</v>
      </c>
      <c r="E17" s="141">
        <v>12273</v>
      </c>
      <c r="F17" s="141">
        <v>842102</v>
      </c>
      <c r="G17" s="141">
        <f t="shared" si="0"/>
        <v>854375</v>
      </c>
      <c r="H17" s="141">
        <f>SUM(H15:H16)</f>
        <v>17</v>
      </c>
      <c r="I17" s="141">
        <f>SUM(I15:I16)</f>
        <v>220110</v>
      </c>
      <c r="J17" s="141">
        <f>SUM(J15:J16)</f>
        <v>14</v>
      </c>
      <c r="K17" s="176">
        <f>SUM(K15:K16)</f>
        <v>1</v>
      </c>
      <c r="L17" s="133"/>
      <c r="M17" s="84" t="s">
        <v>10</v>
      </c>
      <c r="N17" s="195">
        <f>SUM(N15:N16)</f>
        <v>6</v>
      </c>
      <c r="O17" s="195">
        <f>SUM(O15:O16)</f>
        <v>0</v>
      </c>
      <c r="P17" s="195">
        <f>SUM(N17:O17)</f>
        <v>6</v>
      </c>
      <c r="Q17" s="195">
        <f>SUM(Q15:Q16)</f>
        <v>620</v>
      </c>
      <c r="R17" s="195">
        <f>SUM(R15:R16)</f>
        <v>14</v>
      </c>
      <c r="S17" s="195" t="s">
        <v>247</v>
      </c>
      <c r="T17" s="195">
        <f>SUM(T15:T16)</f>
        <v>0</v>
      </c>
      <c r="U17" s="176">
        <f>SUM(U15:U16)</f>
        <v>12040</v>
      </c>
      <c r="V17" s="35"/>
      <c r="W17" s="35"/>
    </row>
    <row r="18" spans="2:23" ht="15.75" customHeight="1" x14ac:dyDescent="0.2">
      <c r="B18" s="469" t="s">
        <v>235</v>
      </c>
      <c r="C18" s="177" t="s">
        <v>11</v>
      </c>
      <c r="D18" s="157">
        <v>9124</v>
      </c>
      <c r="E18" s="137">
        <v>6216</v>
      </c>
      <c r="F18" s="137">
        <v>101976</v>
      </c>
      <c r="G18" s="137">
        <f t="shared" si="0"/>
        <v>108192</v>
      </c>
      <c r="H18" s="185" t="s">
        <v>247</v>
      </c>
      <c r="I18" s="201" t="s">
        <v>247</v>
      </c>
      <c r="J18" s="185" t="s">
        <v>247</v>
      </c>
      <c r="K18" s="186" t="s">
        <v>247</v>
      </c>
      <c r="L18" s="133"/>
      <c r="M18" s="202" t="s">
        <v>11</v>
      </c>
      <c r="N18" s="185" t="s">
        <v>247</v>
      </c>
      <c r="O18" s="185" t="s">
        <v>247</v>
      </c>
      <c r="P18" s="185">
        <f t="shared" si="1"/>
        <v>0</v>
      </c>
      <c r="Q18" s="185" t="s">
        <v>247</v>
      </c>
      <c r="R18" s="185" t="s">
        <v>247</v>
      </c>
      <c r="S18" s="185" t="s">
        <v>247</v>
      </c>
      <c r="T18" s="185" t="s">
        <v>247</v>
      </c>
      <c r="U18" s="171">
        <v>1410</v>
      </c>
      <c r="V18" s="35"/>
      <c r="W18" s="35"/>
    </row>
    <row r="19" spans="2:23" ht="15.75" customHeight="1" x14ac:dyDescent="0.2">
      <c r="B19" s="470"/>
      <c r="C19" s="59" t="s">
        <v>14</v>
      </c>
      <c r="D19" s="139">
        <v>585</v>
      </c>
      <c r="E19" s="138">
        <v>191</v>
      </c>
      <c r="F19" s="138">
        <v>126755</v>
      </c>
      <c r="G19" s="138">
        <f t="shared" si="0"/>
        <v>126946</v>
      </c>
      <c r="H19" s="188" t="s">
        <v>247</v>
      </c>
      <c r="I19" s="184" t="s">
        <v>247</v>
      </c>
      <c r="J19" s="188" t="s">
        <v>247</v>
      </c>
      <c r="K19" s="190" t="s">
        <v>247</v>
      </c>
      <c r="L19" s="133"/>
      <c r="M19" s="81" t="s">
        <v>14</v>
      </c>
      <c r="N19" s="188" t="s">
        <v>247</v>
      </c>
      <c r="O19" s="188" t="s">
        <v>247</v>
      </c>
      <c r="P19" s="191">
        <f t="shared" si="1"/>
        <v>0</v>
      </c>
      <c r="Q19" s="188">
        <v>1926</v>
      </c>
      <c r="R19" s="188" t="s">
        <v>247</v>
      </c>
      <c r="S19" s="189" t="s">
        <v>247</v>
      </c>
      <c r="T19" s="188" t="s">
        <v>247</v>
      </c>
      <c r="U19" s="175">
        <v>4745</v>
      </c>
      <c r="V19" s="35"/>
      <c r="W19" s="35"/>
    </row>
    <row r="20" spans="2:23" ht="15.75" customHeight="1" x14ac:dyDescent="0.2">
      <c r="B20" s="470"/>
      <c r="C20" s="59" t="s">
        <v>176</v>
      </c>
      <c r="D20" s="194" t="s">
        <v>245</v>
      </c>
      <c r="E20" s="187" t="s">
        <v>245</v>
      </c>
      <c r="F20" s="149">
        <v>106857</v>
      </c>
      <c r="G20" s="138">
        <f t="shared" si="0"/>
        <v>106857</v>
      </c>
      <c r="H20" s="191">
        <v>4329</v>
      </c>
      <c r="I20" s="184" t="s">
        <v>247</v>
      </c>
      <c r="J20" s="188">
        <v>7</v>
      </c>
      <c r="K20" s="190" t="s">
        <v>247</v>
      </c>
      <c r="L20" s="133"/>
      <c r="M20" s="82" t="s">
        <v>176</v>
      </c>
      <c r="N20" s="187" t="s">
        <v>247</v>
      </c>
      <c r="O20" s="187">
        <v>8</v>
      </c>
      <c r="P20" s="191">
        <f t="shared" si="1"/>
        <v>8</v>
      </c>
      <c r="Q20" s="191">
        <v>500</v>
      </c>
      <c r="R20" s="188" t="s">
        <v>247</v>
      </c>
      <c r="S20" s="189" t="s">
        <v>247</v>
      </c>
      <c r="T20" s="188" t="s">
        <v>247</v>
      </c>
      <c r="U20" s="179">
        <v>6630</v>
      </c>
      <c r="V20" s="35"/>
      <c r="W20" s="35"/>
    </row>
    <row r="21" spans="2:23" ht="15.75" customHeight="1" x14ac:dyDescent="0.2">
      <c r="B21" s="471"/>
      <c r="C21" s="6" t="s">
        <v>10</v>
      </c>
      <c r="D21" s="168">
        <v>9709</v>
      </c>
      <c r="E21" s="168">
        <v>6407</v>
      </c>
      <c r="F21" s="168">
        <v>335588</v>
      </c>
      <c r="G21" s="168">
        <f t="shared" si="0"/>
        <v>341995</v>
      </c>
      <c r="H21" s="196">
        <f>SUM(H18:H20)</f>
        <v>4329</v>
      </c>
      <c r="I21" s="196">
        <f>SUM(I18:I20)</f>
        <v>0</v>
      </c>
      <c r="J21" s="196">
        <f>SUM(J18:J20)</f>
        <v>7</v>
      </c>
      <c r="K21" s="203">
        <f>SUM(K18:K20)</f>
        <v>0</v>
      </c>
      <c r="L21" s="133"/>
      <c r="M21" s="84" t="s">
        <v>10</v>
      </c>
      <c r="N21" s="195">
        <f>SUM(N18:N20)</f>
        <v>0</v>
      </c>
      <c r="O21" s="195">
        <f>SUM(O18:O20)</f>
        <v>8</v>
      </c>
      <c r="P21" s="195">
        <f>SUM(P18:P20)</f>
        <v>8</v>
      </c>
      <c r="Q21" s="195">
        <f>SUM(Q18:Q20)</f>
        <v>2426</v>
      </c>
      <c r="R21" s="195">
        <f>SUM(R18:R20)</f>
        <v>0</v>
      </c>
      <c r="S21" s="195" t="s">
        <v>247</v>
      </c>
      <c r="T21" s="195">
        <f>SUM(T18:T20)</f>
        <v>0</v>
      </c>
      <c r="U21" s="176">
        <f>SUM(U18:U20)</f>
        <v>12785</v>
      </c>
      <c r="V21" s="35"/>
      <c r="W21" s="35"/>
    </row>
    <row r="22" spans="2:23" ht="15.75" customHeight="1" x14ac:dyDescent="0.2">
      <c r="B22" s="9" t="s">
        <v>75</v>
      </c>
      <c r="C22" s="64" t="s">
        <v>35</v>
      </c>
      <c r="D22" s="154">
        <v>6460</v>
      </c>
      <c r="E22" s="148">
        <v>1661</v>
      </c>
      <c r="F22" s="148">
        <v>312236</v>
      </c>
      <c r="G22" s="138">
        <f t="shared" si="0"/>
        <v>313897</v>
      </c>
      <c r="H22" s="138">
        <v>20</v>
      </c>
      <c r="I22" s="184" t="s">
        <v>248</v>
      </c>
      <c r="J22" s="188" t="s">
        <v>248</v>
      </c>
      <c r="K22" s="175">
        <v>30</v>
      </c>
      <c r="L22" s="133"/>
      <c r="M22" s="87" t="s">
        <v>35</v>
      </c>
      <c r="N22" s="197">
        <v>4000</v>
      </c>
      <c r="O22" s="197">
        <v>8000</v>
      </c>
      <c r="P22" s="187">
        <f>SUM(N22:O22)</f>
        <v>12000</v>
      </c>
      <c r="Q22" s="188" t="s">
        <v>248</v>
      </c>
      <c r="R22" s="188" t="s">
        <v>248</v>
      </c>
      <c r="S22" s="189" t="s">
        <v>248</v>
      </c>
      <c r="T22" s="188" t="s">
        <v>248</v>
      </c>
      <c r="U22" s="180">
        <v>10239</v>
      </c>
      <c r="V22" s="35"/>
      <c r="W22" s="35"/>
    </row>
    <row r="23" spans="2:23" ht="15.75" customHeight="1" x14ac:dyDescent="0.2">
      <c r="B23" s="12" t="s">
        <v>76</v>
      </c>
      <c r="C23" s="65" t="s">
        <v>10</v>
      </c>
      <c r="D23" s="168">
        <v>6460</v>
      </c>
      <c r="E23" s="141">
        <v>1661</v>
      </c>
      <c r="F23" s="141">
        <v>312236</v>
      </c>
      <c r="G23" s="141">
        <f t="shared" si="0"/>
        <v>313897</v>
      </c>
      <c r="H23" s="141">
        <f>SUM(H22)</f>
        <v>20</v>
      </c>
      <c r="I23" s="141">
        <f>SUM(I22)</f>
        <v>0</v>
      </c>
      <c r="J23" s="141">
        <f>SUM(J22)</f>
        <v>0</v>
      </c>
      <c r="K23" s="176">
        <f>SUM(K22)</f>
        <v>30</v>
      </c>
      <c r="L23" s="133"/>
      <c r="M23" s="89" t="s">
        <v>10</v>
      </c>
      <c r="N23" s="195">
        <f>SUM(N22)</f>
        <v>4000</v>
      </c>
      <c r="O23" s="195">
        <f>SUM(O22)</f>
        <v>8000</v>
      </c>
      <c r="P23" s="195">
        <f>SUM(P22)</f>
        <v>12000</v>
      </c>
      <c r="Q23" s="195">
        <f>SUM(Q22)</f>
        <v>0</v>
      </c>
      <c r="R23" s="195">
        <f>SUM(R22)</f>
        <v>0</v>
      </c>
      <c r="S23" s="195" t="s">
        <v>242</v>
      </c>
      <c r="T23" s="195">
        <f>SUM(T22)</f>
        <v>0</v>
      </c>
      <c r="U23" s="176">
        <f>SUM(U22)</f>
        <v>10239</v>
      </c>
      <c r="V23" s="35"/>
      <c r="W23" s="35"/>
    </row>
    <row r="24" spans="2:23" ht="15.75" customHeight="1" x14ac:dyDescent="0.2">
      <c r="B24" s="469" t="s">
        <v>236</v>
      </c>
      <c r="C24" s="59" t="s">
        <v>22</v>
      </c>
      <c r="D24" s="139">
        <v>32098</v>
      </c>
      <c r="E24" s="138">
        <v>11105</v>
      </c>
      <c r="F24" s="138">
        <v>331103</v>
      </c>
      <c r="G24" s="138">
        <f t="shared" si="0"/>
        <v>342208</v>
      </c>
      <c r="H24" s="185">
        <v>2500</v>
      </c>
      <c r="I24" s="184" t="s">
        <v>243</v>
      </c>
      <c r="J24" s="185">
        <v>100</v>
      </c>
      <c r="K24" s="190" t="s">
        <v>243</v>
      </c>
      <c r="L24" s="133"/>
      <c r="M24" s="81" t="s">
        <v>22</v>
      </c>
      <c r="N24" s="188">
        <v>315</v>
      </c>
      <c r="O24" s="188" t="s">
        <v>243</v>
      </c>
      <c r="P24" s="197">
        <f>SUM(N24:O24)</f>
        <v>315</v>
      </c>
      <c r="Q24" s="185">
        <v>370</v>
      </c>
      <c r="R24" s="188">
        <v>50</v>
      </c>
      <c r="S24" s="189" t="s">
        <v>243</v>
      </c>
      <c r="T24" s="188" t="s">
        <v>243</v>
      </c>
      <c r="U24" s="175">
        <v>39767</v>
      </c>
      <c r="V24" s="35"/>
      <c r="W24" s="35"/>
    </row>
    <row r="25" spans="2:23" ht="15.75" customHeight="1" x14ac:dyDescent="0.2">
      <c r="B25" s="480"/>
      <c r="C25" s="4" t="s">
        <v>23</v>
      </c>
      <c r="D25" s="154">
        <v>317</v>
      </c>
      <c r="E25" s="197" t="s">
        <v>245</v>
      </c>
      <c r="F25" s="197" t="s">
        <v>245</v>
      </c>
      <c r="G25" s="138">
        <f t="shared" si="0"/>
        <v>0</v>
      </c>
      <c r="H25" s="188" t="s">
        <v>243</v>
      </c>
      <c r="I25" s="184" t="s">
        <v>243</v>
      </c>
      <c r="J25" s="188" t="s">
        <v>243</v>
      </c>
      <c r="K25" s="190" t="s">
        <v>243</v>
      </c>
      <c r="L25" s="133"/>
      <c r="M25" s="81" t="s">
        <v>23</v>
      </c>
      <c r="N25" s="197" t="s">
        <v>243</v>
      </c>
      <c r="O25" s="197" t="s">
        <v>243</v>
      </c>
      <c r="P25" s="191">
        <f>SUM(N25:O25)</f>
        <v>0</v>
      </c>
      <c r="Q25" s="188" t="s">
        <v>243</v>
      </c>
      <c r="R25" s="188" t="s">
        <v>243</v>
      </c>
      <c r="S25" s="189" t="s">
        <v>243</v>
      </c>
      <c r="T25" s="188" t="s">
        <v>243</v>
      </c>
      <c r="U25" s="180">
        <v>3339</v>
      </c>
      <c r="V25" s="35"/>
      <c r="W25" s="35"/>
    </row>
    <row r="26" spans="2:23" ht="15.75" customHeight="1" x14ac:dyDescent="0.2">
      <c r="B26" s="481"/>
      <c r="C26" s="6" t="s">
        <v>10</v>
      </c>
      <c r="D26" s="168">
        <v>32415</v>
      </c>
      <c r="E26" s="168">
        <v>11105</v>
      </c>
      <c r="F26" s="168">
        <v>331103</v>
      </c>
      <c r="G26" s="168">
        <f t="shared" si="0"/>
        <v>342208</v>
      </c>
      <c r="H26" s="196">
        <f>SUM(H24:H25)</f>
        <v>2500</v>
      </c>
      <c r="I26" s="196">
        <f>SUM(I24:I25)</f>
        <v>0</v>
      </c>
      <c r="J26" s="196">
        <f>SUM(J24:J25)</f>
        <v>100</v>
      </c>
      <c r="K26" s="203">
        <f>SUM(K24:K25)</f>
        <v>0</v>
      </c>
      <c r="L26" s="133"/>
      <c r="M26" s="84" t="s">
        <v>10</v>
      </c>
      <c r="N26" s="195">
        <f>SUM(N24:N25)</f>
        <v>315</v>
      </c>
      <c r="O26" s="195">
        <f>SUM(O24:O25)</f>
        <v>0</v>
      </c>
      <c r="P26" s="195">
        <f>SUM(P24:P25)</f>
        <v>315</v>
      </c>
      <c r="Q26" s="195">
        <f>SUM(Q24:Q25)</f>
        <v>370</v>
      </c>
      <c r="R26" s="195">
        <f>SUM(R24:R25)</f>
        <v>50</v>
      </c>
      <c r="S26" s="195" t="s">
        <v>247</v>
      </c>
      <c r="T26" s="195">
        <f>SUM(T24:T25)</f>
        <v>0</v>
      </c>
      <c r="U26" s="176">
        <f>SUM(U24:U25)</f>
        <v>43106</v>
      </c>
      <c r="V26" s="35"/>
      <c r="W26" s="35"/>
    </row>
    <row r="27" spans="2:23" ht="15.75" customHeight="1" x14ac:dyDescent="0.2">
      <c r="B27" s="469" t="s">
        <v>237</v>
      </c>
      <c r="C27" s="64" t="s">
        <v>37</v>
      </c>
      <c r="D27" s="139">
        <v>1727</v>
      </c>
      <c r="E27" s="138">
        <v>76</v>
      </c>
      <c r="F27" s="138">
        <v>3671</v>
      </c>
      <c r="G27" s="138">
        <f t="shared" si="0"/>
        <v>3747</v>
      </c>
      <c r="H27" s="185" t="s">
        <v>247</v>
      </c>
      <c r="I27" s="184" t="s">
        <v>247</v>
      </c>
      <c r="J27" s="188" t="s">
        <v>247</v>
      </c>
      <c r="K27" s="186">
        <v>148</v>
      </c>
      <c r="L27" s="133"/>
      <c r="M27" s="87" t="s">
        <v>37</v>
      </c>
      <c r="N27" s="188" t="s">
        <v>247</v>
      </c>
      <c r="O27" s="188" t="s">
        <v>247</v>
      </c>
      <c r="P27" s="187" t="s">
        <v>247</v>
      </c>
      <c r="Q27" s="185" t="s">
        <v>247</v>
      </c>
      <c r="R27" s="188" t="s">
        <v>247</v>
      </c>
      <c r="S27" s="189" t="s">
        <v>247</v>
      </c>
      <c r="T27" s="188" t="s">
        <v>247</v>
      </c>
      <c r="U27" s="175">
        <v>600</v>
      </c>
      <c r="V27" s="35"/>
      <c r="W27" s="35"/>
    </row>
    <row r="28" spans="2:23" ht="15.75" customHeight="1" x14ac:dyDescent="0.2">
      <c r="B28" s="470"/>
      <c r="C28" s="7" t="s">
        <v>38</v>
      </c>
      <c r="D28" s="150">
        <v>6179</v>
      </c>
      <c r="E28" s="149">
        <v>5460</v>
      </c>
      <c r="F28" s="187" t="s">
        <v>245</v>
      </c>
      <c r="G28" s="138">
        <f t="shared" si="0"/>
        <v>5460</v>
      </c>
      <c r="H28" s="191" t="s">
        <v>247</v>
      </c>
      <c r="I28" s="192" t="s">
        <v>247</v>
      </c>
      <c r="J28" s="191" t="s">
        <v>247</v>
      </c>
      <c r="K28" s="193">
        <v>380</v>
      </c>
      <c r="L28" s="133"/>
      <c r="M28" s="88" t="s">
        <v>38</v>
      </c>
      <c r="N28" s="187" t="s">
        <v>247</v>
      </c>
      <c r="O28" s="187" t="s">
        <v>247</v>
      </c>
      <c r="P28" s="187" t="s">
        <v>247</v>
      </c>
      <c r="Q28" s="191" t="s">
        <v>247</v>
      </c>
      <c r="R28" s="191" t="s">
        <v>247</v>
      </c>
      <c r="S28" s="200" t="s">
        <v>247</v>
      </c>
      <c r="T28" s="191" t="s">
        <v>247</v>
      </c>
      <c r="U28" s="179">
        <v>1095</v>
      </c>
      <c r="V28" s="35"/>
      <c r="W28" s="35"/>
    </row>
    <row r="29" spans="2:23" ht="15.75" customHeight="1" x14ac:dyDescent="0.2">
      <c r="B29" s="471"/>
      <c r="C29" s="65" t="s">
        <v>10</v>
      </c>
      <c r="D29" s="168">
        <v>7906</v>
      </c>
      <c r="E29" s="141">
        <v>5536</v>
      </c>
      <c r="F29" s="141">
        <v>3671</v>
      </c>
      <c r="G29" s="141">
        <f t="shared" si="0"/>
        <v>9207</v>
      </c>
      <c r="H29" s="141">
        <f>SUM(H27:H28)</f>
        <v>0</v>
      </c>
      <c r="I29" s="141">
        <f>SUM(I27:I28)</f>
        <v>0</v>
      </c>
      <c r="J29" s="141">
        <f>SUM(J27:J28)</f>
        <v>0</v>
      </c>
      <c r="K29" s="176">
        <f>SUM(K27:K28)</f>
        <v>528</v>
      </c>
      <c r="L29" s="133"/>
      <c r="M29" s="89" t="s">
        <v>10</v>
      </c>
      <c r="N29" s="195">
        <f>SUM(N27:N28)</f>
        <v>0</v>
      </c>
      <c r="O29" s="195">
        <f>SUM(O27:O28)</f>
        <v>0</v>
      </c>
      <c r="P29" s="195">
        <f>SUM(P27:P28)</f>
        <v>0</v>
      </c>
      <c r="Q29" s="195" t="s">
        <v>247</v>
      </c>
      <c r="R29" s="195">
        <f>SUM(R27:R28)</f>
        <v>0</v>
      </c>
      <c r="S29" s="195" t="s">
        <v>247</v>
      </c>
      <c r="T29" s="195">
        <f>SUM(T27:T28)</f>
        <v>0</v>
      </c>
      <c r="U29" s="176">
        <f>SUM(U27:U28)</f>
        <v>1695</v>
      </c>
      <c r="V29" s="35"/>
      <c r="W29" s="35"/>
    </row>
    <row r="30" spans="2:23" ht="15.75" customHeight="1" x14ac:dyDescent="0.2">
      <c r="B30" s="482" t="s">
        <v>215</v>
      </c>
      <c r="C30" s="64" t="s">
        <v>31</v>
      </c>
      <c r="D30" s="139">
        <v>2089</v>
      </c>
      <c r="E30" s="188" t="s">
        <v>245</v>
      </c>
      <c r="F30" s="138">
        <v>210771</v>
      </c>
      <c r="G30" s="138">
        <f>SUM(E30:F30)</f>
        <v>210771</v>
      </c>
      <c r="H30" s="188" t="s">
        <v>247</v>
      </c>
      <c r="I30" s="184" t="s">
        <v>247</v>
      </c>
      <c r="J30" s="188" t="s">
        <v>247</v>
      </c>
      <c r="K30" s="190" t="s">
        <v>247</v>
      </c>
      <c r="L30" s="133"/>
      <c r="M30" s="87" t="s">
        <v>31</v>
      </c>
      <c r="N30" s="188" t="s">
        <v>247</v>
      </c>
      <c r="O30" s="188" t="s">
        <v>247</v>
      </c>
      <c r="P30" s="187">
        <f>SUM(N30:O30)</f>
        <v>0</v>
      </c>
      <c r="Q30" s="188" t="s">
        <v>247</v>
      </c>
      <c r="R30" s="189" t="s">
        <v>247</v>
      </c>
      <c r="S30" s="188" t="s">
        <v>247</v>
      </c>
      <c r="T30" s="188" t="s">
        <v>247</v>
      </c>
      <c r="U30" s="175">
        <v>645</v>
      </c>
      <c r="V30" s="35"/>
      <c r="W30" s="35"/>
    </row>
    <row r="31" spans="2:23" ht="15.75" customHeight="1" x14ac:dyDescent="0.2">
      <c r="B31" s="510"/>
      <c r="C31" s="7" t="s">
        <v>32</v>
      </c>
      <c r="D31" s="140">
        <v>531</v>
      </c>
      <c r="E31" s="191" t="s">
        <v>245</v>
      </c>
      <c r="F31" s="96">
        <v>32365</v>
      </c>
      <c r="G31" s="138">
        <f>SUM(E31:F31)</f>
        <v>32365</v>
      </c>
      <c r="H31" s="191" t="s">
        <v>247</v>
      </c>
      <c r="I31" s="192" t="s">
        <v>247</v>
      </c>
      <c r="J31" s="191" t="s">
        <v>247</v>
      </c>
      <c r="K31" s="193" t="s">
        <v>247</v>
      </c>
      <c r="L31" s="133"/>
      <c r="M31" s="88" t="s">
        <v>32</v>
      </c>
      <c r="N31" s="191" t="s">
        <v>247</v>
      </c>
      <c r="O31" s="191" t="s">
        <v>247</v>
      </c>
      <c r="P31" s="187">
        <f>SUM(N31:O31)</f>
        <v>0</v>
      </c>
      <c r="Q31" s="191" t="s">
        <v>247</v>
      </c>
      <c r="R31" s="200" t="s">
        <v>247</v>
      </c>
      <c r="S31" s="191" t="s">
        <v>247</v>
      </c>
      <c r="T31" s="191" t="s">
        <v>247</v>
      </c>
      <c r="U31" s="172">
        <v>20022</v>
      </c>
      <c r="V31" s="35"/>
      <c r="W31" s="35"/>
    </row>
    <row r="32" spans="2:23" ht="15.75" customHeight="1" x14ac:dyDescent="0.2">
      <c r="B32" s="510"/>
      <c r="C32" s="7" t="s">
        <v>33</v>
      </c>
      <c r="D32" s="150">
        <v>2066</v>
      </c>
      <c r="E32" s="187" t="s">
        <v>245</v>
      </c>
      <c r="F32" s="149">
        <v>13580</v>
      </c>
      <c r="G32" s="138">
        <f>SUM(E32:F32)</f>
        <v>13580</v>
      </c>
      <c r="H32" s="191" t="s">
        <v>247</v>
      </c>
      <c r="I32" s="192">
        <v>153030</v>
      </c>
      <c r="J32" s="191" t="s">
        <v>247</v>
      </c>
      <c r="K32" s="193" t="s">
        <v>247</v>
      </c>
      <c r="L32" s="133"/>
      <c r="M32" s="88" t="s">
        <v>33</v>
      </c>
      <c r="N32" s="187" t="s">
        <v>247</v>
      </c>
      <c r="O32" s="187">
        <v>296</v>
      </c>
      <c r="P32" s="187">
        <f>SUM(N32:O32)</f>
        <v>296</v>
      </c>
      <c r="Q32" s="191" t="s">
        <v>247</v>
      </c>
      <c r="R32" s="200" t="s">
        <v>247</v>
      </c>
      <c r="S32" s="191" t="s">
        <v>247</v>
      </c>
      <c r="T32" s="191" t="s">
        <v>247</v>
      </c>
      <c r="U32" s="179">
        <v>2055</v>
      </c>
      <c r="V32" s="35"/>
      <c r="W32" s="35"/>
    </row>
    <row r="33" spans="2:23" ht="15.75" customHeight="1" x14ac:dyDescent="0.2">
      <c r="B33" s="511"/>
      <c r="C33" s="65" t="s">
        <v>10</v>
      </c>
      <c r="D33" s="168">
        <v>4686</v>
      </c>
      <c r="E33" s="141"/>
      <c r="F33" s="141">
        <v>256716</v>
      </c>
      <c r="G33" s="141">
        <f>SUM(E33:F33)</f>
        <v>256716</v>
      </c>
      <c r="H33" s="141">
        <f>SUM(H30:H32)</f>
        <v>0</v>
      </c>
      <c r="I33" s="141">
        <f>SUM(I30:I32)</f>
        <v>153030</v>
      </c>
      <c r="J33" s="141">
        <f>SUM(J30:J32)</f>
        <v>0</v>
      </c>
      <c r="K33" s="176">
        <f>SUM(K30:K32)</f>
        <v>0</v>
      </c>
      <c r="L33" s="133"/>
      <c r="M33" s="89" t="s">
        <v>10</v>
      </c>
      <c r="N33" s="195">
        <f>SUM(N30:N32)</f>
        <v>0</v>
      </c>
      <c r="O33" s="195">
        <f>SUM(O30:O32)</f>
        <v>296</v>
      </c>
      <c r="P33" s="195">
        <f>SUM(P30:P32)</f>
        <v>296</v>
      </c>
      <c r="Q33" s="195" t="s">
        <v>247</v>
      </c>
      <c r="R33" s="195">
        <f>SUM(R30:R32)</f>
        <v>0</v>
      </c>
      <c r="S33" s="195" t="s">
        <v>247</v>
      </c>
      <c r="T33" s="195">
        <f>SUM(T30:T32)</f>
        <v>0</v>
      </c>
      <c r="U33" s="176">
        <f>SUM(U30:U32)</f>
        <v>22722</v>
      </c>
      <c r="V33" s="181"/>
      <c r="W33" s="35"/>
    </row>
    <row r="34" spans="2:23" ht="15.75" customHeight="1" x14ac:dyDescent="0.2">
      <c r="B34" s="469" t="s">
        <v>238</v>
      </c>
      <c r="C34" s="64" t="s">
        <v>39</v>
      </c>
      <c r="D34" s="139">
        <v>25853</v>
      </c>
      <c r="E34" s="138">
        <v>2260</v>
      </c>
      <c r="F34" s="188" t="s">
        <v>245</v>
      </c>
      <c r="G34" s="138">
        <f t="shared" si="0"/>
        <v>2260</v>
      </c>
      <c r="H34" s="185" t="s">
        <v>247</v>
      </c>
      <c r="I34" s="184" t="s">
        <v>247</v>
      </c>
      <c r="J34" s="188" t="s">
        <v>247</v>
      </c>
      <c r="K34" s="186">
        <v>908</v>
      </c>
      <c r="L34" s="133"/>
      <c r="M34" s="87" t="s">
        <v>39</v>
      </c>
      <c r="N34" s="188" t="s">
        <v>247</v>
      </c>
      <c r="O34" s="188">
        <v>11459</v>
      </c>
      <c r="P34" s="187">
        <f>SUM(N34:O34)</f>
        <v>11459</v>
      </c>
      <c r="Q34" s="185">
        <v>4130</v>
      </c>
      <c r="R34" s="188">
        <v>290</v>
      </c>
      <c r="S34" s="189" t="s">
        <v>247</v>
      </c>
      <c r="T34" s="188" t="s">
        <v>247</v>
      </c>
      <c r="U34" s="175">
        <v>9780</v>
      </c>
      <c r="V34" s="35"/>
      <c r="W34" s="35"/>
    </row>
    <row r="35" spans="2:23" ht="15.75" customHeight="1" x14ac:dyDescent="0.2">
      <c r="B35" s="470"/>
      <c r="C35" s="7" t="s">
        <v>40</v>
      </c>
      <c r="D35" s="140">
        <v>16290</v>
      </c>
      <c r="E35" s="96">
        <v>3760</v>
      </c>
      <c r="F35" s="191" t="s">
        <v>245</v>
      </c>
      <c r="G35" s="138">
        <f t="shared" si="0"/>
        <v>3760</v>
      </c>
      <c r="H35" s="191" t="s">
        <v>247</v>
      </c>
      <c r="I35" s="192" t="s">
        <v>247</v>
      </c>
      <c r="J35" s="191" t="s">
        <v>247</v>
      </c>
      <c r="K35" s="193">
        <v>2679</v>
      </c>
      <c r="L35" s="133"/>
      <c r="M35" s="88" t="s">
        <v>40</v>
      </c>
      <c r="N35" s="191" t="s">
        <v>247</v>
      </c>
      <c r="O35" s="191" t="s">
        <v>247</v>
      </c>
      <c r="P35" s="187">
        <f>SUM(N35:O35)</f>
        <v>0</v>
      </c>
      <c r="Q35" s="191" t="s">
        <v>247</v>
      </c>
      <c r="R35" s="191" t="s">
        <v>247</v>
      </c>
      <c r="S35" s="189" t="s">
        <v>247</v>
      </c>
      <c r="T35" s="191" t="s">
        <v>247</v>
      </c>
      <c r="U35" s="193" t="s">
        <v>247</v>
      </c>
      <c r="V35" s="35"/>
      <c r="W35" s="35"/>
    </row>
    <row r="36" spans="2:23" ht="15.75" customHeight="1" x14ac:dyDescent="0.2">
      <c r="B36" s="470"/>
      <c r="C36" s="7" t="s">
        <v>44</v>
      </c>
      <c r="D36" s="140">
        <v>42143</v>
      </c>
      <c r="E36" s="140">
        <v>6020</v>
      </c>
      <c r="F36" s="200">
        <v>0</v>
      </c>
      <c r="G36" s="140">
        <f t="shared" si="0"/>
        <v>6020</v>
      </c>
      <c r="H36" s="200">
        <f>SUM(H34:H35)</f>
        <v>0</v>
      </c>
      <c r="I36" s="200">
        <f>SUM(I34:I35)</f>
        <v>0</v>
      </c>
      <c r="J36" s="200">
        <f>SUM(J34:J35)</f>
        <v>0</v>
      </c>
      <c r="K36" s="193">
        <f>SUM(K34:K35)</f>
        <v>3587</v>
      </c>
      <c r="L36" s="133"/>
      <c r="M36" s="88" t="s">
        <v>44</v>
      </c>
      <c r="N36" s="187">
        <f>SUM(N34:N35)</f>
        <v>0</v>
      </c>
      <c r="O36" s="187">
        <f>SUM(O34:O35)</f>
        <v>11459</v>
      </c>
      <c r="P36" s="187">
        <f>SUM(P34:P35)</f>
        <v>11459</v>
      </c>
      <c r="Q36" s="191">
        <f>SUM(Q34:Q35)</f>
        <v>4130</v>
      </c>
      <c r="R36" s="191">
        <f>SUM(R34:R35)</f>
        <v>290</v>
      </c>
      <c r="S36" s="189" t="s">
        <v>247</v>
      </c>
      <c r="T36" s="191">
        <f>SUM(T34:T35)</f>
        <v>0</v>
      </c>
      <c r="U36" s="172">
        <f>SUM(U34:U35)</f>
        <v>9780</v>
      </c>
      <c r="V36" s="35"/>
      <c r="W36" s="35"/>
    </row>
    <row r="37" spans="2:23" ht="15.75" customHeight="1" x14ac:dyDescent="0.2">
      <c r="B37" s="470"/>
      <c r="C37" s="7" t="s">
        <v>45</v>
      </c>
      <c r="D37" s="139">
        <v>11495</v>
      </c>
      <c r="E37" s="138">
        <v>21712</v>
      </c>
      <c r="F37" s="138">
        <v>1671999</v>
      </c>
      <c r="G37" s="138">
        <f t="shared" si="0"/>
        <v>1693711</v>
      </c>
      <c r="H37" s="191" t="s">
        <v>247</v>
      </c>
      <c r="I37" s="199" t="s">
        <v>247</v>
      </c>
      <c r="J37" s="191" t="s">
        <v>247</v>
      </c>
      <c r="K37" s="193">
        <v>1067</v>
      </c>
      <c r="L37" s="133"/>
      <c r="M37" s="88" t="s">
        <v>45</v>
      </c>
      <c r="N37" s="191" t="s">
        <v>247</v>
      </c>
      <c r="O37" s="191">
        <v>361800</v>
      </c>
      <c r="P37" s="187">
        <f>SUM(N37:O37)</f>
        <v>361800</v>
      </c>
      <c r="Q37" s="191">
        <v>1932</v>
      </c>
      <c r="R37" s="191">
        <v>25</v>
      </c>
      <c r="S37" s="189" t="s">
        <v>247</v>
      </c>
      <c r="T37" s="200" t="s">
        <v>247</v>
      </c>
      <c r="U37" s="179">
        <v>59058</v>
      </c>
      <c r="V37" s="35"/>
      <c r="W37" s="35"/>
    </row>
    <row r="38" spans="2:23" ht="15.75" customHeight="1" x14ac:dyDescent="0.2">
      <c r="B38" s="470"/>
      <c r="C38" s="7" t="s">
        <v>46</v>
      </c>
      <c r="D38" s="150">
        <v>3302</v>
      </c>
      <c r="E38" s="149">
        <v>5675</v>
      </c>
      <c r="F38" s="149">
        <v>436012</v>
      </c>
      <c r="G38" s="138">
        <f t="shared" si="0"/>
        <v>441687</v>
      </c>
      <c r="H38" s="191" t="s">
        <v>247</v>
      </c>
      <c r="I38" s="192" t="s">
        <v>247</v>
      </c>
      <c r="J38" s="191" t="s">
        <v>247</v>
      </c>
      <c r="K38" s="193">
        <v>96</v>
      </c>
      <c r="L38" s="133"/>
      <c r="M38" s="88" t="s">
        <v>46</v>
      </c>
      <c r="N38" s="187" t="s">
        <v>247</v>
      </c>
      <c r="O38" s="187" t="s">
        <v>247</v>
      </c>
      <c r="P38" s="187">
        <f>SUM(N38:O38)</f>
        <v>0</v>
      </c>
      <c r="Q38" s="191" t="s">
        <v>247</v>
      </c>
      <c r="R38" s="191" t="s">
        <v>247</v>
      </c>
      <c r="S38" s="189" t="s">
        <v>247</v>
      </c>
      <c r="T38" s="200" t="s">
        <v>247</v>
      </c>
      <c r="U38" s="179">
        <v>3075</v>
      </c>
      <c r="V38" s="35"/>
      <c r="W38" s="35"/>
    </row>
    <row r="39" spans="2:23" ht="15.75" customHeight="1" x14ac:dyDescent="0.2">
      <c r="B39" s="470"/>
      <c r="C39" s="7" t="s">
        <v>44</v>
      </c>
      <c r="D39" s="150">
        <v>14797</v>
      </c>
      <c r="E39" s="149">
        <v>27387</v>
      </c>
      <c r="F39" s="149">
        <v>2108011</v>
      </c>
      <c r="G39" s="149">
        <f t="shared" si="0"/>
        <v>2135398</v>
      </c>
      <c r="H39" s="191">
        <f>SUM(H37:H38)</f>
        <v>0</v>
      </c>
      <c r="I39" s="191">
        <f>SUM(I37:I38)</f>
        <v>0</v>
      </c>
      <c r="J39" s="191">
        <f>SUM(J37:J38)</f>
        <v>0</v>
      </c>
      <c r="K39" s="193">
        <f>SUM(K37:K38)</f>
        <v>1163</v>
      </c>
      <c r="L39" s="133"/>
      <c r="M39" s="88" t="s">
        <v>44</v>
      </c>
      <c r="N39" s="187">
        <f>SUM(N37:N38)</f>
        <v>0</v>
      </c>
      <c r="O39" s="187">
        <f>SUM(O37:O38)</f>
        <v>361800</v>
      </c>
      <c r="P39" s="187">
        <f>SUM(P37:P38)</f>
        <v>361800</v>
      </c>
      <c r="Q39" s="191">
        <f>SUM(Q37:Q38)</f>
        <v>1932</v>
      </c>
      <c r="R39" s="191">
        <f>SUM(R37:R38)</f>
        <v>25</v>
      </c>
      <c r="S39" s="189" t="s">
        <v>247</v>
      </c>
      <c r="T39" s="191">
        <f>SUM(T37:T38)</f>
        <v>0</v>
      </c>
      <c r="U39" s="179">
        <f>SUM(U37:U38)</f>
        <v>62133</v>
      </c>
      <c r="V39" s="181"/>
      <c r="W39" s="35"/>
    </row>
    <row r="40" spans="2:23" ht="15.75" customHeight="1" x14ac:dyDescent="0.2">
      <c r="B40" s="471"/>
      <c r="C40" s="65" t="s">
        <v>10</v>
      </c>
      <c r="D40" s="168">
        <f>D36+D39</f>
        <v>56940</v>
      </c>
      <c r="E40" s="141">
        <f>E36+E39</f>
        <v>33407</v>
      </c>
      <c r="F40" s="141">
        <f>F36+F39</f>
        <v>2108011</v>
      </c>
      <c r="G40" s="141">
        <f>G36+G39</f>
        <v>2141418</v>
      </c>
      <c r="H40" s="141">
        <f>SUM(H34:H39)</f>
        <v>0</v>
      </c>
      <c r="I40" s="141">
        <f>SUM(I34:I39)</f>
        <v>0</v>
      </c>
      <c r="J40" s="141">
        <f>SUM(J34:J39)</f>
        <v>0</v>
      </c>
      <c r="K40" s="176">
        <f>SUM(K36,K39,)</f>
        <v>4750</v>
      </c>
      <c r="L40" s="133"/>
      <c r="M40" s="89" t="s">
        <v>10</v>
      </c>
      <c r="N40" s="195">
        <f>SUM(N39,N36)</f>
        <v>0</v>
      </c>
      <c r="O40" s="195">
        <f>SUM(O39,O36)</f>
        <v>373259</v>
      </c>
      <c r="P40" s="195">
        <f>SUM(P39,P36)</f>
        <v>373259</v>
      </c>
      <c r="Q40" s="195">
        <f>SUM(Q39,Q36)</f>
        <v>6062</v>
      </c>
      <c r="R40" s="195">
        <f>SUM(R39,R36)</f>
        <v>315</v>
      </c>
      <c r="S40" s="195" t="s">
        <v>247</v>
      </c>
      <c r="T40" s="195">
        <f>SUM(T39,T36)</f>
        <v>0</v>
      </c>
      <c r="U40" s="176">
        <f>SUM(U36,U39)</f>
        <v>71913</v>
      </c>
      <c r="V40" s="35"/>
      <c r="W40" s="35"/>
    </row>
    <row r="41" spans="2:23" ht="15.75" customHeight="1" x14ac:dyDescent="0.2">
      <c r="B41" s="469" t="s">
        <v>239</v>
      </c>
      <c r="C41" s="64" t="s">
        <v>47</v>
      </c>
      <c r="D41" s="140">
        <v>10306</v>
      </c>
      <c r="E41" s="96">
        <v>7760</v>
      </c>
      <c r="F41" s="96">
        <v>819066</v>
      </c>
      <c r="G41" s="138">
        <f t="shared" si="0"/>
        <v>826826</v>
      </c>
      <c r="H41" s="185" t="s">
        <v>249</v>
      </c>
      <c r="I41" s="184" t="s">
        <v>249</v>
      </c>
      <c r="J41" s="188" t="s">
        <v>249</v>
      </c>
      <c r="K41" s="190" t="s">
        <v>249</v>
      </c>
      <c r="L41" s="133"/>
      <c r="M41" s="87" t="s">
        <v>47</v>
      </c>
      <c r="N41" s="191" t="s">
        <v>249</v>
      </c>
      <c r="O41" s="191">
        <v>138</v>
      </c>
      <c r="P41" s="187">
        <f>SUM(N41:O41)</f>
        <v>138</v>
      </c>
      <c r="Q41" s="188" t="s">
        <v>249</v>
      </c>
      <c r="R41" s="188" t="s">
        <v>249</v>
      </c>
      <c r="S41" s="188" t="s">
        <v>249</v>
      </c>
      <c r="T41" s="189" t="s">
        <v>249</v>
      </c>
      <c r="U41" s="172">
        <v>629007</v>
      </c>
      <c r="V41" s="35"/>
      <c r="W41" s="35"/>
    </row>
    <row r="42" spans="2:23" ht="15.75" customHeight="1" x14ac:dyDescent="0.2">
      <c r="B42" s="470"/>
      <c r="C42" s="64" t="s">
        <v>186</v>
      </c>
      <c r="D42" s="140">
        <v>40055</v>
      </c>
      <c r="E42" s="96">
        <v>25009</v>
      </c>
      <c r="F42" s="96">
        <v>86681</v>
      </c>
      <c r="G42" s="138">
        <f t="shared" si="0"/>
        <v>111690</v>
      </c>
      <c r="H42" s="188">
        <v>78</v>
      </c>
      <c r="I42" s="184" t="s">
        <v>249</v>
      </c>
      <c r="J42" s="188" t="s">
        <v>249</v>
      </c>
      <c r="K42" s="190" t="s">
        <v>249</v>
      </c>
      <c r="L42" s="133"/>
      <c r="M42" s="88" t="s">
        <v>186</v>
      </c>
      <c r="N42" s="191" t="s">
        <v>249</v>
      </c>
      <c r="O42" s="191" t="s">
        <v>249</v>
      </c>
      <c r="P42" s="187">
        <f t="shared" ref="P42:P49" si="2">SUM(N42:O42)</f>
        <v>0</v>
      </c>
      <c r="Q42" s="188" t="s">
        <v>249</v>
      </c>
      <c r="R42" s="188" t="s">
        <v>249</v>
      </c>
      <c r="S42" s="188" t="s">
        <v>249</v>
      </c>
      <c r="T42" s="189" t="s">
        <v>249</v>
      </c>
      <c r="U42" s="172">
        <v>845350</v>
      </c>
      <c r="V42" s="35"/>
      <c r="W42" s="35"/>
    </row>
    <row r="43" spans="2:23" ht="15.75" customHeight="1" x14ac:dyDescent="0.2">
      <c r="B43" s="470"/>
      <c r="C43" s="7" t="s">
        <v>52</v>
      </c>
      <c r="D43" s="140">
        <v>8827</v>
      </c>
      <c r="E43" s="191" t="s">
        <v>245</v>
      </c>
      <c r="F43" s="191" t="s">
        <v>245</v>
      </c>
      <c r="G43" s="188">
        <f t="shared" si="0"/>
        <v>0</v>
      </c>
      <c r="H43" s="191" t="s">
        <v>249</v>
      </c>
      <c r="I43" s="192" t="s">
        <v>249</v>
      </c>
      <c r="J43" s="191" t="s">
        <v>249</v>
      </c>
      <c r="K43" s="193" t="s">
        <v>249</v>
      </c>
      <c r="L43" s="133"/>
      <c r="M43" s="88" t="s">
        <v>52</v>
      </c>
      <c r="N43" s="191" t="s">
        <v>249</v>
      </c>
      <c r="O43" s="191" t="s">
        <v>249</v>
      </c>
      <c r="P43" s="187">
        <f t="shared" si="2"/>
        <v>0</v>
      </c>
      <c r="Q43" s="191" t="s">
        <v>249</v>
      </c>
      <c r="R43" s="191" t="s">
        <v>249</v>
      </c>
      <c r="S43" s="191" t="s">
        <v>249</v>
      </c>
      <c r="T43" s="200" t="s">
        <v>249</v>
      </c>
      <c r="U43" s="193" t="s">
        <v>249</v>
      </c>
      <c r="V43" s="35"/>
      <c r="W43" s="35"/>
    </row>
    <row r="44" spans="2:23" ht="15.75" customHeight="1" x14ac:dyDescent="0.2">
      <c r="B44" s="470"/>
      <c r="C44" s="7" t="s">
        <v>49</v>
      </c>
      <c r="D44" s="150">
        <v>8729</v>
      </c>
      <c r="E44" s="187" t="s">
        <v>245</v>
      </c>
      <c r="F44" s="149">
        <v>3121</v>
      </c>
      <c r="G44" s="138">
        <f t="shared" si="0"/>
        <v>3121</v>
      </c>
      <c r="H44" s="191">
        <v>170</v>
      </c>
      <c r="I44" s="192" t="s">
        <v>249</v>
      </c>
      <c r="J44" s="191">
        <v>302</v>
      </c>
      <c r="K44" s="193" t="s">
        <v>249</v>
      </c>
      <c r="L44" s="133"/>
      <c r="M44" s="88" t="s">
        <v>49</v>
      </c>
      <c r="N44" s="187" t="s">
        <v>249</v>
      </c>
      <c r="O44" s="187">
        <v>3</v>
      </c>
      <c r="P44" s="187">
        <f t="shared" si="2"/>
        <v>3</v>
      </c>
      <c r="Q44" s="191" t="s">
        <v>249</v>
      </c>
      <c r="R44" s="191" t="s">
        <v>249</v>
      </c>
      <c r="S44" s="191" t="s">
        <v>249</v>
      </c>
      <c r="T44" s="200" t="s">
        <v>249</v>
      </c>
      <c r="U44" s="179">
        <v>4485</v>
      </c>
      <c r="V44" s="35"/>
    </row>
    <row r="45" spans="2:23" ht="15.75" customHeight="1" x14ac:dyDescent="0.2">
      <c r="B45" s="471"/>
      <c r="C45" s="65" t="s">
        <v>10</v>
      </c>
      <c r="D45" s="168">
        <v>67917</v>
      </c>
      <c r="E45" s="141">
        <v>32769</v>
      </c>
      <c r="F45" s="141">
        <v>908868</v>
      </c>
      <c r="G45" s="141">
        <f t="shared" si="0"/>
        <v>941637</v>
      </c>
      <c r="H45" s="195">
        <f>SUM(H41:H44)</f>
        <v>248</v>
      </c>
      <c r="I45" s="195">
        <f>SUM(I41:I44)</f>
        <v>0</v>
      </c>
      <c r="J45" s="195">
        <f>SUM(J41:J44)</f>
        <v>302</v>
      </c>
      <c r="K45" s="203">
        <f>SUM(K41:K44)</f>
        <v>0</v>
      </c>
      <c r="L45" s="133"/>
      <c r="M45" s="89" t="s">
        <v>10</v>
      </c>
      <c r="N45" s="195">
        <f>SUM(N41:N44)</f>
        <v>0</v>
      </c>
      <c r="O45" s="195">
        <f>SUM(O41:O44)</f>
        <v>141</v>
      </c>
      <c r="P45" s="195">
        <f>SUM(P41:P44)</f>
        <v>141</v>
      </c>
      <c r="Q45" s="195" t="s">
        <v>247</v>
      </c>
      <c r="R45" s="195">
        <f>SUM(R41:R44)</f>
        <v>0</v>
      </c>
      <c r="S45" s="195" t="s">
        <v>247</v>
      </c>
      <c r="T45" s="195">
        <f>SUM(T41:T44)</f>
        <v>0</v>
      </c>
      <c r="U45" s="176">
        <f>SUM(U41:U44)</f>
        <v>1478842</v>
      </c>
      <c r="V45" s="181"/>
    </row>
    <row r="46" spans="2:23" ht="15.75" customHeight="1" x14ac:dyDescent="0.2">
      <c r="B46" s="9"/>
      <c r="C46" s="64" t="s">
        <v>53</v>
      </c>
      <c r="D46" s="139">
        <v>29</v>
      </c>
      <c r="E46" s="138">
        <v>625</v>
      </c>
      <c r="F46" s="138">
        <v>38746</v>
      </c>
      <c r="G46" s="138">
        <f t="shared" si="0"/>
        <v>39371</v>
      </c>
      <c r="H46" s="188" t="s">
        <v>247</v>
      </c>
      <c r="I46" s="184" t="s">
        <v>247</v>
      </c>
      <c r="J46" s="188" t="s">
        <v>247</v>
      </c>
      <c r="K46" s="190" t="s">
        <v>247</v>
      </c>
      <c r="L46" s="133"/>
      <c r="M46" s="87" t="s">
        <v>53</v>
      </c>
      <c r="N46" s="188" t="s">
        <v>247</v>
      </c>
      <c r="O46" s="188">
        <v>3500</v>
      </c>
      <c r="P46" s="187">
        <f t="shared" si="2"/>
        <v>3500</v>
      </c>
      <c r="Q46" s="185">
        <v>795</v>
      </c>
      <c r="R46" s="188">
        <v>120</v>
      </c>
      <c r="S46" s="188" t="s">
        <v>247</v>
      </c>
      <c r="T46" s="189">
        <v>1019</v>
      </c>
      <c r="U46" s="175">
        <v>132705</v>
      </c>
      <c r="V46" s="35"/>
    </row>
    <row r="47" spans="2:23" ht="15.75" customHeight="1" x14ac:dyDescent="0.2">
      <c r="B47" s="9" t="s">
        <v>83</v>
      </c>
      <c r="C47" s="7" t="s">
        <v>56</v>
      </c>
      <c r="D47" s="140">
        <v>6072</v>
      </c>
      <c r="E47" s="96">
        <v>1200</v>
      </c>
      <c r="F47" s="191" t="s">
        <v>245</v>
      </c>
      <c r="G47" s="138">
        <f t="shared" si="0"/>
        <v>1200</v>
      </c>
      <c r="H47" s="191">
        <v>10</v>
      </c>
      <c r="I47" s="192" t="s">
        <v>250</v>
      </c>
      <c r="J47" s="191" t="s">
        <v>250</v>
      </c>
      <c r="K47" s="193">
        <v>60</v>
      </c>
      <c r="L47" s="133"/>
      <c r="M47" s="88" t="s">
        <v>56</v>
      </c>
      <c r="N47" s="191" t="s">
        <v>250</v>
      </c>
      <c r="O47" s="191" t="s">
        <v>250</v>
      </c>
      <c r="P47" s="187">
        <f t="shared" si="2"/>
        <v>0</v>
      </c>
      <c r="Q47" s="191">
        <v>200</v>
      </c>
      <c r="R47" s="191" t="s">
        <v>250</v>
      </c>
      <c r="S47" s="191" t="s">
        <v>250</v>
      </c>
      <c r="T47" s="200" t="s">
        <v>250</v>
      </c>
      <c r="U47" s="172">
        <v>726007</v>
      </c>
      <c r="V47" s="35"/>
    </row>
    <row r="48" spans="2:23" ht="15.75" customHeight="1" x14ac:dyDescent="0.2">
      <c r="B48" s="9" t="s">
        <v>240</v>
      </c>
      <c r="C48" s="7" t="s">
        <v>57</v>
      </c>
      <c r="D48" s="140">
        <v>100</v>
      </c>
      <c r="E48" s="96">
        <v>60</v>
      </c>
      <c r="F48" s="191" t="s">
        <v>245</v>
      </c>
      <c r="G48" s="138">
        <f t="shared" si="0"/>
        <v>60</v>
      </c>
      <c r="H48" s="191" t="s">
        <v>250</v>
      </c>
      <c r="I48" s="192" t="s">
        <v>250</v>
      </c>
      <c r="J48" s="191" t="s">
        <v>250</v>
      </c>
      <c r="K48" s="193" t="s">
        <v>250</v>
      </c>
      <c r="L48" s="133"/>
      <c r="M48" s="88" t="s">
        <v>57</v>
      </c>
      <c r="N48" s="191" t="s">
        <v>250</v>
      </c>
      <c r="O48" s="191">
        <v>46163</v>
      </c>
      <c r="P48" s="187">
        <f t="shared" si="2"/>
        <v>46163</v>
      </c>
      <c r="Q48" s="191" t="s">
        <v>250</v>
      </c>
      <c r="R48" s="191" t="s">
        <v>250</v>
      </c>
      <c r="S48" s="191" t="s">
        <v>250</v>
      </c>
      <c r="T48" s="200" t="s">
        <v>250</v>
      </c>
      <c r="U48" s="172">
        <v>699080</v>
      </c>
      <c r="V48" s="35"/>
    </row>
    <row r="49" spans="2:22" ht="15.75" customHeight="1" x14ac:dyDescent="0.2">
      <c r="B49" s="9" t="s">
        <v>84</v>
      </c>
      <c r="C49" s="7" t="s">
        <v>54</v>
      </c>
      <c r="D49" s="154">
        <v>283</v>
      </c>
      <c r="E49" s="197" t="s">
        <v>245</v>
      </c>
      <c r="F49" s="148">
        <v>145381</v>
      </c>
      <c r="G49" s="138">
        <f t="shared" si="0"/>
        <v>145381</v>
      </c>
      <c r="H49" s="191" t="s">
        <v>251</v>
      </c>
      <c r="I49" s="192" t="s">
        <v>251</v>
      </c>
      <c r="J49" s="191" t="s">
        <v>251</v>
      </c>
      <c r="K49" s="193" t="s">
        <v>251</v>
      </c>
      <c r="L49" s="133"/>
      <c r="M49" s="88" t="s">
        <v>54</v>
      </c>
      <c r="N49" s="197" t="s">
        <v>251</v>
      </c>
      <c r="O49" s="197" t="s">
        <v>251</v>
      </c>
      <c r="P49" s="187">
        <f t="shared" si="2"/>
        <v>0</v>
      </c>
      <c r="Q49" s="191">
        <v>1000</v>
      </c>
      <c r="R49" s="191" t="s">
        <v>251</v>
      </c>
      <c r="S49" s="191" t="s">
        <v>251</v>
      </c>
      <c r="T49" s="191" t="s">
        <v>251</v>
      </c>
      <c r="U49" s="172">
        <v>34910</v>
      </c>
      <c r="V49" s="35"/>
    </row>
    <row r="50" spans="2:22" ht="15.75" customHeight="1" x14ac:dyDescent="0.2">
      <c r="B50" s="12"/>
      <c r="C50" s="65" t="s">
        <v>10</v>
      </c>
      <c r="D50" s="168">
        <v>6484</v>
      </c>
      <c r="E50" s="141">
        <v>1885</v>
      </c>
      <c r="F50" s="141">
        <v>184127</v>
      </c>
      <c r="G50" s="141">
        <f t="shared" si="0"/>
        <v>186012</v>
      </c>
      <c r="H50" s="195">
        <f>SUM(H46:H49)</f>
        <v>10</v>
      </c>
      <c r="I50" s="195">
        <f>SUM(I46:I49)</f>
        <v>0</v>
      </c>
      <c r="J50" s="195">
        <f>SUM(J46:J49)</f>
        <v>0</v>
      </c>
      <c r="K50" s="203">
        <f>SUM(K46:K49)</f>
        <v>60</v>
      </c>
      <c r="L50" s="133"/>
      <c r="M50" s="89" t="s">
        <v>10</v>
      </c>
      <c r="N50" s="195">
        <f>SUM(N46:N49)</f>
        <v>0</v>
      </c>
      <c r="O50" s="195">
        <f>SUM(O46:O49)</f>
        <v>49663</v>
      </c>
      <c r="P50" s="195">
        <f>SUM(P46:P49)</f>
        <v>49663</v>
      </c>
      <c r="Q50" s="195">
        <f>SUM(Q46:Q49)</f>
        <v>1995</v>
      </c>
      <c r="R50" s="195">
        <f>SUM(R46:R49)</f>
        <v>120</v>
      </c>
      <c r="S50" s="195" t="s">
        <v>247</v>
      </c>
      <c r="T50" s="195">
        <f>SUM(T46:T49)</f>
        <v>1019</v>
      </c>
      <c r="U50" s="176">
        <f>SUM(U46:U49)</f>
        <v>1592702</v>
      </c>
      <c r="V50" s="35"/>
    </row>
    <row r="51" spans="2:22" ht="15.75" customHeight="1" x14ac:dyDescent="0.2">
      <c r="B51" s="472" t="s">
        <v>88</v>
      </c>
      <c r="C51" s="473"/>
      <c r="D51" s="76">
        <v>215640</v>
      </c>
      <c r="E51" s="76">
        <v>288657</v>
      </c>
      <c r="F51" s="76">
        <v>5689175</v>
      </c>
      <c r="G51" s="76">
        <f t="shared" si="0"/>
        <v>5977832</v>
      </c>
      <c r="H51" s="155">
        <f>SUM(H14,H21,H17,H26,H23,H29,H40,H45,H50)</f>
        <v>128212</v>
      </c>
      <c r="I51" s="155">
        <f>SUM(I50,I45,I40,I29,I23,I33,I26,I17,I21,I14)</f>
        <v>373140</v>
      </c>
      <c r="J51" s="155">
        <f>SUM(J50,J45,J40,J29,J23,J33,J26,J17,J21,J14)</f>
        <v>12259</v>
      </c>
      <c r="K51" s="156">
        <f>SUM(K50,K45,K40,K29,K23,K33,K26,K17,K21,K14)</f>
        <v>5369</v>
      </c>
      <c r="L51" s="133"/>
      <c r="M51" s="129" t="s">
        <v>210</v>
      </c>
      <c r="N51" s="155">
        <f>SUM(N14,N21,N17,N26,N33,N23,N29,N40,N45,N50)</f>
        <v>10449</v>
      </c>
      <c r="O51" s="155">
        <f>SUM(O14,O21,O17,O26,O33,O23,O29,O40,O45,O50)</f>
        <v>446748</v>
      </c>
      <c r="P51" s="155">
        <f>SUM(P14,P21,P17,P26,P33,P23,P29,P40,P45,P50)</f>
        <v>457197</v>
      </c>
      <c r="Q51" s="155">
        <f>SUM(Q14,Q21,Q17,Q26,Q33,Q23,Q29,Q40,Q45,Q50)</f>
        <v>11473</v>
      </c>
      <c r="R51" s="155">
        <f>SUM(R14,R21,R17,R26,R33,R23,R29,R40,R45,R50)</f>
        <v>499</v>
      </c>
      <c r="S51" s="155"/>
      <c r="T51" s="155">
        <f>SUM(T14,T21,T17,T26,T33,T23,T29,T40,T45,T50)</f>
        <v>1019</v>
      </c>
      <c r="U51" s="156">
        <f>SUM(U50,U45,U14,U21,U17,U26,U33,U23,U29,U40)</f>
        <v>3392639</v>
      </c>
      <c r="V51" s="35"/>
    </row>
    <row r="52" spans="2:22" ht="34.5" customHeight="1" x14ac:dyDescent="0.2">
      <c r="G52" s="136"/>
    </row>
    <row r="53" spans="2:22" ht="15.75" customHeight="1" x14ac:dyDescent="0.2">
      <c r="B53" s="520"/>
      <c r="C53" s="521"/>
      <c r="D53" s="521"/>
      <c r="E53" s="521"/>
      <c r="F53" s="521"/>
      <c r="G53" s="521"/>
      <c r="H53" s="521"/>
      <c r="I53" s="521"/>
      <c r="J53" s="521"/>
      <c r="K53" s="521"/>
      <c r="M53" s="520"/>
      <c r="N53" s="521"/>
      <c r="O53" s="521"/>
      <c r="P53" s="521"/>
      <c r="Q53" s="521"/>
      <c r="R53" s="521"/>
      <c r="S53" s="521"/>
      <c r="T53" s="522"/>
      <c r="U53" s="522"/>
    </row>
    <row r="55" spans="2:22" x14ac:dyDescent="0.2"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204"/>
    </row>
  </sheetData>
  <mergeCells count="26">
    <mergeCell ref="B41:B45"/>
    <mergeCell ref="B51:C51"/>
    <mergeCell ref="B53:K53"/>
    <mergeCell ref="M53:U53"/>
    <mergeCell ref="B15:B17"/>
    <mergeCell ref="B18:B21"/>
    <mergeCell ref="B24:B26"/>
    <mergeCell ref="B27:B29"/>
    <mergeCell ref="B30:B33"/>
    <mergeCell ref="B34:B40"/>
    <mergeCell ref="R3:R4"/>
    <mergeCell ref="S3:S4"/>
    <mergeCell ref="T3:T4"/>
    <mergeCell ref="U3:U4"/>
    <mergeCell ref="E4:G4"/>
    <mergeCell ref="J3:J4"/>
    <mergeCell ref="K3:K4"/>
    <mergeCell ref="M3:M5"/>
    <mergeCell ref="N3:P4"/>
    <mergeCell ref="Q3:Q4"/>
    <mergeCell ref="B3:B5"/>
    <mergeCell ref="C3:C5"/>
    <mergeCell ref="H3:H4"/>
    <mergeCell ref="I3:I4"/>
    <mergeCell ref="D3:G3"/>
    <mergeCell ref="D4:D5"/>
  </mergeCells>
  <phoneticPr fontId="2"/>
  <pageMargins left="0.51181102362204722" right="0.23622047244094491" top="0.31496062992125984" bottom="0.23622047244094491" header="0.31496062992125984" footer="0.19685039370078741"/>
  <pageSetup paperSize="9" fitToWidth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E7648-7D60-46DB-9236-1AF0DB10A679}">
  <dimension ref="B1:W57"/>
  <sheetViews>
    <sheetView showZeros="0" view="pageBreakPreview" zoomScaleNormal="100" zoomScaleSheetLayoutView="100" workbookViewId="0">
      <pane xSplit="3" ySplit="5" topLeftCell="D39" activePane="bottomRight" state="frozen"/>
      <selection activeCell="M31" sqref="M31"/>
      <selection pane="topRight" activeCell="M31" sqref="M31"/>
      <selection pane="bottomLeft" activeCell="M31" sqref="M31"/>
      <selection pane="bottomRight" activeCell="M55" sqref="M55:U55"/>
    </sheetView>
  </sheetViews>
  <sheetFormatPr defaultColWidth="9" defaultRowHeight="13.2" x14ac:dyDescent="0.2"/>
  <cols>
    <col min="1" max="1" width="1.109375" style="114" customWidth="1"/>
    <col min="2" max="2" width="7.88671875" style="114" customWidth="1"/>
    <col min="3" max="3" width="10.33203125" style="114" customWidth="1"/>
    <col min="4" max="7" width="9.44140625" style="114" customWidth="1"/>
    <col min="8" max="8" width="9.88671875" style="114" customWidth="1"/>
    <col min="9" max="9" width="10" style="114" customWidth="1"/>
    <col min="10" max="11" width="9.44140625" style="114" customWidth="1"/>
    <col min="12" max="12" width="3.109375" style="114" customWidth="1"/>
    <col min="13" max="13" width="10.21875" style="114" customWidth="1"/>
    <col min="14" max="22" width="9.44140625" style="114" customWidth="1"/>
    <col min="23" max="23" width="2.33203125" style="114" customWidth="1"/>
    <col min="24" max="16384" width="9" style="114"/>
  </cols>
  <sheetData>
    <row r="1" spans="2:23" x14ac:dyDescent="0.2">
      <c r="B1" s="25" t="s">
        <v>221</v>
      </c>
      <c r="C1" s="2"/>
      <c r="D1" s="2"/>
      <c r="E1" s="2"/>
      <c r="F1" s="2"/>
      <c r="G1" s="2"/>
      <c r="H1" s="2"/>
      <c r="I1" s="2" t="s">
        <v>256</v>
      </c>
      <c r="J1" s="2"/>
      <c r="K1" s="2"/>
      <c r="L1" s="2"/>
      <c r="M1" s="2"/>
      <c r="N1" s="2"/>
      <c r="O1" s="2"/>
      <c r="P1" s="2"/>
      <c r="Q1" s="2"/>
      <c r="R1" s="2"/>
      <c r="S1" s="2" t="s">
        <v>256</v>
      </c>
      <c r="T1" s="2"/>
      <c r="U1" s="2"/>
      <c r="V1" s="2"/>
      <c r="W1" s="2"/>
    </row>
    <row r="2" spans="2:23" ht="7.5" customHeight="1" x14ac:dyDescent="0.2">
      <c r="B2" s="2"/>
      <c r="C2" s="2"/>
      <c r="D2" s="16"/>
      <c r="E2" s="16"/>
      <c r="F2" s="16"/>
      <c r="G2" s="16"/>
      <c r="H2" s="16"/>
      <c r="I2" s="16"/>
      <c r="J2" s="16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2:23" ht="17.25" customHeight="1" x14ac:dyDescent="0.2">
      <c r="B3" s="477" t="s">
        <v>220</v>
      </c>
      <c r="C3" s="487" t="s">
        <v>93</v>
      </c>
      <c r="D3" s="523" t="s">
        <v>222</v>
      </c>
      <c r="E3" s="523"/>
      <c r="F3" s="523"/>
      <c r="G3" s="524"/>
      <c r="H3" s="505" t="s">
        <v>223</v>
      </c>
      <c r="I3" s="501" t="s">
        <v>224</v>
      </c>
      <c r="J3" s="501" t="s">
        <v>225</v>
      </c>
      <c r="K3" s="489" t="s">
        <v>226</v>
      </c>
      <c r="L3" s="32"/>
      <c r="M3" s="494" t="s">
        <v>93</v>
      </c>
      <c r="N3" s="518" t="s">
        <v>227</v>
      </c>
      <c r="O3" s="497"/>
      <c r="P3" s="498"/>
      <c r="Q3" s="487" t="s">
        <v>228</v>
      </c>
      <c r="R3" s="487" t="s">
        <v>229</v>
      </c>
      <c r="S3" s="487" t="s">
        <v>97</v>
      </c>
      <c r="T3" s="487" t="s">
        <v>99</v>
      </c>
      <c r="U3" s="489" t="s">
        <v>100</v>
      </c>
      <c r="V3" s="79"/>
      <c r="W3" s="79"/>
    </row>
    <row r="4" spans="2:23" ht="17.25" customHeight="1" x14ac:dyDescent="0.2">
      <c r="B4" s="510"/>
      <c r="C4" s="488"/>
      <c r="D4" s="525" t="s">
        <v>90</v>
      </c>
      <c r="E4" s="491" t="s">
        <v>94</v>
      </c>
      <c r="F4" s="492"/>
      <c r="G4" s="493"/>
      <c r="H4" s="506"/>
      <c r="I4" s="515"/>
      <c r="J4" s="512"/>
      <c r="K4" s="490"/>
      <c r="L4" s="33"/>
      <c r="M4" s="495"/>
      <c r="N4" s="519"/>
      <c r="O4" s="499"/>
      <c r="P4" s="500"/>
      <c r="Q4" s="488"/>
      <c r="R4" s="488"/>
      <c r="S4" s="488"/>
      <c r="T4" s="488"/>
      <c r="U4" s="490"/>
      <c r="V4" s="79"/>
      <c r="W4" s="79"/>
    </row>
    <row r="5" spans="2:23" ht="17.25" customHeight="1" x14ac:dyDescent="0.2">
      <c r="B5" s="511"/>
      <c r="C5" s="504"/>
      <c r="D5" s="526"/>
      <c r="E5" s="61" t="s">
        <v>91</v>
      </c>
      <c r="F5" s="61" t="s">
        <v>92</v>
      </c>
      <c r="G5" s="61" t="s">
        <v>10</v>
      </c>
      <c r="H5" s="62" t="s">
        <v>230</v>
      </c>
      <c r="I5" s="68" t="s">
        <v>230</v>
      </c>
      <c r="J5" s="68" t="s">
        <v>230</v>
      </c>
      <c r="K5" s="92" t="s">
        <v>231</v>
      </c>
      <c r="L5" s="34"/>
      <c r="M5" s="496"/>
      <c r="N5" s="61" t="s">
        <v>95</v>
      </c>
      <c r="O5" s="61" t="s">
        <v>96</v>
      </c>
      <c r="P5" s="61" t="s">
        <v>10</v>
      </c>
      <c r="Q5" s="73" t="s">
        <v>232</v>
      </c>
      <c r="R5" s="73" t="s">
        <v>232</v>
      </c>
      <c r="S5" s="60" t="s">
        <v>233</v>
      </c>
      <c r="T5" s="73" t="s">
        <v>232</v>
      </c>
      <c r="U5" s="74" t="s">
        <v>232</v>
      </c>
      <c r="V5" s="80"/>
      <c r="W5" s="80"/>
    </row>
    <row r="6" spans="2:23" ht="15.75" customHeight="1" x14ac:dyDescent="0.2">
      <c r="B6" s="9"/>
      <c r="C6" s="59" t="s">
        <v>85</v>
      </c>
      <c r="D6" s="157">
        <v>2448</v>
      </c>
      <c r="E6" s="137">
        <v>515</v>
      </c>
      <c r="F6" s="137">
        <v>15295</v>
      </c>
      <c r="G6" s="174">
        <v>15810</v>
      </c>
      <c r="H6" s="137">
        <v>0</v>
      </c>
      <c r="I6" s="158">
        <v>0</v>
      </c>
      <c r="J6" s="137">
        <v>0</v>
      </c>
      <c r="K6" s="171">
        <v>0</v>
      </c>
      <c r="L6" s="35"/>
      <c r="M6" s="81" t="s">
        <v>85</v>
      </c>
      <c r="N6" s="137">
        <v>0</v>
      </c>
      <c r="O6" s="137">
        <v>0</v>
      </c>
      <c r="P6" s="149">
        <v>0</v>
      </c>
      <c r="Q6" s="137">
        <v>0</v>
      </c>
      <c r="R6" s="138">
        <v>0</v>
      </c>
      <c r="S6" s="139">
        <v>0</v>
      </c>
      <c r="T6" s="138">
        <v>0</v>
      </c>
      <c r="U6" s="171">
        <v>5100</v>
      </c>
      <c r="V6" s="35"/>
      <c r="W6" s="35"/>
    </row>
    <row r="7" spans="2:23" ht="15.75" customHeight="1" x14ac:dyDescent="0.2">
      <c r="B7" s="9"/>
      <c r="C7" s="59" t="s">
        <v>174</v>
      </c>
      <c r="D7" s="140">
        <v>1123</v>
      </c>
      <c r="E7" s="96">
        <v>9260</v>
      </c>
      <c r="F7" s="96">
        <v>47567</v>
      </c>
      <c r="G7" s="149">
        <v>56827</v>
      </c>
      <c r="H7" s="138">
        <v>0</v>
      </c>
      <c r="I7" s="158">
        <v>0</v>
      </c>
      <c r="J7" s="138">
        <v>0</v>
      </c>
      <c r="K7" s="175">
        <v>0</v>
      </c>
      <c r="L7" s="35"/>
      <c r="M7" s="81" t="s">
        <v>174</v>
      </c>
      <c r="N7" s="96">
        <v>0</v>
      </c>
      <c r="O7" s="96">
        <v>0</v>
      </c>
      <c r="P7" s="149">
        <v>0</v>
      </c>
      <c r="Q7" s="138">
        <v>0</v>
      </c>
      <c r="R7" s="138">
        <v>0</v>
      </c>
      <c r="S7" s="139">
        <v>0</v>
      </c>
      <c r="T7" s="138">
        <v>0</v>
      </c>
      <c r="U7" s="172">
        <v>8055</v>
      </c>
      <c r="V7" s="35"/>
      <c r="W7" s="35"/>
    </row>
    <row r="8" spans="2:23" ht="15.75" customHeight="1" x14ac:dyDescent="0.2">
      <c r="B8" s="9" t="s">
        <v>61</v>
      </c>
      <c r="C8" s="4" t="s">
        <v>1</v>
      </c>
      <c r="D8" s="140">
        <v>144</v>
      </c>
      <c r="E8" s="96">
        <v>198</v>
      </c>
      <c r="F8" s="96">
        <v>117356</v>
      </c>
      <c r="G8" s="96">
        <v>117554</v>
      </c>
      <c r="H8" s="96">
        <v>2866</v>
      </c>
      <c r="I8" s="162">
        <v>0</v>
      </c>
      <c r="J8" s="96">
        <v>4180</v>
      </c>
      <c r="K8" s="172">
        <v>0</v>
      </c>
      <c r="L8" s="35"/>
      <c r="M8" s="82" t="s">
        <v>1</v>
      </c>
      <c r="N8" s="96">
        <v>392</v>
      </c>
      <c r="O8" s="96">
        <v>651</v>
      </c>
      <c r="P8" s="149">
        <v>1043</v>
      </c>
      <c r="Q8" s="96">
        <v>0</v>
      </c>
      <c r="R8" s="96">
        <v>0</v>
      </c>
      <c r="S8" s="140">
        <v>0</v>
      </c>
      <c r="T8" s="96">
        <v>0</v>
      </c>
      <c r="U8" s="172">
        <v>50828</v>
      </c>
      <c r="V8" s="35"/>
      <c r="W8" s="35"/>
    </row>
    <row r="9" spans="2:23" ht="15.75" customHeight="1" x14ac:dyDescent="0.2">
      <c r="B9" s="9"/>
      <c r="C9" s="4" t="s">
        <v>2</v>
      </c>
      <c r="D9" s="140">
        <v>767</v>
      </c>
      <c r="E9" s="96">
        <v>4944</v>
      </c>
      <c r="F9" s="96">
        <v>6521</v>
      </c>
      <c r="G9" s="148">
        <v>11465</v>
      </c>
      <c r="H9" s="96">
        <v>0</v>
      </c>
      <c r="I9" s="162">
        <v>0</v>
      </c>
      <c r="J9" s="96">
        <v>0</v>
      </c>
      <c r="K9" s="172">
        <v>5</v>
      </c>
      <c r="L9" s="35"/>
      <c r="M9" s="82" t="s">
        <v>2</v>
      </c>
      <c r="N9" s="96">
        <v>0</v>
      </c>
      <c r="O9" s="96">
        <v>0</v>
      </c>
      <c r="P9" s="149">
        <v>0</v>
      </c>
      <c r="Q9" s="96">
        <v>0</v>
      </c>
      <c r="R9" s="96">
        <v>0</v>
      </c>
      <c r="S9" s="140">
        <v>0</v>
      </c>
      <c r="T9" s="96">
        <v>0</v>
      </c>
      <c r="U9" s="172">
        <v>87105</v>
      </c>
      <c r="V9" s="35"/>
      <c r="W9" s="35"/>
    </row>
    <row r="10" spans="2:23" ht="15.75" customHeight="1" x14ac:dyDescent="0.2">
      <c r="B10" s="9"/>
      <c r="C10" s="4" t="s">
        <v>0</v>
      </c>
      <c r="D10" s="140">
        <v>4197</v>
      </c>
      <c r="E10" s="96">
        <v>10268</v>
      </c>
      <c r="F10" s="96">
        <v>119529</v>
      </c>
      <c r="G10" s="96">
        <v>129797</v>
      </c>
      <c r="H10" s="96">
        <v>0</v>
      </c>
      <c r="I10" s="162">
        <v>0</v>
      </c>
      <c r="J10" s="96">
        <v>0</v>
      </c>
      <c r="K10" s="172">
        <v>0</v>
      </c>
      <c r="L10" s="35"/>
      <c r="M10" s="82" t="s">
        <v>0</v>
      </c>
      <c r="N10" s="96">
        <v>0</v>
      </c>
      <c r="O10" s="96">
        <v>0</v>
      </c>
      <c r="P10" s="149">
        <v>0</v>
      </c>
      <c r="Q10" s="96">
        <v>0</v>
      </c>
      <c r="R10" s="96">
        <v>0</v>
      </c>
      <c r="S10" s="140">
        <v>0</v>
      </c>
      <c r="T10" s="96">
        <v>0</v>
      </c>
      <c r="U10" s="172">
        <v>1500</v>
      </c>
      <c r="V10" s="35"/>
      <c r="W10" s="35"/>
    </row>
    <row r="11" spans="2:23" ht="15.75" customHeight="1" x14ac:dyDescent="0.2">
      <c r="B11" s="9" t="s">
        <v>234</v>
      </c>
      <c r="C11" s="4" t="s">
        <v>8</v>
      </c>
      <c r="D11" s="140">
        <v>1500</v>
      </c>
      <c r="E11" s="96">
        <v>4300</v>
      </c>
      <c r="F11" s="96">
        <v>0</v>
      </c>
      <c r="G11" s="148">
        <v>4300</v>
      </c>
      <c r="H11" s="96">
        <v>0</v>
      </c>
      <c r="I11" s="162">
        <v>0</v>
      </c>
      <c r="J11" s="96">
        <v>0</v>
      </c>
      <c r="K11" s="172">
        <v>0</v>
      </c>
      <c r="L11" s="35"/>
      <c r="M11" s="82" t="s">
        <v>8</v>
      </c>
      <c r="N11" s="96">
        <v>0</v>
      </c>
      <c r="O11" s="96">
        <v>0</v>
      </c>
      <c r="P11" s="149">
        <v>0</v>
      </c>
      <c r="Q11" s="96">
        <v>0</v>
      </c>
      <c r="R11" s="96">
        <v>0</v>
      </c>
      <c r="S11" s="140">
        <v>0</v>
      </c>
      <c r="T11" s="96">
        <v>0</v>
      </c>
      <c r="U11" s="172">
        <v>0</v>
      </c>
      <c r="V11" s="35"/>
      <c r="W11" s="35"/>
    </row>
    <row r="12" spans="2:23" ht="15.75" customHeight="1" x14ac:dyDescent="0.2">
      <c r="B12" s="9" t="s">
        <v>62</v>
      </c>
      <c r="C12" s="4" t="s">
        <v>3</v>
      </c>
      <c r="D12" s="150">
        <v>1124</v>
      </c>
      <c r="E12" s="149">
        <v>39467</v>
      </c>
      <c r="F12" s="149">
        <v>11595</v>
      </c>
      <c r="G12" s="96">
        <v>51062</v>
      </c>
      <c r="H12" s="96">
        <v>400</v>
      </c>
      <c r="I12" s="162">
        <v>0</v>
      </c>
      <c r="J12" s="96">
        <v>7500</v>
      </c>
      <c r="K12" s="172">
        <v>0</v>
      </c>
      <c r="L12" s="35"/>
      <c r="M12" s="82" t="s">
        <v>3</v>
      </c>
      <c r="N12" s="149">
        <v>0</v>
      </c>
      <c r="O12" s="149">
        <v>0</v>
      </c>
      <c r="P12" s="149">
        <v>0</v>
      </c>
      <c r="Q12" s="96">
        <v>0</v>
      </c>
      <c r="R12" s="96">
        <v>0</v>
      </c>
      <c r="S12" s="140">
        <v>0</v>
      </c>
      <c r="T12" s="96">
        <v>0</v>
      </c>
      <c r="U12" s="172">
        <v>0</v>
      </c>
      <c r="V12" s="35"/>
      <c r="W12" s="35"/>
    </row>
    <row r="13" spans="2:23" ht="15.75" customHeight="1" x14ac:dyDescent="0.2">
      <c r="B13" s="9"/>
      <c r="C13" s="4" t="s">
        <v>4</v>
      </c>
      <c r="D13" s="150">
        <v>205</v>
      </c>
      <c r="E13" s="149">
        <v>136888</v>
      </c>
      <c r="F13" s="149">
        <v>114381</v>
      </c>
      <c r="G13" s="138">
        <v>251269</v>
      </c>
      <c r="H13" s="96">
        <v>104900</v>
      </c>
      <c r="I13" s="162">
        <v>0</v>
      </c>
      <c r="J13" s="96">
        <v>182</v>
      </c>
      <c r="K13" s="172">
        <v>0</v>
      </c>
      <c r="L13" s="35"/>
      <c r="M13" s="82" t="s">
        <v>4</v>
      </c>
      <c r="N13" s="149">
        <v>0</v>
      </c>
      <c r="O13" s="149">
        <v>0</v>
      </c>
      <c r="P13" s="149">
        <v>0</v>
      </c>
      <c r="Q13" s="96">
        <v>0</v>
      </c>
      <c r="R13" s="96">
        <v>0</v>
      </c>
      <c r="S13" s="140">
        <v>0</v>
      </c>
      <c r="T13" s="96">
        <v>0</v>
      </c>
      <c r="U13" s="172">
        <v>0</v>
      </c>
      <c r="V13" s="35"/>
      <c r="W13" s="35"/>
    </row>
    <row r="14" spans="2:23" ht="15.75" customHeight="1" x14ac:dyDescent="0.2">
      <c r="B14" s="12"/>
      <c r="C14" s="6" t="s">
        <v>10</v>
      </c>
      <c r="D14" s="43">
        <v>11508</v>
      </c>
      <c r="E14" s="22">
        <v>205840</v>
      </c>
      <c r="F14" s="22">
        <v>432244</v>
      </c>
      <c r="G14" s="22">
        <v>638084</v>
      </c>
      <c r="H14" s="141">
        <v>108166</v>
      </c>
      <c r="I14" s="164">
        <v>0</v>
      </c>
      <c r="J14" s="141">
        <v>11862</v>
      </c>
      <c r="K14" s="176">
        <v>5</v>
      </c>
      <c r="L14" s="35"/>
      <c r="M14" s="84" t="s">
        <v>10</v>
      </c>
      <c r="N14" s="141">
        <v>392</v>
      </c>
      <c r="O14" s="141">
        <v>651</v>
      </c>
      <c r="P14" s="141">
        <v>1043</v>
      </c>
      <c r="Q14" s="141">
        <v>0</v>
      </c>
      <c r="R14" s="141">
        <v>0</v>
      </c>
      <c r="S14" s="141">
        <v>0</v>
      </c>
      <c r="T14" s="141">
        <v>0</v>
      </c>
      <c r="U14" s="176">
        <v>152588</v>
      </c>
      <c r="V14" s="35"/>
      <c r="W14" s="35"/>
    </row>
    <row r="15" spans="2:23" ht="15.75" customHeight="1" x14ac:dyDescent="0.2">
      <c r="B15" s="469" t="s">
        <v>235</v>
      </c>
      <c r="C15" s="177" t="s">
        <v>11</v>
      </c>
      <c r="D15" s="157">
        <v>9318</v>
      </c>
      <c r="E15" s="137">
        <v>6216</v>
      </c>
      <c r="F15" s="137">
        <v>101976</v>
      </c>
      <c r="G15" s="137">
        <v>108192</v>
      </c>
      <c r="H15" s="137">
        <v>0</v>
      </c>
      <c r="I15" s="178">
        <v>0</v>
      </c>
      <c r="J15" s="137">
        <v>0</v>
      </c>
      <c r="K15" s="171"/>
      <c r="L15" s="35"/>
      <c r="M15" s="119" t="s">
        <v>11</v>
      </c>
      <c r="N15" s="137">
        <v>0</v>
      </c>
      <c r="O15" s="137">
        <v>0</v>
      </c>
      <c r="P15" s="137">
        <v>0</v>
      </c>
      <c r="Q15" s="137">
        <v>0</v>
      </c>
      <c r="R15" s="137">
        <v>0</v>
      </c>
      <c r="S15" s="137">
        <v>0</v>
      </c>
      <c r="T15" s="137">
        <v>0</v>
      </c>
      <c r="U15" s="171">
        <v>0</v>
      </c>
      <c r="V15" s="35"/>
      <c r="W15" s="35"/>
    </row>
    <row r="16" spans="2:23" ht="15.75" customHeight="1" x14ac:dyDescent="0.2">
      <c r="B16" s="470"/>
      <c r="C16" s="59" t="s">
        <v>14</v>
      </c>
      <c r="D16" s="139">
        <v>833</v>
      </c>
      <c r="E16" s="138">
        <v>747</v>
      </c>
      <c r="F16" s="138">
        <v>131864</v>
      </c>
      <c r="G16" s="138">
        <v>132611</v>
      </c>
      <c r="H16" s="138">
        <v>0</v>
      </c>
      <c r="I16" s="158">
        <v>0</v>
      </c>
      <c r="J16" s="138">
        <v>0</v>
      </c>
      <c r="K16" s="175">
        <v>0</v>
      </c>
      <c r="L16" s="35"/>
      <c r="M16" s="81" t="s">
        <v>14</v>
      </c>
      <c r="N16" s="138">
        <v>0</v>
      </c>
      <c r="O16" s="138">
        <v>0</v>
      </c>
      <c r="P16" s="148">
        <v>0</v>
      </c>
      <c r="Q16" s="138">
        <v>859</v>
      </c>
      <c r="R16" s="138">
        <v>0</v>
      </c>
      <c r="S16" s="139">
        <v>0</v>
      </c>
      <c r="T16" s="138">
        <v>0</v>
      </c>
      <c r="U16" s="175">
        <v>6240</v>
      </c>
      <c r="V16" s="35"/>
      <c r="W16" s="35"/>
    </row>
    <row r="17" spans="2:23" ht="15.75" customHeight="1" x14ac:dyDescent="0.2">
      <c r="B17" s="470"/>
      <c r="C17" s="59" t="s">
        <v>176</v>
      </c>
      <c r="D17" s="150">
        <v>0</v>
      </c>
      <c r="E17" s="149">
        <v>0</v>
      </c>
      <c r="F17" s="149">
        <v>138964</v>
      </c>
      <c r="G17" s="138">
        <v>138964</v>
      </c>
      <c r="H17" s="96">
        <v>3454</v>
      </c>
      <c r="I17" s="158">
        <v>0</v>
      </c>
      <c r="J17" s="138">
        <v>284</v>
      </c>
      <c r="K17" s="175">
        <v>0</v>
      </c>
      <c r="L17" s="35"/>
      <c r="M17" s="82" t="s">
        <v>176</v>
      </c>
      <c r="N17" s="149">
        <v>0</v>
      </c>
      <c r="O17" s="149">
        <v>8</v>
      </c>
      <c r="P17" s="149">
        <v>8</v>
      </c>
      <c r="Q17" s="96">
        <v>500</v>
      </c>
      <c r="R17" s="138">
        <v>0</v>
      </c>
      <c r="S17" s="139">
        <v>0</v>
      </c>
      <c r="T17" s="138">
        <v>0</v>
      </c>
      <c r="U17" s="179">
        <v>2460</v>
      </c>
      <c r="V17" s="35"/>
      <c r="W17" s="35"/>
    </row>
    <row r="18" spans="2:23" ht="15.75" customHeight="1" x14ac:dyDescent="0.2">
      <c r="B18" s="471"/>
      <c r="C18" s="6" t="s">
        <v>10</v>
      </c>
      <c r="D18" s="168">
        <v>10151</v>
      </c>
      <c r="E18" s="168">
        <v>6963</v>
      </c>
      <c r="F18" s="168">
        <v>372804</v>
      </c>
      <c r="G18" s="168">
        <v>379767</v>
      </c>
      <c r="H18" s="168">
        <v>3454</v>
      </c>
      <c r="I18" s="168">
        <v>0</v>
      </c>
      <c r="J18" s="168">
        <v>284</v>
      </c>
      <c r="K18" s="176">
        <v>0</v>
      </c>
      <c r="L18" s="35"/>
      <c r="M18" s="84" t="s">
        <v>10</v>
      </c>
      <c r="N18" s="141">
        <v>0</v>
      </c>
      <c r="O18" s="141">
        <v>8</v>
      </c>
      <c r="P18" s="141">
        <v>8</v>
      </c>
      <c r="Q18" s="141">
        <v>1359</v>
      </c>
      <c r="R18" s="141">
        <v>0</v>
      </c>
      <c r="S18" s="141">
        <v>0</v>
      </c>
      <c r="T18" s="141">
        <v>0</v>
      </c>
      <c r="U18" s="176">
        <v>8700</v>
      </c>
      <c r="V18" s="35"/>
      <c r="W18" s="35"/>
    </row>
    <row r="19" spans="2:23" ht="15.75" customHeight="1" x14ac:dyDescent="0.2">
      <c r="B19" s="477" t="s">
        <v>189</v>
      </c>
      <c r="C19" s="121" t="s">
        <v>187</v>
      </c>
      <c r="D19" s="139">
        <v>5564</v>
      </c>
      <c r="E19" s="138">
        <v>14491</v>
      </c>
      <c r="F19" s="138">
        <v>259040</v>
      </c>
      <c r="G19" s="138">
        <v>273531</v>
      </c>
      <c r="H19" s="137">
        <v>219</v>
      </c>
      <c r="I19" s="169">
        <v>183000</v>
      </c>
      <c r="J19" s="148">
        <v>2509</v>
      </c>
      <c r="K19" s="180">
        <v>0</v>
      </c>
      <c r="L19" s="35"/>
      <c r="M19" s="124" t="s">
        <v>187</v>
      </c>
      <c r="N19" s="138">
        <v>30</v>
      </c>
      <c r="O19" s="138">
        <v>12</v>
      </c>
      <c r="P19" s="149">
        <v>42</v>
      </c>
      <c r="Q19" s="148">
        <v>0</v>
      </c>
      <c r="R19" s="154">
        <v>0</v>
      </c>
      <c r="S19" s="154">
        <v>0</v>
      </c>
      <c r="T19" s="148">
        <v>0</v>
      </c>
      <c r="U19" s="175">
        <v>19610</v>
      </c>
      <c r="V19" s="35"/>
      <c r="W19" s="35"/>
    </row>
    <row r="20" spans="2:23" ht="15.75" customHeight="1" x14ac:dyDescent="0.2">
      <c r="B20" s="513"/>
      <c r="C20" s="4" t="s">
        <v>170</v>
      </c>
      <c r="D20" s="150">
        <v>0</v>
      </c>
      <c r="E20" s="149">
        <v>3794</v>
      </c>
      <c r="F20" s="149">
        <v>422602</v>
      </c>
      <c r="G20" s="138">
        <v>426396</v>
      </c>
      <c r="H20" s="96">
        <v>0</v>
      </c>
      <c r="I20" s="162">
        <v>0</v>
      </c>
      <c r="J20" s="96">
        <v>0</v>
      </c>
      <c r="K20" s="172">
        <v>0</v>
      </c>
      <c r="L20" s="35"/>
      <c r="M20" s="82" t="s">
        <v>20</v>
      </c>
      <c r="N20" s="149">
        <v>0</v>
      </c>
      <c r="O20" s="149">
        <v>0</v>
      </c>
      <c r="P20" s="149">
        <v>0</v>
      </c>
      <c r="Q20" s="96">
        <v>0</v>
      </c>
      <c r="R20" s="96">
        <v>0</v>
      </c>
      <c r="S20" s="140">
        <v>0</v>
      </c>
      <c r="T20" s="96">
        <v>0</v>
      </c>
      <c r="U20" s="179">
        <v>2760</v>
      </c>
      <c r="V20" s="35"/>
      <c r="W20" s="35"/>
    </row>
    <row r="21" spans="2:23" ht="15.75" customHeight="1" x14ac:dyDescent="0.2">
      <c r="B21" s="514"/>
      <c r="C21" s="6" t="s">
        <v>10</v>
      </c>
      <c r="D21" s="168">
        <v>5564</v>
      </c>
      <c r="E21" s="141">
        <v>18285</v>
      </c>
      <c r="F21" s="141">
        <v>681642</v>
      </c>
      <c r="G21" s="141">
        <v>699927</v>
      </c>
      <c r="H21" s="141">
        <v>219</v>
      </c>
      <c r="I21" s="141">
        <v>183000</v>
      </c>
      <c r="J21" s="141">
        <v>2509</v>
      </c>
      <c r="K21" s="176">
        <v>0</v>
      </c>
      <c r="L21" s="35"/>
      <c r="M21" s="84" t="s">
        <v>10</v>
      </c>
      <c r="N21" s="141">
        <v>30</v>
      </c>
      <c r="O21" s="141">
        <v>12</v>
      </c>
      <c r="P21" s="141">
        <v>42</v>
      </c>
      <c r="Q21" s="141">
        <v>0</v>
      </c>
      <c r="R21" s="141">
        <v>0</v>
      </c>
      <c r="S21" s="141">
        <v>0</v>
      </c>
      <c r="T21" s="141">
        <v>0</v>
      </c>
      <c r="U21" s="176">
        <v>22370</v>
      </c>
      <c r="V21" s="35"/>
      <c r="W21" s="35"/>
    </row>
    <row r="22" spans="2:23" ht="15.75" customHeight="1" x14ac:dyDescent="0.2">
      <c r="B22" s="469" t="s">
        <v>236</v>
      </c>
      <c r="C22" s="59" t="s">
        <v>22</v>
      </c>
      <c r="D22" s="139">
        <v>34739</v>
      </c>
      <c r="E22" s="138">
        <v>25372</v>
      </c>
      <c r="F22" s="138">
        <v>617030</v>
      </c>
      <c r="G22" s="138">
        <v>642402</v>
      </c>
      <c r="H22" s="137">
        <v>3000</v>
      </c>
      <c r="I22" s="158">
        <v>0</v>
      </c>
      <c r="J22" s="137">
        <v>300</v>
      </c>
      <c r="K22" s="175">
        <v>0</v>
      </c>
      <c r="L22" s="35"/>
      <c r="M22" s="81" t="s">
        <v>22</v>
      </c>
      <c r="N22" s="138">
        <v>404</v>
      </c>
      <c r="O22" s="138"/>
      <c r="P22" s="149">
        <v>404</v>
      </c>
      <c r="Q22" s="137">
        <v>3445</v>
      </c>
      <c r="R22" s="138">
        <v>100</v>
      </c>
      <c r="S22" s="139">
        <v>0</v>
      </c>
      <c r="T22" s="138">
        <v>0</v>
      </c>
      <c r="U22" s="175">
        <v>17451</v>
      </c>
      <c r="V22" s="35"/>
      <c r="W22" s="35"/>
    </row>
    <row r="23" spans="2:23" ht="15.75" customHeight="1" x14ac:dyDescent="0.2">
      <c r="B23" s="470"/>
      <c r="C23" s="4" t="s">
        <v>23</v>
      </c>
      <c r="D23" s="96">
        <v>370</v>
      </c>
      <c r="E23" s="96">
        <v>0</v>
      </c>
      <c r="F23" s="96">
        <v>0</v>
      </c>
      <c r="G23" s="96">
        <v>0</v>
      </c>
      <c r="H23" s="96">
        <v>0</v>
      </c>
      <c r="I23" s="162">
        <v>0</v>
      </c>
      <c r="J23" s="96">
        <v>0</v>
      </c>
      <c r="K23" s="172">
        <v>0</v>
      </c>
      <c r="L23" s="35"/>
      <c r="M23" s="82" t="s">
        <v>23</v>
      </c>
      <c r="N23" s="96">
        <v>0</v>
      </c>
      <c r="O23" s="96">
        <v>0</v>
      </c>
      <c r="P23" s="96">
        <v>0</v>
      </c>
      <c r="Q23" s="96">
        <v>0</v>
      </c>
      <c r="R23" s="96">
        <v>0</v>
      </c>
      <c r="S23" s="140">
        <v>0</v>
      </c>
      <c r="T23" s="96">
        <v>0</v>
      </c>
      <c r="U23" s="172">
        <v>4737</v>
      </c>
      <c r="V23" s="35"/>
      <c r="W23" s="35"/>
    </row>
    <row r="24" spans="2:23" ht="15.75" customHeight="1" x14ac:dyDescent="0.2">
      <c r="B24" s="480"/>
      <c r="C24" s="4" t="s">
        <v>26</v>
      </c>
      <c r="D24" s="154">
        <v>3732</v>
      </c>
      <c r="E24" s="148">
        <v>2808</v>
      </c>
      <c r="F24" s="148">
        <v>12687</v>
      </c>
      <c r="G24" s="138">
        <v>15495</v>
      </c>
      <c r="H24" s="138">
        <v>0</v>
      </c>
      <c r="I24" s="158">
        <v>0</v>
      </c>
      <c r="J24" s="138">
        <v>0</v>
      </c>
      <c r="K24" s="175">
        <v>0</v>
      </c>
      <c r="L24" s="35"/>
      <c r="M24" s="81" t="s">
        <v>26</v>
      </c>
      <c r="N24" s="148">
        <v>0</v>
      </c>
      <c r="O24" s="148">
        <v>0</v>
      </c>
      <c r="P24" s="148">
        <v>0</v>
      </c>
      <c r="Q24" s="138">
        <v>0</v>
      </c>
      <c r="R24" s="138">
        <v>0</v>
      </c>
      <c r="S24" s="139">
        <v>0</v>
      </c>
      <c r="T24" s="138">
        <v>0</v>
      </c>
      <c r="U24" s="180">
        <v>35635</v>
      </c>
      <c r="V24" s="35"/>
      <c r="W24" s="35"/>
    </row>
    <row r="25" spans="2:23" ht="15.75" customHeight="1" x14ac:dyDescent="0.2">
      <c r="B25" s="481"/>
      <c r="C25" s="6" t="s">
        <v>10</v>
      </c>
      <c r="D25" s="168">
        <v>38841</v>
      </c>
      <c r="E25" s="168">
        <v>28180</v>
      </c>
      <c r="F25" s="168">
        <v>629717</v>
      </c>
      <c r="G25" s="168">
        <v>657897</v>
      </c>
      <c r="H25" s="168">
        <v>3000</v>
      </c>
      <c r="I25" s="168">
        <v>0</v>
      </c>
      <c r="J25" s="168">
        <v>300</v>
      </c>
      <c r="K25" s="176">
        <v>0</v>
      </c>
      <c r="L25" s="35"/>
      <c r="M25" s="84" t="s">
        <v>10</v>
      </c>
      <c r="N25" s="141">
        <v>404</v>
      </c>
      <c r="O25" s="141">
        <v>0</v>
      </c>
      <c r="P25" s="141">
        <v>404</v>
      </c>
      <c r="Q25" s="141">
        <v>3445</v>
      </c>
      <c r="R25" s="141">
        <v>100</v>
      </c>
      <c r="S25" s="141">
        <v>0</v>
      </c>
      <c r="T25" s="141">
        <v>0</v>
      </c>
      <c r="U25" s="176">
        <v>57823</v>
      </c>
      <c r="V25" s="35"/>
      <c r="W25" s="35"/>
    </row>
    <row r="26" spans="2:23" ht="15.75" customHeight="1" x14ac:dyDescent="0.2">
      <c r="B26" s="482" t="s">
        <v>215</v>
      </c>
      <c r="C26" s="64" t="s">
        <v>31</v>
      </c>
      <c r="D26" s="139">
        <v>2451</v>
      </c>
      <c r="E26" s="138">
        <v>0</v>
      </c>
      <c r="F26" s="138">
        <v>388421</v>
      </c>
      <c r="G26" s="138">
        <v>388421</v>
      </c>
      <c r="H26" s="138">
        <v>0</v>
      </c>
      <c r="I26" s="158">
        <v>0</v>
      </c>
      <c r="J26" s="138">
        <v>0</v>
      </c>
      <c r="K26" s="175">
        <v>0</v>
      </c>
      <c r="L26" s="35"/>
      <c r="M26" s="87" t="s">
        <v>31</v>
      </c>
      <c r="N26" s="138">
        <v>0</v>
      </c>
      <c r="O26" s="138">
        <v>0</v>
      </c>
      <c r="P26" s="149">
        <v>0</v>
      </c>
      <c r="Q26" s="138">
        <v>0</v>
      </c>
      <c r="R26" s="139">
        <v>0</v>
      </c>
      <c r="S26" s="138">
        <v>0</v>
      </c>
      <c r="T26" s="138">
        <v>0</v>
      </c>
      <c r="U26" s="175">
        <v>1200</v>
      </c>
      <c r="V26" s="35"/>
      <c r="W26" s="35"/>
    </row>
    <row r="27" spans="2:23" ht="15.75" customHeight="1" x14ac:dyDescent="0.2">
      <c r="B27" s="510"/>
      <c r="C27" s="7" t="s">
        <v>32</v>
      </c>
      <c r="D27" s="140">
        <v>697</v>
      </c>
      <c r="E27" s="96">
        <v>0</v>
      </c>
      <c r="F27" s="96">
        <v>26164</v>
      </c>
      <c r="G27" s="138">
        <v>26164</v>
      </c>
      <c r="H27" s="96">
        <v>0</v>
      </c>
      <c r="I27" s="162">
        <v>0</v>
      </c>
      <c r="J27" s="96">
        <v>0</v>
      </c>
      <c r="K27" s="172">
        <v>0</v>
      </c>
      <c r="L27" s="35"/>
      <c r="M27" s="88" t="s">
        <v>32</v>
      </c>
      <c r="N27" s="96">
        <v>0</v>
      </c>
      <c r="O27" s="96">
        <v>0</v>
      </c>
      <c r="P27" s="149">
        <v>0</v>
      </c>
      <c r="Q27" s="96">
        <v>0</v>
      </c>
      <c r="R27" s="140"/>
      <c r="S27" s="96">
        <v>0</v>
      </c>
      <c r="T27" s="96">
        <v>0</v>
      </c>
      <c r="U27" s="172">
        <v>16003</v>
      </c>
      <c r="V27" s="35"/>
      <c r="W27" s="35"/>
    </row>
    <row r="28" spans="2:23" ht="15.75" customHeight="1" x14ac:dyDescent="0.2">
      <c r="B28" s="510"/>
      <c r="C28" s="7" t="s">
        <v>33</v>
      </c>
      <c r="D28" s="150">
        <v>2352</v>
      </c>
      <c r="E28" s="149">
        <v>0</v>
      </c>
      <c r="F28" s="149">
        <v>11148</v>
      </c>
      <c r="G28" s="138">
        <v>11148</v>
      </c>
      <c r="H28" s="96">
        <v>0</v>
      </c>
      <c r="I28" s="162">
        <v>165000</v>
      </c>
      <c r="J28" s="96">
        <v>0</v>
      </c>
      <c r="K28" s="172">
        <v>0</v>
      </c>
      <c r="L28" s="35"/>
      <c r="M28" s="88" t="s">
        <v>33</v>
      </c>
      <c r="N28" s="149"/>
      <c r="O28" s="149"/>
      <c r="P28" s="149">
        <v>0</v>
      </c>
      <c r="Q28" s="96"/>
      <c r="R28" s="140"/>
      <c r="S28" s="96">
        <v>0</v>
      </c>
      <c r="T28" s="96">
        <v>0</v>
      </c>
      <c r="U28" s="179">
        <v>5485</v>
      </c>
      <c r="V28" s="35"/>
      <c r="W28" s="35"/>
    </row>
    <row r="29" spans="2:23" ht="15.75" customHeight="1" x14ac:dyDescent="0.2">
      <c r="B29" s="511"/>
      <c r="C29" s="65" t="s">
        <v>10</v>
      </c>
      <c r="D29" s="168">
        <v>5500</v>
      </c>
      <c r="E29" s="141">
        <v>0</v>
      </c>
      <c r="F29" s="141">
        <v>425733</v>
      </c>
      <c r="G29" s="141">
        <v>425733</v>
      </c>
      <c r="H29" s="141">
        <v>0</v>
      </c>
      <c r="I29" s="141">
        <v>165000</v>
      </c>
      <c r="J29" s="141">
        <v>0</v>
      </c>
      <c r="K29" s="176">
        <v>0</v>
      </c>
      <c r="L29" s="35"/>
      <c r="M29" s="89" t="s">
        <v>10</v>
      </c>
      <c r="N29" s="141">
        <v>0</v>
      </c>
      <c r="O29" s="141">
        <v>0</v>
      </c>
      <c r="P29" s="141">
        <v>0</v>
      </c>
      <c r="Q29" s="141">
        <v>0</v>
      </c>
      <c r="R29" s="141">
        <v>0</v>
      </c>
      <c r="S29" s="141">
        <v>0</v>
      </c>
      <c r="T29" s="141">
        <v>0</v>
      </c>
      <c r="U29" s="176">
        <v>22688</v>
      </c>
      <c r="V29" s="181"/>
      <c r="W29" s="35"/>
    </row>
    <row r="30" spans="2:23" ht="15.75" customHeight="1" x14ac:dyDescent="0.2">
      <c r="B30" s="9" t="s">
        <v>75</v>
      </c>
      <c r="C30" s="64" t="s">
        <v>35</v>
      </c>
      <c r="D30" s="154">
        <v>6947</v>
      </c>
      <c r="E30" s="148">
        <v>2098</v>
      </c>
      <c r="F30" s="148">
        <v>357016</v>
      </c>
      <c r="G30" s="138">
        <v>359114</v>
      </c>
      <c r="H30" s="138">
        <v>0</v>
      </c>
      <c r="I30" s="158">
        <v>0</v>
      </c>
      <c r="J30" s="138">
        <v>0</v>
      </c>
      <c r="K30" s="175">
        <v>0</v>
      </c>
      <c r="L30" s="35"/>
      <c r="M30" s="87" t="s">
        <v>35</v>
      </c>
      <c r="N30" s="148">
        <v>8330</v>
      </c>
      <c r="O30" s="148">
        <v>4456</v>
      </c>
      <c r="P30" s="149">
        <v>12786</v>
      </c>
      <c r="Q30" s="138">
        <v>0</v>
      </c>
      <c r="R30" s="138">
        <v>0</v>
      </c>
      <c r="S30" s="139">
        <v>0</v>
      </c>
      <c r="T30" s="138">
        <v>0</v>
      </c>
      <c r="U30" s="180">
        <v>21000</v>
      </c>
      <c r="V30" s="35"/>
      <c r="W30" s="35"/>
    </row>
    <row r="31" spans="2:23" ht="15.75" customHeight="1" x14ac:dyDescent="0.2">
      <c r="B31" s="12" t="s">
        <v>76</v>
      </c>
      <c r="C31" s="65" t="s">
        <v>10</v>
      </c>
      <c r="D31" s="168">
        <v>6947</v>
      </c>
      <c r="E31" s="141">
        <v>2098</v>
      </c>
      <c r="F31" s="141">
        <v>357016</v>
      </c>
      <c r="G31" s="141">
        <v>359114</v>
      </c>
      <c r="H31" s="141">
        <v>0</v>
      </c>
      <c r="I31" s="141">
        <v>0</v>
      </c>
      <c r="J31" s="141">
        <v>0</v>
      </c>
      <c r="K31" s="176">
        <v>0</v>
      </c>
      <c r="L31" s="35"/>
      <c r="M31" s="89" t="s">
        <v>10</v>
      </c>
      <c r="N31" s="141">
        <v>8330</v>
      </c>
      <c r="O31" s="141">
        <v>4456</v>
      </c>
      <c r="P31" s="141">
        <v>12786</v>
      </c>
      <c r="Q31" s="141">
        <v>0</v>
      </c>
      <c r="R31" s="141">
        <v>0</v>
      </c>
      <c r="S31" s="141">
        <v>0</v>
      </c>
      <c r="T31" s="141">
        <v>0</v>
      </c>
      <c r="U31" s="176">
        <v>21000</v>
      </c>
      <c r="V31" s="35"/>
      <c r="W31" s="35"/>
    </row>
    <row r="32" spans="2:23" ht="15.75" customHeight="1" x14ac:dyDescent="0.2">
      <c r="B32" s="469" t="s">
        <v>237</v>
      </c>
      <c r="C32" s="64" t="s">
        <v>37</v>
      </c>
      <c r="D32" s="139">
        <v>1842</v>
      </c>
      <c r="E32" s="138">
        <v>332</v>
      </c>
      <c r="F32" s="138">
        <v>19611</v>
      </c>
      <c r="G32" s="138">
        <v>19943</v>
      </c>
      <c r="H32" s="137"/>
      <c r="I32" s="158"/>
      <c r="J32" s="138"/>
      <c r="K32" s="171">
        <v>370</v>
      </c>
      <c r="L32" s="35"/>
      <c r="M32" s="87" t="s">
        <v>37</v>
      </c>
      <c r="N32" s="138">
        <v>0</v>
      </c>
      <c r="O32" s="138">
        <v>0</v>
      </c>
      <c r="P32" s="149">
        <v>0</v>
      </c>
      <c r="Q32" s="137">
        <v>220</v>
      </c>
      <c r="R32" s="138">
        <v>10</v>
      </c>
      <c r="S32" s="139">
        <v>0</v>
      </c>
      <c r="T32" s="138">
        <v>0</v>
      </c>
      <c r="U32" s="175">
        <v>1125</v>
      </c>
      <c r="V32" s="35"/>
      <c r="W32" s="35"/>
    </row>
    <row r="33" spans="2:23" ht="15.75" customHeight="1" x14ac:dyDescent="0.2">
      <c r="B33" s="470"/>
      <c r="C33" s="7" t="s">
        <v>38</v>
      </c>
      <c r="D33" s="150">
        <v>5604</v>
      </c>
      <c r="E33" s="149">
        <v>7412</v>
      </c>
      <c r="F33" s="149">
        <v>0</v>
      </c>
      <c r="G33" s="138">
        <v>7412</v>
      </c>
      <c r="H33" s="96"/>
      <c r="I33" s="162"/>
      <c r="J33" s="96"/>
      <c r="K33" s="172">
        <v>875</v>
      </c>
      <c r="L33" s="35"/>
      <c r="M33" s="88" t="s">
        <v>38</v>
      </c>
      <c r="N33" s="149">
        <v>0</v>
      </c>
      <c r="O33" s="149">
        <v>2373</v>
      </c>
      <c r="P33" s="149">
        <v>2373</v>
      </c>
      <c r="Q33" s="96"/>
      <c r="R33" s="96">
        <v>40</v>
      </c>
      <c r="S33" s="140">
        <v>0</v>
      </c>
      <c r="T33" s="96">
        <v>0</v>
      </c>
      <c r="U33" s="179">
        <v>2700</v>
      </c>
      <c r="V33" s="35"/>
      <c r="W33" s="35"/>
    </row>
    <row r="34" spans="2:23" ht="15.75" customHeight="1" x14ac:dyDescent="0.2">
      <c r="B34" s="471"/>
      <c r="C34" s="65" t="s">
        <v>10</v>
      </c>
      <c r="D34" s="168">
        <v>7446</v>
      </c>
      <c r="E34" s="141">
        <v>7744</v>
      </c>
      <c r="F34" s="141">
        <v>19611</v>
      </c>
      <c r="G34" s="141">
        <v>27355</v>
      </c>
      <c r="H34" s="141">
        <v>0</v>
      </c>
      <c r="I34" s="141">
        <v>0</v>
      </c>
      <c r="J34" s="141">
        <v>0</v>
      </c>
      <c r="K34" s="176">
        <v>1245</v>
      </c>
      <c r="L34" s="35"/>
      <c r="M34" s="89" t="s">
        <v>10</v>
      </c>
      <c r="N34" s="141">
        <v>0</v>
      </c>
      <c r="O34" s="141">
        <v>2373</v>
      </c>
      <c r="P34" s="141">
        <v>2373</v>
      </c>
      <c r="Q34" s="141">
        <v>220</v>
      </c>
      <c r="R34" s="141">
        <v>50</v>
      </c>
      <c r="S34" s="141">
        <v>0</v>
      </c>
      <c r="T34" s="141">
        <v>0</v>
      </c>
      <c r="U34" s="176">
        <v>3825</v>
      </c>
      <c r="V34" s="35"/>
      <c r="W34" s="35"/>
    </row>
    <row r="35" spans="2:23" ht="15.75" customHeight="1" x14ac:dyDescent="0.2">
      <c r="B35" s="469" t="s">
        <v>238</v>
      </c>
      <c r="C35" s="64" t="s">
        <v>39</v>
      </c>
      <c r="D35" s="139">
        <v>19316</v>
      </c>
      <c r="E35" s="138">
        <v>9465</v>
      </c>
      <c r="F35" s="138">
        <v>3711</v>
      </c>
      <c r="G35" s="138">
        <v>13176</v>
      </c>
      <c r="H35" s="137">
        <v>0</v>
      </c>
      <c r="I35" s="158">
        <v>0</v>
      </c>
      <c r="J35" s="138">
        <v>0</v>
      </c>
      <c r="K35" s="171">
        <v>1723</v>
      </c>
      <c r="L35" s="35"/>
      <c r="M35" s="87" t="s">
        <v>39</v>
      </c>
      <c r="N35" s="138">
        <v>0</v>
      </c>
      <c r="O35" s="138">
        <v>22877</v>
      </c>
      <c r="P35" s="149">
        <v>22877</v>
      </c>
      <c r="Q35" s="137">
        <v>3660</v>
      </c>
      <c r="R35" s="138">
        <v>0</v>
      </c>
      <c r="S35" s="139">
        <v>0</v>
      </c>
      <c r="T35" s="138">
        <v>0</v>
      </c>
      <c r="U35" s="175">
        <v>3675</v>
      </c>
      <c r="V35" s="35"/>
      <c r="W35" s="35"/>
    </row>
    <row r="36" spans="2:23" ht="15.75" customHeight="1" x14ac:dyDescent="0.2">
      <c r="B36" s="470"/>
      <c r="C36" s="7" t="s">
        <v>40</v>
      </c>
      <c r="D36" s="140">
        <v>16070</v>
      </c>
      <c r="E36" s="96">
        <v>2381</v>
      </c>
      <c r="F36" s="96">
        <v>0</v>
      </c>
      <c r="G36" s="138">
        <v>2381</v>
      </c>
      <c r="H36" s="96">
        <v>72</v>
      </c>
      <c r="I36" s="162"/>
      <c r="J36" s="96"/>
      <c r="K36" s="172">
        <v>12115</v>
      </c>
      <c r="L36" s="35"/>
      <c r="M36" s="88" t="s">
        <v>40</v>
      </c>
      <c r="N36" s="96">
        <v>0</v>
      </c>
      <c r="O36" s="96">
        <v>0</v>
      </c>
      <c r="P36" s="149">
        <v>0</v>
      </c>
      <c r="Q36" s="96">
        <v>51</v>
      </c>
      <c r="R36" s="96">
        <v>0</v>
      </c>
      <c r="S36" s="140">
        <v>0</v>
      </c>
      <c r="T36" s="96">
        <v>0</v>
      </c>
      <c r="U36" s="172">
        <v>0</v>
      </c>
      <c r="V36" s="35"/>
      <c r="W36" s="35"/>
    </row>
    <row r="37" spans="2:23" ht="15.75" customHeight="1" x14ac:dyDescent="0.2">
      <c r="B37" s="470"/>
      <c r="C37" s="7" t="s">
        <v>43</v>
      </c>
      <c r="D37" s="150">
        <v>0</v>
      </c>
      <c r="E37" s="149"/>
      <c r="F37" s="149"/>
      <c r="G37" s="138">
        <v>0</v>
      </c>
      <c r="H37" s="96"/>
      <c r="I37" s="162"/>
      <c r="J37" s="96"/>
      <c r="K37" s="172"/>
      <c r="L37" s="35"/>
      <c r="M37" s="88" t="s">
        <v>43</v>
      </c>
      <c r="N37" s="149"/>
      <c r="O37" s="149"/>
      <c r="P37" s="149">
        <v>0</v>
      </c>
      <c r="Q37" s="96"/>
      <c r="R37" s="96">
        <v>0</v>
      </c>
      <c r="S37" s="140">
        <v>0</v>
      </c>
      <c r="T37" s="96">
        <v>0</v>
      </c>
      <c r="U37" s="179">
        <v>0</v>
      </c>
      <c r="V37" s="35"/>
      <c r="W37" s="35"/>
    </row>
    <row r="38" spans="2:23" ht="15.75" customHeight="1" x14ac:dyDescent="0.2">
      <c r="B38" s="470"/>
      <c r="C38" s="7" t="s">
        <v>44</v>
      </c>
      <c r="D38" s="140">
        <v>35386</v>
      </c>
      <c r="E38" s="140">
        <v>11846</v>
      </c>
      <c r="F38" s="140">
        <v>3711</v>
      </c>
      <c r="G38" s="140">
        <v>15557</v>
      </c>
      <c r="H38" s="140">
        <v>72</v>
      </c>
      <c r="I38" s="140">
        <v>0</v>
      </c>
      <c r="J38" s="140">
        <v>0</v>
      </c>
      <c r="K38" s="172">
        <v>13838</v>
      </c>
      <c r="L38" s="35"/>
      <c r="M38" s="88" t="s">
        <v>44</v>
      </c>
      <c r="N38" s="149">
        <v>0</v>
      </c>
      <c r="O38" s="149">
        <v>22877</v>
      </c>
      <c r="P38" s="149">
        <v>22877</v>
      </c>
      <c r="Q38" s="96">
        <v>3711</v>
      </c>
      <c r="R38" s="96">
        <v>0</v>
      </c>
      <c r="S38" s="96">
        <v>0</v>
      </c>
      <c r="T38" s="96">
        <v>0</v>
      </c>
      <c r="U38" s="172">
        <v>3675</v>
      </c>
      <c r="V38" s="35"/>
      <c r="W38" s="35"/>
    </row>
    <row r="39" spans="2:23" ht="15.75" customHeight="1" x14ac:dyDescent="0.2">
      <c r="B39" s="470"/>
      <c r="C39" s="7" t="s">
        <v>45</v>
      </c>
      <c r="D39" s="139">
        <v>7910</v>
      </c>
      <c r="E39" s="138">
        <v>25880</v>
      </c>
      <c r="F39" s="138">
        <v>1781794</v>
      </c>
      <c r="G39" s="138">
        <v>1807674</v>
      </c>
      <c r="H39" s="96"/>
      <c r="I39" s="161"/>
      <c r="J39" s="96">
        <v>5</v>
      </c>
      <c r="K39" s="172">
        <v>5451</v>
      </c>
      <c r="L39" s="35"/>
      <c r="M39" s="88" t="s">
        <v>45</v>
      </c>
      <c r="N39" s="96">
        <v>1500</v>
      </c>
      <c r="O39" s="96">
        <v>476700</v>
      </c>
      <c r="P39" s="149">
        <v>478200</v>
      </c>
      <c r="Q39" s="96">
        <v>1032</v>
      </c>
      <c r="R39" s="96">
        <v>25</v>
      </c>
      <c r="S39" s="96">
        <v>0</v>
      </c>
      <c r="T39" s="140">
        <v>0</v>
      </c>
      <c r="U39" s="179">
        <v>72576</v>
      </c>
      <c r="V39" s="35"/>
      <c r="W39" s="35"/>
    </row>
    <row r="40" spans="2:23" ht="15.75" customHeight="1" x14ac:dyDescent="0.2">
      <c r="B40" s="470"/>
      <c r="C40" s="7" t="s">
        <v>46</v>
      </c>
      <c r="D40" s="150">
        <v>3472</v>
      </c>
      <c r="E40" s="149">
        <v>18557</v>
      </c>
      <c r="F40" s="149">
        <v>1089380</v>
      </c>
      <c r="G40" s="138">
        <v>1107937</v>
      </c>
      <c r="H40" s="96"/>
      <c r="I40" s="162"/>
      <c r="J40" s="96"/>
      <c r="K40" s="172">
        <v>7000</v>
      </c>
      <c r="L40" s="35"/>
      <c r="M40" s="88" t="s">
        <v>46</v>
      </c>
      <c r="N40" s="149">
        <v>0</v>
      </c>
      <c r="O40" s="149">
        <v>0</v>
      </c>
      <c r="P40" s="149">
        <v>0</v>
      </c>
      <c r="Q40" s="96">
        <v>0</v>
      </c>
      <c r="R40" s="96">
        <v>0</v>
      </c>
      <c r="S40" s="96">
        <v>0</v>
      </c>
      <c r="T40" s="140">
        <v>0</v>
      </c>
      <c r="U40" s="179">
        <v>6675</v>
      </c>
      <c r="V40" s="35"/>
      <c r="W40" s="35"/>
    </row>
    <row r="41" spans="2:23" ht="15.75" customHeight="1" x14ac:dyDescent="0.2">
      <c r="B41" s="470"/>
      <c r="C41" s="7" t="s">
        <v>44</v>
      </c>
      <c r="D41" s="150">
        <v>11382</v>
      </c>
      <c r="E41" s="149">
        <v>44437</v>
      </c>
      <c r="F41" s="149">
        <v>2871174</v>
      </c>
      <c r="G41" s="149">
        <v>2915611</v>
      </c>
      <c r="H41" s="96">
        <v>0</v>
      </c>
      <c r="I41" s="96">
        <v>0</v>
      </c>
      <c r="J41" s="96">
        <v>5</v>
      </c>
      <c r="K41" s="172">
        <v>12451</v>
      </c>
      <c r="L41" s="35"/>
      <c r="M41" s="88" t="s">
        <v>44</v>
      </c>
      <c r="N41" s="149">
        <v>1500</v>
      </c>
      <c r="O41" s="149">
        <v>476700</v>
      </c>
      <c r="P41" s="149">
        <v>478200</v>
      </c>
      <c r="Q41" s="96">
        <v>1032</v>
      </c>
      <c r="R41" s="96">
        <v>25</v>
      </c>
      <c r="S41" s="96">
        <v>0</v>
      </c>
      <c r="T41" s="96">
        <v>0</v>
      </c>
      <c r="U41" s="179">
        <v>79251</v>
      </c>
      <c r="V41" s="181"/>
      <c r="W41" s="35"/>
    </row>
    <row r="42" spans="2:23" ht="15.75" customHeight="1" x14ac:dyDescent="0.2">
      <c r="B42" s="471"/>
      <c r="C42" s="65" t="s">
        <v>10</v>
      </c>
      <c r="D42" s="168">
        <v>46768</v>
      </c>
      <c r="E42" s="141">
        <v>56283</v>
      </c>
      <c r="F42" s="141">
        <v>2874885</v>
      </c>
      <c r="G42" s="141">
        <v>2931168</v>
      </c>
      <c r="H42" s="141">
        <v>72</v>
      </c>
      <c r="I42" s="141">
        <v>0</v>
      </c>
      <c r="J42" s="141">
        <v>5</v>
      </c>
      <c r="K42" s="176">
        <v>26289</v>
      </c>
      <c r="L42" s="35"/>
      <c r="M42" s="89" t="s">
        <v>10</v>
      </c>
      <c r="N42" s="141">
        <v>1500</v>
      </c>
      <c r="O42" s="141">
        <v>499577</v>
      </c>
      <c r="P42" s="141">
        <v>501077</v>
      </c>
      <c r="Q42" s="141">
        <v>4743</v>
      </c>
      <c r="R42" s="141">
        <v>25</v>
      </c>
      <c r="S42" s="141">
        <v>0</v>
      </c>
      <c r="T42" s="141">
        <v>0</v>
      </c>
      <c r="U42" s="176">
        <v>82926</v>
      </c>
      <c r="V42" s="35"/>
      <c r="W42" s="35"/>
    </row>
    <row r="43" spans="2:23" ht="15.75" customHeight="1" x14ac:dyDescent="0.2">
      <c r="B43" s="469" t="s">
        <v>239</v>
      </c>
      <c r="C43" s="64" t="s">
        <v>47</v>
      </c>
      <c r="D43" s="140">
        <v>10451</v>
      </c>
      <c r="E43" s="96">
        <v>9836</v>
      </c>
      <c r="F43" s="96">
        <v>502361</v>
      </c>
      <c r="G43" s="138">
        <v>512197</v>
      </c>
      <c r="H43" s="137"/>
      <c r="I43" s="158"/>
      <c r="J43" s="138"/>
      <c r="K43" s="175"/>
      <c r="L43" s="35"/>
      <c r="M43" s="87" t="s">
        <v>47</v>
      </c>
      <c r="N43" s="96">
        <v>0</v>
      </c>
      <c r="O43" s="96">
        <v>132</v>
      </c>
      <c r="P43" s="149">
        <v>132</v>
      </c>
      <c r="Q43" s="138"/>
      <c r="R43" s="138"/>
      <c r="S43" s="138">
        <v>0</v>
      </c>
      <c r="T43" s="139">
        <v>0</v>
      </c>
      <c r="U43" s="172">
        <v>800759</v>
      </c>
      <c r="V43" s="35"/>
      <c r="W43" s="35"/>
    </row>
    <row r="44" spans="2:23" ht="15.75" customHeight="1" x14ac:dyDescent="0.2">
      <c r="B44" s="470"/>
      <c r="C44" s="64" t="s">
        <v>186</v>
      </c>
      <c r="D44" s="140">
        <v>38213</v>
      </c>
      <c r="E44" s="96">
        <v>37813</v>
      </c>
      <c r="F44" s="96">
        <v>83092</v>
      </c>
      <c r="G44" s="138">
        <v>120905</v>
      </c>
      <c r="H44" s="138">
        <v>78</v>
      </c>
      <c r="I44" s="158"/>
      <c r="J44" s="138"/>
      <c r="K44" s="175"/>
      <c r="L44" s="35"/>
      <c r="M44" s="88" t="s">
        <v>186</v>
      </c>
      <c r="N44" s="96">
        <v>0</v>
      </c>
      <c r="O44" s="96"/>
      <c r="P44" s="149">
        <v>0</v>
      </c>
      <c r="Q44" s="138"/>
      <c r="R44" s="138"/>
      <c r="S44" s="138">
        <v>0</v>
      </c>
      <c r="T44" s="139">
        <v>0</v>
      </c>
      <c r="U44" s="172">
        <v>835529</v>
      </c>
      <c r="V44" s="35"/>
      <c r="W44" s="35"/>
    </row>
    <row r="45" spans="2:23" ht="15.75" customHeight="1" x14ac:dyDescent="0.2">
      <c r="B45" s="470"/>
      <c r="C45" s="7" t="s">
        <v>52</v>
      </c>
      <c r="D45" s="140">
        <v>6486</v>
      </c>
      <c r="E45" s="96">
        <v>0</v>
      </c>
      <c r="F45" s="96">
        <v>0</v>
      </c>
      <c r="G45" s="138">
        <v>0</v>
      </c>
      <c r="H45" s="96"/>
      <c r="I45" s="162"/>
      <c r="J45" s="96"/>
      <c r="K45" s="172"/>
      <c r="L45" s="35"/>
      <c r="M45" s="88" t="s">
        <v>52</v>
      </c>
      <c r="N45" s="96">
        <v>0</v>
      </c>
      <c r="O45" s="96"/>
      <c r="P45" s="149">
        <v>0</v>
      </c>
      <c r="Q45" s="96"/>
      <c r="R45" s="96"/>
      <c r="S45" s="96">
        <v>0</v>
      </c>
      <c r="T45" s="140">
        <v>0</v>
      </c>
      <c r="U45" s="172">
        <v>7425</v>
      </c>
      <c r="V45" s="35"/>
      <c r="W45" s="35"/>
    </row>
    <row r="46" spans="2:23" ht="15.75" customHeight="1" x14ac:dyDescent="0.2">
      <c r="B46" s="470"/>
      <c r="C46" s="7" t="s">
        <v>49</v>
      </c>
      <c r="D46" s="150">
        <v>7925</v>
      </c>
      <c r="E46" s="149">
        <v>7802</v>
      </c>
      <c r="F46" s="149">
        <v>3296</v>
      </c>
      <c r="G46" s="138">
        <v>11098</v>
      </c>
      <c r="H46" s="96">
        <v>170</v>
      </c>
      <c r="I46" s="162"/>
      <c r="J46" s="96">
        <v>308</v>
      </c>
      <c r="K46" s="172">
        <v>70</v>
      </c>
      <c r="L46" s="35"/>
      <c r="M46" s="88" t="s">
        <v>49</v>
      </c>
      <c r="N46" s="149">
        <v>0</v>
      </c>
      <c r="O46" s="149">
        <v>2</v>
      </c>
      <c r="P46" s="149">
        <v>2</v>
      </c>
      <c r="Q46" s="96">
        <v>57</v>
      </c>
      <c r="R46" s="96">
        <v>511</v>
      </c>
      <c r="S46" s="96">
        <v>0</v>
      </c>
      <c r="T46" s="140">
        <v>0</v>
      </c>
      <c r="U46" s="179">
        <v>12435</v>
      </c>
      <c r="V46" s="35"/>
    </row>
    <row r="47" spans="2:23" ht="15.75" customHeight="1" x14ac:dyDescent="0.2">
      <c r="B47" s="471"/>
      <c r="C47" s="65" t="s">
        <v>10</v>
      </c>
      <c r="D47" s="168">
        <v>63075</v>
      </c>
      <c r="E47" s="141">
        <v>55451</v>
      </c>
      <c r="F47" s="141">
        <v>588749</v>
      </c>
      <c r="G47" s="141">
        <v>644200</v>
      </c>
      <c r="H47" s="141">
        <v>248</v>
      </c>
      <c r="I47" s="141">
        <v>0</v>
      </c>
      <c r="J47" s="141">
        <v>308</v>
      </c>
      <c r="K47" s="176">
        <v>70</v>
      </c>
      <c r="L47" s="35"/>
      <c r="M47" s="89" t="s">
        <v>10</v>
      </c>
      <c r="N47" s="141">
        <v>0</v>
      </c>
      <c r="O47" s="141">
        <v>134</v>
      </c>
      <c r="P47" s="141">
        <v>134</v>
      </c>
      <c r="Q47" s="141">
        <v>57</v>
      </c>
      <c r="R47" s="141">
        <v>511</v>
      </c>
      <c r="S47" s="141">
        <v>0</v>
      </c>
      <c r="T47" s="141">
        <v>0</v>
      </c>
      <c r="U47" s="176">
        <v>1656148</v>
      </c>
      <c r="V47" s="181"/>
    </row>
    <row r="48" spans="2:23" ht="15.75" customHeight="1" x14ac:dyDescent="0.2">
      <c r="B48" s="9"/>
      <c r="C48" s="64" t="s">
        <v>53</v>
      </c>
      <c r="D48" s="139">
        <v>29</v>
      </c>
      <c r="E48" s="138">
        <v>2448</v>
      </c>
      <c r="F48" s="138">
        <v>27786</v>
      </c>
      <c r="G48" s="138">
        <v>30234</v>
      </c>
      <c r="H48" s="138">
        <v>0</v>
      </c>
      <c r="I48" s="158">
        <v>0</v>
      </c>
      <c r="J48" s="138">
        <v>0</v>
      </c>
      <c r="K48" s="175">
        <v>0</v>
      </c>
      <c r="L48" s="35"/>
      <c r="M48" s="87" t="s">
        <v>53</v>
      </c>
      <c r="N48" s="138">
        <v>0</v>
      </c>
      <c r="O48" s="138">
        <v>3600</v>
      </c>
      <c r="P48" s="149">
        <v>3600</v>
      </c>
      <c r="Q48" s="137">
        <v>830</v>
      </c>
      <c r="R48" s="138">
        <v>150</v>
      </c>
      <c r="S48" s="138">
        <v>0</v>
      </c>
      <c r="T48" s="139">
        <v>1171</v>
      </c>
      <c r="U48" s="175">
        <v>176120</v>
      </c>
      <c r="V48" s="35"/>
    </row>
    <row r="49" spans="2:22" ht="15.75" customHeight="1" x14ac:dyDescent="0.2">
      <c r="B49" s="9" t="s">
        <v>83</v>
      </c>
      <c r="C49" s="7" t="s">
        <v>56</v>
      </c>
      <c r="D49" s="140">
        <v>4710</v>
      </c>
      <c r="E49" s="96">
        <v>2200</v>
      </c>
      <c r="F49" s="96">
        <v>0</v>
      </c>
      <c r="G49" s="138">
        <v>2200</v>
      </c>
      <c r="H49" s="96">
        <v>10</v>
      </c>
      <c r="I49" s="162"/>
      <c r="J49" s="96"/>
      <c r="K49" s="172">
        <v>60</v>
      </c>
      <c r="L49" s="35"/>
      <c r="M49" s="88" t="s">
        <v>56</v>
      </c>
      <c r="N49" s="96">
        <v>0</v>
      </c>
      <c r="O49" s="96"/>
      <c r="P49" s="149">
        <v>0</v>
      </c>
      <c r="Q49" s="96">
        <v>200</v>
      </c>
      <c r="R49" s="96"/>
      <c r="S49" s="96">
        <v>0</v>
      </c>
      <c r="T49" s="140">
        <v>0</v>
      </c>
      <c r="U49" s="172">
        <v>781637</v>
      </c>
      <c r="V49" s="35"/>
    </row>
    <row r="50" spans="2:22" ht="15.75" customHeight="1" x14ac:dyDescent="0.2">
      <c r="B50" s="9" t="s">
        <v>240</v>
      </c>
      <c r="C50" s="7" t="s">
        <v>57</v>
      </c>
      <c r="D50" s="140">
        <v>0</v>
      </c>
      <c r="E50" s="96"/>
      <c r="F50" s="96"/>
      <c r="G50" s="138">
        <v>0</v>
      </c>
      <c r="H50" s="96"/>
      <c r="I50" s="162"/>
      <c r="J50" s="96"/>
      <c r="K50" s="172"/>
      <c r="L50" s="35"/>
      <c r="M50" s="88" t="s">
        <v>57</v>
      </c>
      <c r="N50" s="96"/>
      <c r="O50" s="96">
        <v>40998</v>
      </c>
      <c r="P50" s="149">
        <v>40998</v>
      </c>
      <c r="Q50" s="96"/>
      <c r="R50" s="96"/>
      <c r="S50" s="96">
        <v>0</v>
      </c>
      <c r="T50" s="140">
        <v>0</v>
      </c>
      <c r="U50" s="172">
        <v>715950</v>
      </c>
      <c r="V50" s="35"/>
    </row>
    <row r="51" spans="2:22" ht="15.75" customHeight="1" x14ac:dyDescent="0.2">
      <c r="B51" s="9" t="s">
        <v>84</v>
      </c>
      <c r="C51" s="7" t="s">
        <v>54</v>
      </c>
      <c r="D51" s="154">
        <v>592</v>
      </c>
      <c r="E51" s="148">
        <v>0</v>
      </c>
      <c r="F51" s="148">
        <v>139036</v>
      </c>
      <c r="G51" s="138">
        <v>139036</v>
      </c>
      <c r="H51" s="96">
        <v>40</v>
      </c>
      <c r="I51" s="162"/>
      <c r="J51" s="96"/>
      <c r="K51" s="172"/>
      <c r="L51" s="35"/>
      <c r="M51" s="88" t="s">
        <v>54</v>
      </c>
      <c r="N51" s="148">
        <v>0</v>
      </c>
      <c r="O51" s="148"/>
      <c r="P51" s="149">
        <v>0</v>
      </c>
      <c r="Q51" s="96">
        <v>1300</v>
      </c>
      <c r="R51" s="96">
        <v>100</v>
      </c>
      <c r="S51" s="96">
        <v>0</v>
      </c>
      <c r="T51" s="96">
        <v>0</v>
      </c>
      <c r="U51" s="172">
        <v>32549</v>
      </c>
      <c r="V51" s="35"/>
    </row>
    <row r="52" spans="2:22" ht="15.75" customHeight="1" x14ac:dyDescent="0.2">
      <c r="B52" s="12"/>
      <c r="C52" s="65" t="s">
        <v>10</v>
      </c>
      <c r="D52" s="168">
        <v>5331</v>
      </c>
      <c r="E52" s="141">
        <v>4648</v>
      </c>
      <c r="F52" s="141">
        <v>166822</v>
      </c>
      <c r="G52" s="141">
        <v>171470</v>
      </c>
      <c r="H52" s="141">
        <v>50</v>
      </c>
      <c r="I52" s="141">
        <v>0</v>
      </c>
      <c r="J52" s="141">
        <v>0</v>
      </c>
      <c r="K52" s="176">
        <v>60</v>
      </c>
      <c r="L52" s="35"/>
      <c r="M52" s="89" t="s">
        <v>10</v>
      </c>
      <c r="N52" s="141">
        <v>0</v>
      </c>
      <c r="O52" s="141">
        <v>44598</v>
      </c>
      <c r="P52" s="141">
        <v>44598</v>
      </c>
      <c r="Q52" s="141">
        <v>2330</v>
      </c>
      <c r="R52" s="141">
        <v>250</v>
      </c>
      <c r="S52" s="141">
        <v>0</v>
      </c>
      <c r="T52" s="141">
        <v>1171</v>
      </c>
      <c r="U52" s="176">
        <v>1706256</v>
      </c>
      <c r="V52" s="35"/>
    </row>
    <row r="53" spans="2:22" ht="15.75" customHeight="1" x14ac:dyDescent="0.2">
      <c r="B53" s="472" t="s">
        <v>88</v>
      </c>
      <c r="C53" s="473"/>
      <c r="D53" s="76">
        <v>201131</v>
      </c>
      <c r="E53" s="76">
        <v>385492</v>
      </c>
      <c r="F53" s="76">
        <v>6549223</v>
      </c>
      <c r="G53" s="76">
        <v>6934715</v>
      </c>
      <c r="H53" s="155">
        <v>115209</v>
      </c>
      <c r="I53" s="155">
        <v>348000</v>
      </c>
      <c r="J53" s="155">
        <v>15268</v>
      </c>
      <c r="K53" s="156">
        <v>27669</v>
      </c>
      <c r="L53" s="35"/>
      <c r="M53" s="129" t="s">
        <v>210</v>
      </c>
      <c r="N53" s="155">
        <v>10656</v>
      </c>
      <c r="O53" s="155">
        <v>551809</v>
      </c>
      <c r="P53" s="155">
        <v>562465</v>
      </c>
      <c r="Q53" s="155">
        <v>12154</v>
      </c>
      <c r="R53" s="155">
        <v>936</v>
      </c>
      <c r="S53" s="155">
        <v>0</v>
      </c>
      <c r="T53" s="155">
        <v>1171</v>
      </c>
      <c r="U53" s="156">
        <v>3734624</v>
      </c>
      <c r="V53" s="35"/>
    </row>
    <row r="54" spans="2:22" ht="34.5" customHeight="1" x14ac:dyDescent="0.2"/>
    <row r="55" spans="2:22" ht="15.75" customHeight="1" x14ac:dyDescent="0.2">
      <c r="B55" s="520"/>
      <c r="C55" s="521"/>
      <c r="D55" s="521"/>
      <c r="E55" s="521"/>
      <c r="F55" s="521"/>
      <c r="G55" s="521"/>
      <c r="H55" s="521"/>
      <c r="I55" s="521"/>
      <c r="J55" s="521"/>
      <c r="K55" s="521"/>
      <c r="M55" s="520"/>
      <c r="N55" s="521"/>
      <c r="O55" s="521"/>
      <c r="P55" s="521"/>
      <c r="Q55" s="521"/>
      <c r="R55" s="521"/>
      <c r="S55" s="521"/>
      <c r="T55" s="522"/>
      <c r="U55" s="522"/>
    </row>
    <row r="57" spans="2:22" x14ac:dyDescent="0.2"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</row>
  </sheetData>
  <mergeCells count="26">
    <mergeCell ref="B43:B47"/>
    <mergeCell ref="B53:C53"/>
    <mergeCell ref="B55:K55"/>
    <mergeCell ref="M55:U55"/>
    <mergeCell ref="B15:B18"/>
    <mergeCell ref="B19:B21"/>
    <mergeCell ref="B22:B25"/>
    <mergeCell ref="B26:B29"/>
    <mergeCell ref="B32:B34"/>
    <mergeCell ref="B35:B42"/>
    <mergeCell ref="R3:R4"/>
    <mergeCell ref="S3:S4"/>
    <mergeCell ref="T3:T4"/>
    <mergeCell ref="U3:U4"/>
    <mergeCell ref="D4:D5"/>
    <mergeCell ref="E4:G4"/>
    <mergeCell ref="J3:J4"/>
    <mergeCell ref="K3:K4"/>
    <mergeCell ref="M3:M5"/>
    <mergeCell ref="N3:P4"/>
    <mergeCell ref="Q3:Q4"/>
    <mergeCell ref="B3:B5"/>
    <mergeCell ref="C3:C5"/>
    <mergeCell ref="D3:G3"/>
    <mergeCell ref="H3:H4"/>
    <mergeCell ref="I3:I4"/>
  </mergeCells>
  <phoneticPr fontId="2"/>
  <pageMargins left="0.51181102362204722" right="0.23622047244094491" top="0.31496062992125984" bottom="0.23622047244094491" header="0.31496062992125984" footer="0.19685039370078741"/>
  <pageSetup paperSize="9" fitToWidth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EEC72-810F-488E-A6AF-A3BEBE24875B}">
  <dimension ref="B1:U57"/>
  <sheetViews>
    <sheetView showZeros="0" view="pageBreakPreview" zoomScaleNormal="100" zoomScaleSheetLayoutView="100" workbookViewId="0">
      <pane xSplit="3" ySplit="5" topLeftCell="D36" activePane="bottomRight" state="frozen"/>
      <selection activeCell="M31" sqref="M31"/>
      <selection pane="topRight" activeCell="M31" sqref="M31"/>
      <selection pane="bottomLeft" activeCell="M31" sqref="M31"/>
      <selection pane="bottomRight" activeCell="M57" sqref="M57:U57"/>
    </sheetView>
  </sheetViews>
  <sheetFormatPr defaultColWidth="9" defaultRowHeight="13.2" x14ac:dyDescent="0.2"/>
  <cols>
    <col min="1" max="1" width="2.33203125" style="114" customWidth="1"/>
    <col min="2" max="2" width="8.77734375" style="114" customWidth="1"/>
    <col min="3" max="3" width="10.21875" style="114" customWidth="1"/>
    <col min="4" max="8" width="9.44140625" style="114" customWidth="1"/>
    <col min="9" max="9" width="9.44140625" style="134" customWidth="1"/>
    <col min="10" max="11" width="9.44140625" style="114" customWidth="1"/>
    <col min="12" max="12" width="2.33203125" style="114" customWidth="1"/>
    <col min="13" max="13" width="10.21875" style="114" customWidth="1"/>
    <col min="14" max="21" width="9.44140625" style="114" customWidth="1"/>
    <col min="22" max="33" width="9" style="114" customWidth="1"/>
    <col min="34" max="16384" width="9" style="114"/>
  </cols>
  <sheetData>
    <row r="1" spans="2:21" x14ac:dyDescent="0.2">
      <c r="B1" s="25" t="s">
        <v>217</v>
      </c>
      <c r="C1" s="2"/>
      <c r="D1" s="2"/>
      <c r="E1" s="2"/>
      <c r="F1" s="2"/>
      <c r="G1" s="2"/>
      <c r="H1" s="2"/>
      <c r="I1" s="2" t="s">
        <v>257</v>
      </c>
      <c r="J1" s="2"/>
      <c r="K1" s="2"/>
      <c r="L1" s="2"/>
      <c r="M1" s="2"/>
      <c r="N1" s="2"/>
      <c r="O1" s="2"/>
      <c r="P1" s="2"/>
      <c r="Q1" s="2"/>
      <c r="R1" s="2"/>
      <c r="S1" s="2" t="s">
        <v>257</v>
      </c>
      <c r="T1" s="2"/>
      <c r="U1" s="2"/>
    </row>
    <row r="2" spans="2:21" ht="7.5" customHeight="1" x14ac:dyDescent="0.2">
      <c r="B2" s="2"/>
      <c r="C2" s="2"/>
      <c r="D2" s="16"/>
      <c r="E2" s="16"/>
      <c r="F2" s="16"/>
      <c r="G2" s="16"/>
      <c r="H2" s="16"/>
      <c r="I2" s="16"/>
      <c r="J2" s="16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2:21" ht="17.25" customHeight="1" x14ac:dyDescent="0.2">
      <c r="B3" s="477" t="s">
        <v>220</v>
      </c>
      <c r="C3" s="487" t="s">
        <v>93</v>
      </c>
      <c r="D3" s="523" t="s">
        <v>192</v>
      </c>
      <c r="E3" s="523"/>
      <c r="F3" s="523"/>
      <c r="G3" s="524"/>
      <c r="H3" s="505" t="s">
        <v>160</v>
      </c>
      <c r="I3" s="501" t="s">
        <v>106</v>
      </c>
      <c r="J3" s="501" t="s">
        <v>161</v>
      </c>
      <c r="K3" s="489" t="s">
        <v>163</v>
      </c>
      <c r="L3" s="32"/>
      <c r="M3" s="494" t="s">
        <v>93</v>
      </c>
      <c r="N3" s="518" t="s">
        <v>197</v>
      </c>
      <c r="O3" s="497"/>
      <c r="P3" s="498"/>
      <c r="Q3" s="487" t="s">
        <v>164</v>
      </c>
      <c r="R3" s="487" t="s">
        <v>165</v>
      </c>
      <c r="S3" s="487" t="s">
        <v>97</v>
      </c>
      <c r="T3" s="487" t="s">
        <v>99</v>
      </c>
      <c r="U3" s="489" t="s">
        <v>100</v>
      </c>
    </row>
    <row r="4" spans="2:21" ht="17.25" customHeight="1" x14ac:dyDescent="0.2">
      <c r="B4" s="510"/>
      <c r="C4" s="488"/>
      <c r="D4" s="525" t="s">
        <v>90</v>
      </c>
      <c r="E4" s="491" t="s">
        <v>94</v>
      </c>
      <c r="F4" s="492"/>
      <c r="G4" s="493"/>
      <c r="H4" s="506"/>
      <c r="I4" s="515"/>
      <c r="J4" s="512"/>
      <c r="K4" s="490"/>
      <c r="L4" s="33"/>
      <c r="M4" s="495"/>
      <c r="N4" s="519"/>
      <c r="O4" s="499"/>
      <c r="P4" s="500"/>
      <c r="Q4" s="488"/>
      <c r="R4" s="488"/>
      <c r="S4" s="488"/>
      <c r="T4" s="488"/>
      <c r="U4" s="490"/>
    </row>
    <row r="5" spans="2:21" ht="17.25" customHeight="1" x14ac:dyDescent="0.2">
      <c r="B5" s="511"/>
      <c r="C5" s="504"/>
      <c r="D5" s="526"/>
      <c r="E5" s="61" t="s">
        <v>91</v>
      </c>
      <c r="F5" s="61" t="s">
        <v>92</v>
      </c>
      <c r="G5" s="61" t="s">
        <v>10</v>
      </c>
      <c r="H5" s="62" t="s">
        <v>117</v>
      </c>
      <c r="I5" s="68" t="s">
        <v>101</v>
      </c>
      <c r="J5" s="68" t="s">
        <v>117</v>
      </c>
      <c r="K5" s="92" t="s">
        <v>122</v>
      </c>
      <c r="L5" s="34"/>
      <c r="M5" s="496"/>
      <c r="N5" s="61" t="s">
        <v>95</v>
      </c>
      <c r="O5" s="61" t="s">
        <v>96</v>
      </c>
      <c r="P5" s="61" t="s">
        <v>10</v>
      </c>
      <c r="Q5" s="73" t="s">
        <v>119</v>
      </c>
      <c r="R5" s="73" t="s">
        <v>119</v>
      </c>
      <c r="S5" s="60" t="s">
        <v>146</v>
      </c>
      <c r="T5" s="73" t="s">
        <v>119</v>
      </c>
      <c r="U5" s="74" t="s">
        <v>119</v>
      </c>
    </row>
    <row r="6" spans="2:21" ht="15.75" customHeight="1" x14ac:dyDescent="0.2">
      <c r="B6" s="9"/>
      <c r="C6" s="59" t="s">
        <v>85</v>
      </c>
      <c r="D6" s="157">
        <v>2256</v>
      </c>
      <c r="E6" s="137">
        <v>0</v>
      </c>
      <c r="F6" s="137">
        <v>14864</v>
      </c>
      <c r="G6" s="137">
        <v>14864</v>
      </c>
      <c r="H6" s="137">
        <v>0</v>
      </c>
      <c r="I6" s="158">
        <v>0</v>
      </c>
      <c r="J6" s="137">
        <v>0</v>
      </c>
      <c r="K6" s="159">
        <v>0</v>
      </c>
      <c r="L6" s="133"/>
      <c r="M6" s="81" t="s">
        <v>85</v>
      </c>
      <c r="N6" s="142">
        <v>0</v>
      </c>
      <c r="O6" s="142">
        <v>0</v>
      </c>
      <c r="P6" s="142">
        <v>0</v>
      </c>
      <c r="Q6" s="137">
        <v>0</v>
      </c>
      <c r="R6" s="138">
        <v>0</v>
      </c>
      <c r="S6" s="139">
        <v>0</v>
      </c>
      <c r="T6" s="138">
        <v>0</v>
      </c>
      <c r="U6" s="143">
        <v>5715</v>
      </c>
    </row>
    <row r="7" spans="2:21" ht="15.75" customHeight="1" x14ac:dyDescent="0.2">
      <c r="B7" s="9"/>
      <c r="C7" s="59" t="s">
        <v>174</v>
      </c>
      <c r="D7" s="140">
        <v>806</v>
      </c>
      <c r="E7" s="96">
        <v>12266</v>
      </c>
      <c r="F7" s="96">
        <v>52159</v>
      </c>
      <c r="G7" s="96">
        <v>64425</v>
      </c>
      <c r="H7" s="138">
        <v>0</v>
      </c>
      <c r="I7" s="158">
        <v>0</v>
      </c>
      <c r="J7" s="138">
        <v>0</v>
      </c>
      <c r="K7" s="160">
        <v>0</v>
      </c>
      <c r="L7" s="133"/>
      <c r="M7" s="81" t="s">
        <v>174</v>
      </c>
      <c r="N7" s="71">
        <v>0</v>
      </c>
      <c r="O7" s="71">
        <v>0</v>
      </c>
      <c r="P7" s="71">
        <v>0</v>
      </c>
      <c r="Q7" s="138">
        <v>0</v>
      </c>
      <c r="R7" s="138">
        <v>0</v>
      </c>
      <c r="S7" s="139">
        <v>0</v>
      </c>
      <c r="T7" s="138">
        <v>0</v>
      </c>
      <c r="U7" s="144">
        <v>9315</v>
      </c>
    </row>
    <row r="8" spans="2:21" ht="15.75" customHeight="1" x14ac:dyDescent="0.2">
      <c r="B8" s="9" t="s">
        <v>61</v>
      </c>
      <c r="C8" s="4" t="s">
        <v>1</v>
      </c>
      <c r="D8" s="140">
        <v>201</v>
      </c>
      <c r="E8" s="96">
        <v>294</v>
      </c>
      <c r="F8" s="96">
        <v>129322</v>
      </c>
      <c r="G8" s="96">
        <v>129616</v>
      </c>
      <c r="H8" s="96">
        <v>2683</v>
      </c>
      <c r="I8" s="162">
        <v>0</v>
      </c>
      <c r="J8" s="96">
        <v>5919</v>
      </c>
      <c r="K8" s="163">
        <v>0</v>
      </c>
      <c r="L8" s="133"/>
      <c r="M8" s="82" t="s">
        <v>1</v>
      </c>
      <c r="N8" s="71">
        <v>525</v>
      </c>
      <c r="O8" s="71">
        <v>435</v>
      </c>
      <c r="P8" s="71">
        <v>960</v>
      </c>
      <c r="Q8" s="96">
        <v>0</v>
      </c>
      <c r="R8" s="96">
        <v>0</v>
      </c>
      <c r="S8" s="140">
        <v>0</v>
      </c>
      <c r="T8" s="96">
        <v>0</v>
      </c>
      <c r="U8" s="144">
        <v>47595</v>
      </c>
    </row>
    <row r="9" spans="2:21" ht="15.75" customHeight="1" x14ac:dyDescent="0.2">
      <c r="B9" s="9"/>
      <c r="C9" s="4" t="s">
        <v>2</v>
      </c>
      <c r="D9" s="140">
        <v>962</v>
      </c>
      <c r="E9" s="96">
        <v>5134</v>
      </c>
      <c r="F9" s="96">
        <v>0</v>
      </c>
      <c r="G9" s="96">
        <v>5134</v>
      </c>
      <c r="H9" s="96">
        <v>0</v>
      </c>
      <c r="I9" s="162">
        <v>0</v>
      </c>
      <c r="J9" s="96">
        <v>0</v>
      </c>
      <c r="K9" s="163">
        <v>0</v>
      </c>
      <c r="L9" s="133"/>
      <c r="M9" s="82" t="s">
        <v>2</v>
      </c>
      <c r="N9" s="71">
        <v>0</v>
      </c>
      <c r="O9" s="71">
        <v>111</v>
      </c>
      <c r="P9" s="71">
        <v>111</v>
      </c>
      <c r="Q9" s="96">
        <v>0</v>
      </c>
      <c r="R9" s="96">
        <v>0</v>
      </c>
      <c r="S9" s="140">
        <v>0</v>
      </c>
      <c r="T9" s="96">
        <v>0</v>
      </c>
      <c r="U9" s="144">
        <v>94362</v>
      </c>
    </row>
    <row r="10" spans="2:21" ht="15.75" customHeight="1" x14ac:dyDescent="0.2">
      <c r="B10" s="9"/>
      <c r="C10" s="4" t="s">
        <v>0</v>
      </c>
      <c r="D10" s="140">
        <v>3941</v>
      </c>
      <c r="E10" s="96">
        <v>70</v>
      </c>
      <c r="F10" s="96">
        <v>119657</v>
      </c>
      <c r="G10" s="96">
        <v>119727</v>
      </c>
      <c r="H10" s="96">
        <v>0</v>
      </c>
      <c r="I10" s="162">
        <v>0</v>
      </c>
      <c r="J10" s="96">
        <v>0</v>
      </c>
      <c r="K10" s="163">
        <v>0</v>
      </c>
      <c r="L10" s="133"/>
      <c r="M10" s="82" t="s">
        <v>0</v>
      </c>
      <c r="N10" s="71">
        <v>0</v>
      </c>
      <c r="O10" s="71">
        <v>0</v>
      </c>
      <c r="P10" s="71">
        <v>0</v>
      </c>
      <c r="Q10" s="96">
        <v>0</v>
      </c>
      <c r="R10" s="96">
        <v>0</v>
      </c>
      <c r="S10" s="140">
        <v>0</v>
      </c>
      <c r="T10" s="96">
        <v>0</v>
      </c>
      <c r="U10" s="144">
        <v>1200</v>
      </c>
    </row>
    <row r="11" spans="2:21" ht="15.75" customHeight="1" x14ac:dyDescent="0.2">
      <c r="B11" s="9" t="s">
        <v>218</v>
      </c>
      <c r="C11" s="4" t="s">
        <v>8</v>
      </c>
      <c r="D11" s="140">
        <v>1430</v>
      </c>
      <c r="E11" s="96">
        <v>3810</v>
      </c>
      <c r="F11" s="96">
        <v>0</v>
      </c>
      <c r="G11" s="96">
        <v>3810</v>
      </c>
      <c r="H11" s="96">
        <v>0</v>
      </c>
      <c r="I11" s="162">
        <v>0</v>
      </c>
      <c r="J11" s="96">
        <v>0</v>
      </c>
      <c r="K11" s="163">
        <v>0</v>
      </c>
      <c r="L11" s="133"/>
      <c r="M11" s="82" t="s">
        <v>8</v>
      </c>
      <c r="N11" s="71">
        <v>0</v>
      </c>
      <c r="O11" s="71">
        <v>0</v>
      </c>
      <c r="P11" s="71">
        <v>0</v>
      </c>
      <c r="Q11" s="96">
        <v>0</v>
      </c>
      <c r="R11" s="96">
        <v>0</v>
      </c>
      <c r="S11" s="140">
        <v>0</v>
      </c>
      <c r="T11" s="96">
        <v>0</v>
      </c>
      <c r="U11" s="144">
        <v>0</v>
      </c>
    </row>
    <row r="12" spans="2:21" ht="15.75" customHeight="1" x14ac:dyDescent="0.2">
      <c r="B12" s="9" t="s">
        <v>62</v>
      </c>
      <c r="C12" s="4" t="s">
        <v>3</v>
      </c>
      <c r="D12" s="150">
        <v>644</v>
      </c>
      <c r="E12" s="149">
        <v>42517</v>
      </c>
      <c r="F12" s="149">
        <v>21513</v>
      </c>
      <c r="G12" s="149">
        <v>64030</v>
      </c>
      <c r="H12" s="96">
        <v>300</v>
      </c>
      <c r="I12" s="162">
        <v>0</v>
      </c>
      <c r="J12" s="96">
        <v>7300</v>
      </c>
      <c r="K12" s="163">
        <v>0</v>
      </c>
      <c r="L12" s="133"/>
      <c r="M12" s="82" t="s">
        <v>3</v>
      </c>
      <c r="N12" s="145">
        <v>0</v>
      </c>
      <c r="O12" s="145">
        <v>0</v>
      </c>
      <c r="P12" s="145">
        <v>0</v>
      </c>
      <c r="Q12" s="96">
        <v>0</v>
      </c>
      <c r="R12" s="96">
        <v>0</v>
      </c>
      <c r="S12" s="140">
        <v>0</v>
      </c>
      <c r="T12" s="96">
        <v>0</v>
      </c>
      <c r="U12" s="144">
        <v>0</v>
      </c>
    </row>
    <row r="13" spans="2:21" ht="15.75" customHeight="1" x14ac:dyDescent="0.2">
      <c r="B13" s="9"/>
      <c r="C13" s="4" t="s">
        <v>4</v>
      </c>
      <c r="D13" s="150">
        <v>333</v>
      </c>
      <c r="E13" s="149">
        <v>95973</v>
      </c>
      <c r="F13" s="149">
        <v>128015</v>
      </c>
      <c r="G13" s="149">
        <v>223988</v>
      </c>
      <c r="H13" s="96">
        <v>101450</v>
      </c>
      <c r="I13" s="162">
        <v>0</v>
      </c>
      <c r="J13" s="96">
        <v>2750</v>
      </c>
      <c r="K13" s="163">
        <v>0</v>
      </c>
      <c r="L13" s="133"/>
      <c r="M13" s="82" t="s">
        <v>4</v>
      </c>
      <c r="N13" s="145">
        <v>0</v>
      </c>
      <c r="O13" s="145">
        <v>0</v>
      </c>
      <c r="P13" s="145">
        <v>0</v>
      </c>
      <c r="Q13" s="96">
        <v>0</v>
      </c>
      <c r="R13" s="96">
        <v>0</v>
      </c>
      <c r="S13" s="140">
        <v>0</v>
      </c>
      <c r="T13" s="96">
        <v>0</v>
      </c>
      <c r="U13" s="144">
        <v>0</v>
      </c>
    </row>
    <row r="14" spans="2:21" ht="15.75" customHeight="1" x14ac:dyDescent="0.2">
      <c r="B14" s="12"/>
      <c r="C14" s="6" t="s">
        <v>10</v>
      </c>
      <c r="D14" s="43">
        <v>10573</v>
      </c>
      <c r="E14" s="22">
        <v>160064</v>
      </c>
      <c r="F14" s="22">
        <v>465530</v>
      </c>
      <c r="G14" s="22">
        <v>625594</v>
      </c>
      <c r="H14" s="141">
        <v>104433</v>
      </c>
      <c r="I14" s="164">
        <v>0</v>
      </c>
      <c r="J14" s="141">
        <v>15969</v>
      </c>
      <c r="K14" s="165">
        <v>0</v>
      </c>
      <c r="L14" s="133"/>
      <c r="M14" s="84" t="s">
        <v>10</v>
      </c>
      <c r="N14" s="146">
        <v>525</v>
      </c>
      <c r="O14" s="146">
        <v>546</v>
      </c>
      <c r="P14" s="146">
        <v>1071</v>
      </c>
      <c r="Q14" s="141">
        <v>0</v>
      </c>
      <c r="R14" s="141">
        <v>0</v>
      </c>
      <c r="S14" s="141">
        <v>0</v>
      </c>
      <c r="T14" s="141">
        <v>0</v>
      </c>
      <c r="U14" s="147">
        <v>158187</v>
      </c>
    </row>
    <row r="15" spans="2:21" ht="15.75" customHeight="1" x14ac:dyDescent="0.2">
      <c r="B15" s="9" t="s">
        <v>63</v>
      </c>
      <c r="C15" s="115" t="s">
        <v>11</v>
      </c>
      <c r="D15" s="154">
        <v>7912</v>
      </c>
      <c r="E15" s="148">
        <v>9006</v>
      </c>
      <c r="F15" s="148">
        <v>91324</v>
      </c>
      <c r="G15" s="148">
        <v>100330</v>
      </c>
      <c r="H15" s="149">
        <v>0</v>
      </c>
      <c r="I15" s="166">
        <v>0</v>
      </c>
      <c r="J15" s="149">
        <v>0</v>
      </c>
      <c r="K15" s="167">
        <v>0</v>
      </c>
      <c r="L15" s="133"/>
      <c r="M15" s="119" t="s">
        <v>11</v>
      </c>
      <c r="N15" s="148">
        <v>0</v>
      </c>
      <c r="O15" s="148">
        <v>0</v>
      </c>
      <c r="P15" s="148">
        <v>0</v>
      </c>
      <c r="Q15" s="149">
        <v>0</v>
      </c>
      <c r="R15" s="149">
        <v>0</v>
      </c>
      <c r="S15" s="150">
        <v>0</v>
      </c>
      <c r="T15" s="149">
        <v>0</v>
      </c>
      <c r="U15" s="151">
        <v>2590</v>
      </c>
    </row>
    <row r="16" spans="2:21" ht="15.75" customHeight="1" x14ac:dyDescent="0.2">
      <c r="B16" s="12" t="s">
        <v>188</v>
      </c>
      <c r="C16" s="6" t="s">
        <v>10</v>
      </c>
      <c r="D16" s="168">
        <v>7912</v>
      </c>
      <c r="E16" s="141">
        <v>9006</v>
      </c>
      <c r="F16" s="141">
        <v>91324</v>
      </c>
      <c r="G16" s="141">
        <v>100330</v>
      </c>
      <c r="H16" s="141">
        <v>0</v>
      </c>
      <c r="I16" s="141">
        <v>0</v>
      </c>
      <c r="J16" s="141">
        <v>0</v>
      </c>
      <c r="K16" s="165">
        <v>0</v>
      </c>
      <c r="L16" s="133"/>
      <c r="M16" s="84" t="s">
        <v>10</v>
      </c>
      <c r="N16" s="141">
        <v>0</v>
      </c>
      <c r="O16" s="141">
        <v>0</v>
      </c>
      <c r="P16" s="141">
        <v>0</v>
      </c>
      <c r="Q16" s="141">
        <v>0</v>
      </c>
      <c r="R16" s="141">
        <v>0</v>
      </c>
      <c r="S16" s="141">
        <v>0</v>
      </c>
      <c r="T16" s="141">
        <v>0</v>
      </c>
      <c r="U16" s="147">
        <v>2590</v>
      </c>
    </row>
    <row r="17" spans="2:21" ht="15.75" customHeight="1" x14ac:dyDescent="0.2">
      <c r="B17" s="9" t="s">
        <v>65</v>
      </c>
      <c r="C17" s="59" t="s">
        <v>14</v>
      </c>
      <c r="D17" s="139">
        <v>661</v>
      </c>
      <c r="E17" s="138">
        <v>1554</v>
      </c>
      <c r="F17" s="138">
        <v>149494</v>
      </c>
      <c r="G17" s="138">
        <v>151048</v>
      </c>
      <c r="H17" s="138">
        <v>0</v>
      </c>
      <c r="I17" s="158">
        <v>0</v>
      </c>
      <c r="J17" s="138">
        <v>0</v>
      </c>
      <c r="K17" s="160">
        <v>0</v>
      </c>
      <c r="L17" s="133"/>
      <c r="M17" s="81" t="s">
        <v>14</v>
      </c>
      <c r="N17" s="138">
        <v>0</v>
      </c>
      <c r="O17" s="138">
        <v>0</v>
      </c>
      <c r="P17" s="138">
        <v>0</v>
      </c>
      <c r="Q17" s="137">
        <v>1279</v>
      </c>
      <c r="R17" s="138">
        <v>0</v>
      </c>
      <c r="S17" s="139">
        <v>0</v>
      </c>
      <c r="T17" s="138">
        <v>0</v>
      </c>
      <c r="U17" s="152">
        <v>7155</v>
      </c>
    </row>
    <row r="18" spans="2:21" ht="15.75" customHeight="1" x14ac:dyDescent="0.2">
      <c r="B18" s="9"/>
      <c r="C18" s="59" t="s">
        <v>176</v>
      </c>
      <c r="D18" s="150">
        <v>0</v>
      </c>
      <c r="E18" s="149">
        <v>0</v>
      </c>
      <c r="F18" s="149">
        <v>136613</v>
      </c>
      <c r="G18" s="149">
        <v>136613</v>
      </c>
      <c r="H18" s="96">
        <v>2160</v>
      </c>
      <c r="I18" s="158">
        <v>10</v>
      </c>
      <c r="J18" s="138">
        <v>457</v>
      </c>
      <c r="K18" s="160">
        <v>0</v>
      </c>
      <c r="L18" s="133"/>
      <c r="M18" s="82" t="s">
        <v>176</v>
      </c>
      <c r="N18" s="149">
        <v>0</v>
      </c>
      <c r="O18" s="149">
        <v>14</v>
      </c>
      <c r="P18" s="149">
        <v>14</v>
      </c>
      <c r="Q18" s="96">
        <v>500</v>
      </c>
      <c r="R18" s="138">
        <v>0</v>
      </c>
      <c r="S18" s="139">
        <v>0</v>
      </c>
      <c r="T18" s="138">
        <v>0</v>
      </c>
      <c r="U18" s="153">
        <v>6045</v>
      </c>
    </row>
    <row r="19" spans="2:21" ht="15.75" customHeight="1" x14ac:dyDescent="0.2">
      <c r="B19" s="12" t="s">
        <v>66</v>
      </c>
      <c r="C19" s="6" t="s">
        <v>10</v>
      </c>
      <c r="D19" s="168">
        <v>661</v>
      </c>
      <c r="E19" s="141">
        <v>1554</v>
      </c>
      <c r="F19" s="141">
        <v>286107</v>
      </c>
      <c r="G19" s="141">
        <v>287661</v>
      </c>
      <c r="H19" s="141">
        <v>2160</v>
      </c>
      <c r="I19" s="141">
        <v>10</v>
      </c>
      <c r="J19" s="141">
        <v>457</v>
      </c>
      <c r="K19" s="165">
        <v>0</v>
      </c>
      <c r="L19" s="133"/>
      <c r="M19" s="84" t="s">
        <v>10</v>
      </c>
      <c r="N19" s="141">
        <v>0</v>
      </c>
      <c r="O19" s="141">
        <v>14</v>
      </c>
      <c r="P19" s="141">
        <v>14</v>
      </c>
      <c r="Q19" s="141">
        <v>1779</v>
      </c>
      <c r="R19" s="141">
        <v>0</v>
      </c>
      <c r="S19" s="141">
        <v>0</v>
      </c>
      <c r="T19" s="141">
        <v>0</v>
      </c>
      <c r="U19" s="147">
        <v>13200</v>
      </c>
    </row>
    <row r="20" spans="2:21" ht="15.75" customHeight="1" x14ac:dyDescent="0.2">
      <c r="B20" s="477" t="s">
        <v>189</v>
      </c>
      <c r="C20" s="121" t="s">
        <v>187</v>
      </c>
      <c r="D20" s="139">
        <v>5487</v>
      </c>
      <c r="E20" s="138">
        <v>13642</v>
      </c>
      <c r="F20" s="138">
        <v>250448</v>
      </c>
      <c r="G20" s="138">
        <v>264090</v>
      </c>
      <c r="H20" s="137">
        <v>700</v>
      </c>
      <c r="I20" s="169">
        <v>190000</v>
      </c>
      <c r="J20" s="148">
        <v>4500</v>
      </c>
      <c r="K20" s="170">
        <v>0</v>
      </c>
      <c r="L20" s="133"/>
      <c r="M20" s="124" t="s">
        <v>187</v>
      </c>
      <c r="N20" s="138">
        <v>17</v>
      </c>
      <c r="O20" s="138">
        <v>10</v>
      </c>
      <c r="P20" s="138">
        <v>27</v>
      </c>
      <c r="Q20" s="148">
        <v>0</v>
      </c>
      <c r="R20" s="154">
        <v>0</v>
      </c>
      <c r="S20" s="154">
        <v>0</v>
      </c>
      <c r="T20" s="148">
        <v>0</v>
      </c>
      <c r="U20" s="152">
        <v>34680</v>
      </c>
    </row>
    <row r="21" spans="2:21" ht="15.75" customHeight="1" x14ac:dyDescent="0.2">
      <c r="B21" s="528"/>
      <c r="C21" s="4" t="s">
        <v>170</v>
      </c>
      <c r="D21" s="150">
        <v>0</v>
      </c>
      <c r="E21" s="149">
        <v>3903</v>
      </c>
      <c r="F21" s="149">
        <v>197219</v>
      </c>
      <c r="G21" s="149">
        <v>201122</v>
      </c>
      <c r="H21" s="96">
        <v>5</v>
      </c>
      <c r="I21" s="162">
        <v>0</v>
      </c>
      <c r="J21" s="96">
        <v>0</v>
      </c>
      <c r="K21" s="163">
        <v>0</v>
      </c>
      <c r="L21" s="133"/>
      <c r="M21" s="82" t="s">
        <v>20</v>
      </c>
      <c r="N21" s="149">
        <v>5</v>
      </c>
      <c r="O21" s="149">
        <v>0</v>
      </c>
      <c r="P21" s="149">
        <v>5</v>
      </c>
      <c r="Q21" s="96">
        <v>20</v>
      </c>
      <c r="R21" s="96">
        <v>10</v>
      </c>
      <c r="S21" s="140">
        <v>0</v>
      </c>
      <c r="T21" s="96">
        <v>0</v>
      </c>
      <c r="U21" s="153">
        <v>4455</v>
      </c>
    </row>
    <row r="22" spans="2:21" ht="15.75" customHeight="1" x14ac:dyDescent="0.2">
      <c r="B22" s="529"/>
      <c r="C22" s="6" t="s">
        <v>10</v>
      </c>
      <c r="D22" s="168">
        <v>5487</v>
      </c>
      <c r="E22" s="141">
        <v>17545</v>
      </c>
      <c r="F22" s="141">
        <v>447667</v>
      </c>
      <c r="G22" s="141">
        <v>465212</v>
      </c>
      <c r="H22" s="141">
        <v>705</v>
      </c>
      <c r="I22" s="141">
        <v>190000</v>
      </c>
      <c r="J22" s="141">
        <v>4500</v>
      </c>
      <c r="K22" s="165">
        <v>0</v>
      </c>
      <c r="L22" s="133"/>
      <c r="M22" s="84" t="s">
        <v>10</v>
      </c>
      <c r="N22" s="141">
        <v>22</v>
      </c>
      <c r="O22" s="141">
        <v>10</v>
      </c>
      <c r="P22" s="141">
        <v>32</v>
      </c>
      <c r="Q22" s="141">
        <v>20</v>
      </c>
      <c r="R22" s="141">
        <v>10</v>
      </c>
      <c r="S22" s="141">
        <v>0</v>
      </c>
      <c r="T22" s="141">
        <v>0</v>
      </c>
      <c r="U22" s="147">
        <v>39135</v>
      </c>
    </row>
    <row r="23" spans="2:21" ht="15.75" customHeight="1" x14ac:dyDescent="0.2">
      <c r="B23" s="477" t="s">
        <v>213</v>
      </c>
      <c r="C23" s="59" t="s">
        <v>22</v>
      </c>
      <c r="D23" s="139">
        <v>30145</v>
      </c>
      <c r="E23" s="138">
        <v>22152</v>
      </c>
      <c r="F23" s="138">
        <v>687956</v>
      </c>
      <c r="G23" s="138">
        <v>710108</v>
      </c>
      <c r="H23" s="137">
        <v>460</v>
      </c>
      <c r="I23" s="158">
        <v>3</v>
      </c>
      <c r="J23" s="137">
        <v>372</v>
      </c>
      <c r="K23" s="160">
        <v>0</v>
      </c>
      <c r="L23" s="133"/>
      <c r="M23" s="81" t="s">
        <v>22</v>
      </c>
      <c r="N23" s="138">
        <v>508</v>
      </c>
      <c r="O23" s="138">
        <v>61.2</v>
      </c>
      <c r="P23" s="138">
        <v>569.20000000000005</v>
      </c>
      <c r="Q23" s="137">
        <v>945</v>
      </c>
      <c r="R23" s="138">
        <v>45</v>
      </c>
      <c r="S23" s="139">
        <v>0</v>
      </c>
      <c r="T23" s="138">
        <v>0</v>
      </c>
      <c r="U23" s="152">
        <v>21453</v>
      </c>
    </row>
    <row r="24" spans="2:21" ht="15.75" customHeight="1" x14ac:dyDescent="0.2">
      <c r="B24" s="528"/>
      <c r="C24" s="4" t="s">
        <v>23</v>
      </c>
      <c r="D24" s="150">
        <v>218</v>
      </c>
      <c r="E24" s="149">
        <v>0</v>
      </c>
      <c r="F24" s="149">
        <v>0</v>
      </c>
      <c r="G24" s="149">
        <v>0</v>
      </c>
      <c r="H24" s="96">
        <v>0</v>
      </c>
      <c r="I24" s="162">
        <v>0</v>
      </c>
      <c r="J24" s="96">
        <v>0</v>
      </c>
      <c r="K24" s="163">
        <v>0</v>
      </c>
      <c r="L24" s="133"/>
      <c r="M24" s="82" t="s">
        <v>23</v>
      </c>
      <c r="N24" s="149">
        <v>0</v>
      </c>
      <c r="O24" s="149">
        <v>0</v>
      </c>
      <c r="P24" s="149">
        <v>0</v>
      </c>
      <c r="Q24" s="148">
        <v>0</v>
      </c>
      <c r="R24" s="96">
        <v>0</v>
      </c>
      <c r="S24" s="140">
        <v>0</v>
      </c>
      <c r="T24" s="96">
        <v>0</v>
      </c>
      <c r="U24" s="153">
        <v>4167</v>
      </c>
    </row>
    <row r="25" spans="2:21" ht="15.75" customHeight="1" x14ac:dyDescent="0.2">
      <c r="B25" s="529"/>
      <c r="C25" s="6" t="s">
        <v>10</v>
      </c>
      <c r="D25" s="168">
        <v>30363</v>
      </c>
      <c r="E25" s="141">
        <v>22152</v>
      </c>
      <c r="F25" s="141">
        <v>687956</v>
      </c>
      <c r="G25" s="141">
        <v>710108</v>
      </c>
      <c r="H25" s="141">
        <v>460</v>
      </c>
      <c r="I25" s="141">
        <v>3</v>
      </c>
      <c r="J25" s="141">
        <v>372</v>
      </c>
      <c r="K25" s="165">
        <v>0</v>
      </c>
      <c r="L25" s="133"/>
      <c r="M25" s="84" t="s">
        <v>10</v>
      </c>
      <c r="N25" s="141">
        <v>508</v>
      </c>
      <c r="O25" s="141">
        <v>61.2</v>
      </c>
      <c r="P25" s="141">
        <v>569.20000000000005</v>
      </c>
      <c r="Q25" s="141">
        <v>945</v>
      </c>
      <c r="R25" s="141">
        <v>45</v>
      </c>
      <c r="S25" s="141">
        <v>0</v>
      </c>
      <c r="T25" s="141">
        <v>0</v>
      </c>
      <c r="U25" s="147">
        <v>25620</v>
      </c>
    </row>
    <row r="26" spans="2:21" ht="15.75" customHeight="1" x14ac:dyDescent="0.2">
      <c r="B26" s="9" t="s">
        <v>71</v>
      </c>
      <c r="C26" s="4" t="s">
        <v>26</v>
      </c>
      <c r="D26" s="154">
        <v>3554</v>
      </c>
      <c r="E26" s="148">
        <v>1684</v>
      </c>
      <c r="F26" s="148">
        <v>9814</v>
      </c>
      <c r="G26" s="148">
        <v>11498</v>
      </c>
      <c r="H26" s="96">
        <v>0</v>
      </c>
      <c r="I26" s="162">
        <v>0</v>
      </c>
      <c r="J26" s="96">
        <v>0</v>
      </c>
      <c r="K26" s="163">
        <v>0</v>
      </c>
      <c r="L26" s="133"/>
      <c r="M26" s="82" t="s">
        <v>26</v>
      </c>
      <c r="N26" s="148">
        <v>0</v>
      </c>
      <c r="O26" s="148">
        <v>0</v>
      </c>
      <c r="P26" s="148">
        <v>0</v>
      </c>
      <c r="Q26" s="96">
        <v>0</v>
      </c>
      <c r="R26" s="96">
        <v>0</v>
      </c>
      <c r="S26" s="140">
        <v>0</v>
      </c>
      <c r="T26" s="96">
        <v>0</v>
      </c>
      <c r="U26" s="151">
        <v>40005</v>
      </c>
    </row>
    <row r="27" spans="2:21" ht="15.75" customHeight="1" x14ac:dyDescent="0.2">
      <c r="B27" s="12" t="s">
        <v>214</v>
      </c>
      <c r="C27" s="6" t="s">
        <v>10</v>
      </c>
      <c r="D27" s="168">
        <v>3554</v>
      </c>
      <c r="E27" s="141">
        <v>1684</v>
      </c>
      <c r="F27" s="141">
        <v>9814</v>
      </c>
      <c r="G27" s="141">
        <v>11498</v>
      </c>
      <c r="H27" s="141">
        <v>0</v>
      </c>
      <c r="I27" s="141">
        <v>0</v>
      </c>
      <c r="J27" s="141">
        <v>0</v>
      </c>
      <c r="K27" s="165">
        <v>0</v>
      </c>
      <c r="L27" s="133"/>
      <c r="M27" s="84" t="s">
        <v>10</v>
      </c>
      <c r="N27" s="141">
        <v>0</v>
      </c>
      <c r="O27" s="141">
        <v>0</v>
      </c>
      <c r="P27" s="141">
        <v>0</v>
      </c>
      <c r="Q27" s="141">
        <v>0</v>
      </c>
      <c r="R27" s="141">
        <v>0</v>
      </c>
      <c r="S27" s="141">
        <v>0</v>
      </c>
      <c r="T27" s="141">
        <v>0</v>
      </c>
      <c r="U27" s="147">
        <v>40005</v>
      </c>
    </row>
    <row r="28" spans="2:21" ht="15.75" customHeight="1" x14ac:dyDescent="0.2">
      <c r="B28" s="482" t="s">
        <v>215</v>
      </c>
      <c r="C28" s="64" t="s">
        <v>31</v>
      </c>
      <c r="D28" s="139">
        <v>2755</v>
      </c>
      <c r="E28" s="138">
        <v>0</v>
      </c>
      <c r="F28" s="138">
        <v>376691</v>
      </c>
      <c r="G28" s="138">
        <v>376691</v>
      </c>
      <c r="H28" s="138">
        <v>0</v>
      </c>
      <c r="I28" s="158">
        <v>0</v>
      </c>
      <c r="J28" s="138">
        <v>0</v>
      </c>
      <c r="K28" s="160">
        <v>0</v>
      </c>
      <c r="L28" s="133"/>
      <c r="M28" s="87" t="s">
        <v>31</v>
      </c>
      <c r="N28" s="138">
        <v>0</v>
      </c>
      <c r="O28" s="138">
        <v>0</v>
      </c>
      <c r="P28" s="138">
        <v>0</v>
      </c>
      <c r="Q28" s="138">
        <v>0</v>
      </c>
      <c r="R28" s="139">
        <v>0</v>
      </c>
      <c r="S28" s="138">
        <v>0</v>
      </c>
      <c r="T28" s="138">
        <v>0</v>
      </c>
      <c r="U28" s="152">
        <v>3555</v>
      </c>
    </row>
    <row r="29" spans="2:21" ht="15.75" customHeight="1" x14ac:dyDescent="0.2">
      <c r="B29" s="530"/>
      <c r="C29" s="7" t="s">
        <v>32</v>
      </c>
      <c r="D29" s="140">
        <v>1162</v>
      </c>
      <c r="E29" s="96">
        <v>0</v>
      </c>
      <c r="F29" s="96">
        <v>33246</v>
      </c>
      <c r="G29" s="96">
        <v>33246</v>
      </c>
      <c r="H29" s="96">
        <v>0</v>
      </c>
      <c r="I29" s="162">
        <v>0</v>
      </c>
      <c r="J29" s="96">
        <v>0</v>
      </c>
      <c r="K29" s="163">
        <v>0</v>
      </c>
      <c r="L29" s="133"/>
      <c r="M29" s="88" t="s">
        <v>32</v>
      </c>
      <c r="N29" s="96">
        <v>0</v>
      </c>
      <c r="O29" s="96">
        <v>0</v>
      </c>
      <c r="P29" s="96">
        <v>0</v>
      </c>
      <c r="Q29" s="96">
        <v>0</v>
      </c>
      <c r="R29" s="140">
        <v>0</v>
      </c>
      <c r="S29" s="96">
        <v>0</v>
      </c>
      <c r="T29" s="96">
        <v>0</v>
      </c>
      <c r="U29" s="144">
        <v>21040</v>
      </c>
    </row>
    <row r="30" spans="2:21" ht="15.75" customHeight="1" x14ac:dyDescent="0.2">
      <c r="B30" s="530"/>
      <c r="C30" s="7" t="s">
        <v>33</v>
      </c>
      <c r="D30" s="150">
        <v>2139</v>
      </c>
      <c r="E30" s="149">
        <v>0</v>
      </c>
      <c r="F30" s="149">
        <v>15491</v>
      </c>
      <c r="G30" s="149">
        <v>15491</v>
      </c>
      <c r="H30" s="96">
        <v>0</v>
      </c>
      <c r="I30" s="162">
        <v>150590</v>
      </c>
      <c r="J30" s="96">
        <v>0</v>
      </c>
      <c r="K30" s="163">
        <v>0</v>
      </c>
      <c r="L30" s="133"/>
      <c r="M30" s="88" t="s">
        <v>33</v>
      </c>
      <c r="N30" s="149">
        <v>26</v>
      </c>
      <c r="O30" s="149">
        <v>709</v>
      </c>
      <c r="P30" s="149">
        <v>735</v>
      </c>
      <c r="Q30" s="96">
        <v>0</v>
      </c>
      <c r="R30" s="140">
        <v>0</v>
      </c>
      <c r="S30" s="96">
        <v>0</v>
      </c>
      <c r="T30" s="96">
        <v>0</v>
      </c>
      <c r="U30" s="153">
        <v>2640</v>
      </c>
    </row>
    <row r="31" spans="2:21" ht="15.75" customHeight="1" x14ac:dyDescent="0.2">
      <c r="B31" s="531"/>
      <c r="C31" s="65" t="s">
        <v>10</v>
      </c>
      <c r="D31" s="168">
        <v>6056</v>
      </c>
      <c r="E31" s="141">
        <v>0</v>
      </c>
      <c r="F31" s="141">
        <v>425428</v>
      </c>
      <c r="G31" s="141">
        <v>425428</v>
      </c>
      <c r="H31" s="141">
        <v>0</v>
      </c>
      <c r="I31" s="141">
        <v>150590</v>
      </c>
      <c r="J31" s="141">
        <v>0</v>
      </c>
      <c r="K31" s="165">
        <v>0</v>
      </c>
      <c r="L31" s="133"/>
      <c r="M31" s="89" t="s">
        <v>10</v>
      </c>
      <c r="N31" s="141">
        <v>26</v>
      </c>
      <c r="O31" s="141">
        <v>709</v>
      </c>
      <c r="P31" s="141">
        <v>735</v>
      </c>
      <c r="Q31" s="141">
        <v>0</v>
      </c>
      <c r="R31" s="141">
        <v>0</v>
      </c>
      <c r="S31" s="141">
        <v>0</v>
      </c>
      <c r="T31" s="141">
        <v>0</v>
      </c>
      <c r="U31" s="147">
        <v>27235</v>
      </c>
    </row>
    <row r="32" spans="2:21" ht="15.75" customHeight="1" x14ac:dyDescent="0.2">
      <c r="B32" s="9" t="s">
        <v>75</v>
      </c>
      <c r="C32" s="64" t="s">
        <v>35</v>
      </c>
      <c r="D32" s="154">
        <v>6487</v>
      </c>
      <c r="E32" s="148">
        <v>860</v>
      </c>
      <c r="F32" s="148">
        <v>207761</v>
      </c>
      <c r="G32" s="148">
        <v>208621</v>
      </c>
      <c r="H32" s="138">
        <v>0</v>
      </c>
      <c r="I32" s="158">
        <v>0</v>
      </c>
      <c r="J32" s="138">
        <v>0</v>
      </c>
      <c r="K32" s="160">
        <v>0</v>
      </c>
      <c r="L32" s="133"/>
      <c r="M32" s="87" t="s">
        <v>35</v>
      </c>
      <c r="N32" s="148">
        <v>8176</v>
      </c>
      <c r="O32" s="148">
        <v>4439</v>
      </c>
      <c r="P32" s="148">
        <v>12615</v>
      </c>
      <c r="Q32" s="138">
        <v>0</v>
      </c>
      <c r="R32" s="138">
        <v>0</v>
      </c>
      <c r="S32" s="139">
        <v>0</v>
      </c>
      <c r="T32" s="138">
        <v>0</v>
      </c>
      <c r="U32" s="151">
        <v>25275</v>
      </c>
    </row>
    <row r="33" spans="2:21" ht="15.75" customHeight="1" x14ac:dyDescent="0.2">
      <c r="B33" s="12" t="s">
        <v>76</v>
      </c>
      <c r="C33" s="65" t="s">
        <v>10</v>
      </c>
      <c r="D33" s="168">
        <v>6487</v>
      </c>
      <c r="E33" s="141">
        <v>860</v>
      </c>
      <c r="F33" s="141">
        <v>207761</v>
      </c>
      <c r="G33" s="141">
        <v>208621</v>
      </c>
      <c r="H33" s="141">
        <v>0</v>
      </c>
      <c r="I33" s="141">
        <v>0</v>
      </c>
      <c r="J33" s="141">
        <v>0</v>
      </c>
      <c r="K33" s="165">
        <v>0</v>
      </c>
      <c r="L33" s="133"/>
      <c r="M33" s="89" t="s">
        <v>10</v>
      </c>
      <c r="N33" s="141">
        <v>8176</v>
      </c>
      <c r="O33" s="141">
        <v>4439</v>
      </c>
      <c r="P33" s="141">
        <v>12615</v>
      </c>
      <c r="Q33" s="141">
        <v>0</v>
      </c>
      <c r="R33" s="141">
        <v>0</v>
      </c>
      <c r="S33" s="141">
        <v>0</v>
      </c>
      <c r="T33" s="141">
        <v>0</v>
      </c>
      <c r="U33" s="147">
        <v>25275</v>
      </c>
    </row>
    <row r="34" spans="2:21" ht="15.75" customHeight="1" x14ac:dyDescent="0.2">
      <c r="B34" s="9" t="s">
        <v>77</v>
      </c>
      <c r="C34" s="64" t="s">
        <v>37</v>
      </c>
      <c r="D34" s="139">
        <v>2666</v>
      </c>
      <c r="E34" s="138">
        <v>287</v>
      </c>
      <c r="F34" s="138">
        <v>22406</v>
      </c>
      <c r="G34" s="138">
        <v>22693</v>
      </c>
      <c r="H34" s="137">
        <v>819</v>
      </c>
      <c r="I34" s="158">
        <v>0</v>
      </c>
      <c r="J34" s="138">
        <v>392</v>
      </c>
      <c r="K34" s="171">
        <v>166</v>
      </c>
      <c r="L34" s="133"/>
      <c r="M34" s="87" t="s">
        <v>37</v>
      </c>
      <c r="N34" s="138">
        <v>0</v>
      </c>
      <c r="O34" s="138">
        <v>0</v>
      </c>
      <c r="P34" s="138">
        <v>0</v>
      </c>
      <c r="Q34" s="137">
        <v>264</v>
      </c>
      <c r="R34" s="138">
        <v>17</v>
      </c>
      <c r="S34" s="139">
        <v>0</v>
      </c>
      <c r="T34" s="138">
        <v>0</v>
      </c>
      <c r="U34" s="152">
        <v>300</v>
      </c>
    </row>
    <row r="35" spans="2:21" ht="15.75" customHeight="1" x14ac:dyDescent="0.2">
      <c r="B35" s="9" t="s">
        <v>219</v>
      </c>
      <c r="C35" s="7" t="s">
        <v>38</v>
      </c>
      <c r="D35" s="150">
        <v>6300</v>
      </c>
      <c r="E35" s="149">
        <v>9511</v>
      </c>
      <c r="F35" s="149">
        <v>0</v>
      </c>
      <c r="G35" s="149">
        <v>9511</v>
      </c>
      <c r="H35" s="96">
        <v>0</v>
      </c>
      <c r="I35" s="162">
        <v>0</v>
      </c>
      <c r="J35" s="96">
        <v>0</v>
      </c>
      <c r="K35" s="172">
        <v>250</v>
      </c>
      <c r="L35" s="133"/>
      <c r="M35" s="88" t="s">
        <v>38</v>
      </c>
      <c r="N35" s="149">
        <v>75.599999999999994</v>
      </c>
      <c r="O35" s="149">
        <v>1000</v>
      </c>
      <c r="P35" s="149">
        <v>1075.5999999999999</v>
      </c>
      <c r="Q35" s="96">
        <v>0</v>
      </c>
      <c r="R35" s="96">
        <v>46</v>
      </c>
      <c r="S35" s="140">
        <v>0</v>
      </c>
      <c r="T35" s="96">
        <v>0</v>
      </c>
      <c r="U35" s="153">
        <v>600</v>
      </c>
    </row>
    <row r="36" spans="2:21" ht="15.75" customHeight="1" x14ac:dyDescent="0.2">
      <c r="B36" s="12" t="s">
        <v>78</v>
      </c>
      <c r="C36" s="65" t="s">
        <v>10</v>
      </c>
      <c r="D36" s="168">
        <v>8966</v>
      </c>
      <c r="E36" s="141">
        <v>9798</v>
      </c>
      <c r="F36" s="141">
        <v>22406</v>
      </c>
      <c r="G36" s="141">
        <v>32204</v>
      </c>
      <c r="H36" s="141">
        <v>819</v>
      </c>
      <c r="I36" s="141">
        <v>0</v>
      </c>
      <c r="J36" s="141">
        <v>392</v>
      </c>
      <c r="K36" s="165">
        <v>416</v>
      </c>
      <c r="L36" s="133"/>
      <c r="M36" s="89" t="s">
        <v>10</v>
      </c>
      <c r="N36" s="141">
        <v>75.599999999999994</v>
      </c>
      <c r="O36" s="141">
        <v>1000</v>
      </c>
      <c r="P36" s="141">
        <v>1075.5999999999999</v>
      </c>
      <c r="Q36" s="141">
        <v>264</v>
      </c>
      <c r="R36" s="141">
        <v>63</v>
      </c>
      <c r="S36" s="141">
        <v>0</v>
      </c>
      <c r="T36" s="141">
        <v>0</v>
      </c>
      <c r="U36" s="147">
        <v>900</v>
      </c>
    </row>
    <row r="37" spans="2:21" ht="15.75" customHeight="1" x14ac:dyDescent="0.2">
      <c r="B37" s="9"/>
      <c r="C37" s="64" t="s">
        <v>39</v>
      </c>
      <c r="D37" s="139">
        <v>11724</v>
      </c>
      <c r="E37" s="138">
        <v>8284.7000000000007</v>
      </c>
      <c r="F37" s="138">
        <v>18575</v>
      </c>
      <c r="G37" s="138">
        <v>26859.7</v>
      </c>
      <c r="H37" s="137">
        <v>900</v>
      </c>
      <c r="I37" s="158">
        <v>0</v>
      </c>
      <c r="J37" s="138">
        <v>700</v>
      </c>
      <c r="K37" s="171">
        <v>308</v>
      </c>
      <c r="L37" s="133"/>
      <c r="M37" s="87" t="s">
        <v>39</v>
      </c>
      <c r="N37" s="138">
        <v>366</v>
      </c>
      <c r="O37" s="138">
        <v>1650</v>
      </c>
      <c r="P37" s="138">
        <v>2016</v>
      </c>
      <c r="Q37" s="137">
        <v>494</v>
      </c>
      <c r="R37" s="138">
        <v>0</v>
      </c>
      <c r="S37" s="139">
        <v>0</v>
      </c>
      <c r="T37" s="138">
        <v>0</v>
      </c>
      <c r="U37" s="152">
        <v>6135</v>
      </c>
    </row>
    <row r="38" spans="2:21" ht="15.75" customHeight="1" x14ac:dyDescent="0.2">
      <c r="B38" s="9" t="s">
        <v>79</v>
      </c>
      <c r="C38" s="7" t="s">
        <v>40</v>
      </c>
      <c r="D38" s="140">
        <v>11829</v>
      </c>
      <c r="E38" s="96">
        <v>2281.4</v>
      </c>
      <c r="F38" s="96">
        <v>0</v>
      </c>
      <c r="G38" s="96">
        <v>2281.4</v>
      </c>
      <c r="H38" s="96">
        <v>700</v>
      </c>
      <c r="I38" s="162">
        <v>0</v>
      </c>
      <c r="J38" s="96">
        <v>0</v>
      </c>
      <c r="K38" s="172">
        <v>2423</v>
      </c>
      <c r="L38" s="133"/>
      <c r="M38" s="88" t="s">
        <v>40</v>
      </c>
      <c r="N38" s="96">
        <v>13</v>
      </c>
      <c r="O38" s="96">
        <v>420</v>
      </c>
      <c r="P38" s="96">
        <v>433</v>
      </c>
      <c r="Q38" s="96">
        <v>51</v>
      </c>
      <c r="R38" s="96">
        <v>0</v>
      </c>
      <c r="S38" s="140">
        <v>0</v>
      </c>
      <c r="T38" s="96">
        <v>0</v>
      </c>
      <c r="U38" s="144">
        <v>0</v>
      </c>
    </row>
    <row r="39" spans="2:21" ht="15.75" customHeight="1" x14ac:dyDescent="0.2">
      <c r="B39" s="9" t="s">
        <v>129</v>
      </c>
      <c r="C39" s="7" t="s">
        <v>43</v>
      </c>
      <c r="D39" s="150">
        <v>2010</v>
      </c>
      <c r="E39" s="149">
        <v>0</v>
      </c>
      <c r="F39" s="149">
        <v>0</v>
      </c>
      <c r="G39" s="149">
        <v>0</v>
      </c>
      <c r="H39" s="96">
        <v>0</v>
      </c>
      <c r="I39" s="162">
        <v>0</v>
      </c>
      <c r="J39" s="96">
        <v>0</v>
      </c>
      <c r="K39" s="163">
        <v>0</v>
      </c>
      <c r="L39" s="133"/>
      <c r="M39" s="88" t="s">
        <v>43</v>
      </c>
      <c r="N39" s="149">
        <v>0</v>
      </c>
      <c r="O39" s="149">
        <v>17000</v>
      </c>
      <c r="P39" s="149">
        <v>17000</v>
      </c>
      <c r="Q39" s="96">
        <v>0</v>
      </c>
      <c r="R39" s="96">
        <v>0</v>
      </c>
      <c r="S39" s="140">
        <v>0</v>
      </c>
      <c r="T39" s="96">
        <v>0</v>
      </c>
      <c r="U39" s="153">
        <v>0</v>
      </c>
    </row>
    <row r="40" spans="2:21" ht="15.75" customHeight="1" x14ac:dyDescent="0.2">
      <c r="B40" s="9"/>
      <c r="C40" s="7" t="s">
        <v>44</v>
      </c>
      <c r="D40" s="140">
        <v>25563</v>
      </c>
      <c r="E40" s="96">
        <v>10566.1</v>
      </c>
      <c r="F40" s="96">
        <v>18575</v>
      </c>
      <c r="G40" s="96">
        <v>29141.100000000002</v>
      </c>
      <c r="H40" s="96">
        <v>1600</v>
      </c>
      <c r="I40" s="96">
        <v>0</v>
      </c>
      <c r="J40" s="96">
        <v>700</v>
      </c>
      <c r="K40" s="163">
        <v>2731</v>
      </c>
      <c r="L40" s="133"/>
      <c r="M40" s="88" t="s">
        <v>44</v>
      </c>
      <c r="N40" s="149">
        <v>379</v>
      </c>
      <c r="O40" s="149">
        <v>19070</v>
      </c>
      <c r="P40" s="149">
        <v>19449</v>
      </c>
      <c r="Q40" s="96">
        <v>545</v>
      </c>
      <c r="R40" s="96">
        <v>0</v>
      </c>
      <c r="S40" s="96">
        <v>0</v>
      </c>
      <c r="T40" s="96">
        <v>0</v>
      </c>
      <c r="U40" s="153">
        <v>6135</v>
      </c>
    </row>
    <row r="41" spans="2:21" ht="15.75" customHeight="1" x14ac:dyDescent="0.2">
      <c r="B41" s="9"/>
      <c r="C41" s="7" t="s">
        <v>45</v>
      </c>
      <c r="D41" s="139">
        <v>5374</v>
      </c>
      <c r="E41" s="138">
        <v>23466</v>
      </c>
      <c r="F41" s="138">
        <v>1676537</v>
      </c>
      <c r="G41" s="138">
        <v>1700003</v>
      </c>
      <c r="H41" s="96">
        <v>0</v>
      </c>
      <c r="I41" s="161">
        <v>0</v>
      </c>
      <c r="J41" s="96">
        <v>10</v>
      </c>
      <c r="K41" s="172">
        <v>863</v>
      </c>
      <c r="L41" s="133"/>
      <c r="M41" s="88" t="s">
        <v>45</v>
      </c>
      <c r="N41" s="96">
        <v>1543</v>
      </c>
      <c r="O41" s="96">
        <v>558147</v>
      </c>
      <c r="P41" s="96">
        <v>559690</v>
      </c>
      <c r="Q41" s="96">
        <v>218</v>
      </c>
      <c r="R41" s="96">
        <v>10</v>
      </c>
      <c r="S41" s="96">
        <v>0</v>
      </c>
      <c r="T41" s="140">
        <v>0</v>
      </c>
      <c r="U41" s="153">
        <v>84600</v>
      </c>
    </row>
    <row r="42" spans="2:21" ht="15.75" customHeight="1" x14ac:dyDescent="0.2">
      <c r="B42" s="9"/>
      <c r="C42" s="7" t="s">
        <v>46</v>
      </c>
      <c r="D42" s="150">
        <v>3170</v>
      </c>
      <c r="E42" s="149">
        <v>2625</v>
      </c>
      <c r="F42" s="149">
        <v>0</v>
      </c>
      <c r="G42" s="149">
        <v>2625</v>
      </c>
      <c r="H42" s="96">
        <v>35</v>
      </c>
      <c r="I42" s="162">
        <v>0</v>
      </c>
      <c r="J42" s="96">
        <v>0</v>
      </c>
      <c r="K42" s="172">
        <v>200</v>
      </c>
      <c r="L42" s="133"/>
      <c r="M42" s="88" t="s">
        <v>46</v>
      </c>
      <c r="N42" s="149">
        <v>0</v>
      </c>
      <c r="O42" s="149">
        <v>0</v>
      </c>
      <c r="P42" s="149">
        <v>0</v>
      </c>
      <c r="Q42" s="96">
        <v>0</v>
      </c>
      <c r="R42" s="96">
        <v>0</v>
      </c>
      <c r="S42" s="96">
        <v>0</v>
      </c>
      <c r="T42" s="140">
        <v>0</v>
      </c>
      <c r="U42" s="153">
        <v>13407</v>
      </c>
    </row>
    <row r="43" spans="2:21" ht="15.75" customHeight="1" x14ac:dyDescent="0.2">
      <c r="B43" s="9" t="s">
        <v>80</v>
      </c>
      <c r="C43" s="7" t="s">
        <v>44</v>
      </c>
      <c r="D43" s="150">
        <v>8544</v>
      </c>
      <c r="E43" s="149">
        <v>26091</v>
      </c>
      <c r="F43" s="149">
        <v>1676537</v>
      </c>
      <c r="G43" s="149">
        <v>1702628</v>
      </c>
      <c r="H43" s="96">
        <v>35</v>
      </c>
      <c r="I43" s="96">
        <v>0</v>
      </c>
      <c r="J43" s="96">
        <v>10</v>
      </c>
      <c r="K43" s="163">
        <v>1063</v>
      </c>
      <c r="L43" s="133"/>
      <c r="M43" s="88" t="s">
        <v>44</v>
      </c>
      <c r="N43" s="149">
        <v>1543</v>
      </c>
      <c r="O43" s="149">
        <v>558147</v>
      </c>
      <c r="P43" s="149">
        <v>559690</v>
      </c>
      <c r="Q43" s="96">
        <v>218</v>
      </c>
      <c r="R43" s="96">
        <v>10</v>
      </c>
      <c r="S43" s="96">
        <v>0</v>
      </c>
      <c r="T43" s="96">
        <v>0</v>
      </c>
      <c r="U43" s="153">
        <v>98007</v>
      </c>
    </row>
    <row r="44" spans="2:21" ht="15.75" customHeight="1" x14ac:dyDescent="0.2">
      <c r="B44" s="12"/>
      <c r="C44" s="65" t="s">
        <v>10</v>
      </c>
      <c r="D44" s="168">
        <v>34107</v>
      </c>
      <c r="E44" s="141">
        <v>36657.1</v>
      </c>
      <c r="F44" s="141">
        <v>1695112</v>
      </c>
      <c r="G44" s="141">
        <v>1731769.1</v>
      </c>
      <c r="H44" s="141">
        <v>1635</v>
      </c>
      <c r="I44" s="141">
        <v>0</v>
      </c>
      <c r="J44" s="141">
        <v>710</v>
      </c>
      <c r="K44" s="165">
        <v>3794</v>
      </c>
      <c r="L44" s="133"/>
      <c r="M44" s="89" t="s">
        <v>10</v>
      </c>
      <c r="N44" s="141">
        <v>1922</v>
      </c>
      <c r="O44" s="141">
        <v>577217</v>
      </c>
      <c r="P44" s="141">
        <v>579139</v>
      </c>
      <c r="Q44" s="141">
        <v>763</v>
      </c>
      <c r="R44" s="141">
        <v>10</v>
      </c>
      <c r="S44" s="141">
        <v>0</v>
      </c>
      <c r="T44" s="141">
        <v>0</v>
      </c>
      <c r="U44" s="147">
        <v>104142</v>
      </c>
    </row>
    <row r="45" spans="2:21" ht="15.75" customHeight="1" x14ac:dyDescent="0.2">
      <c r="B45" s="9"/>
      <c r="C45" s="64" t="s">
        <v>47</v>
      </c>
      <c r="D45" s="140">
        <v>10258</v>
      </c>
      <c r="E45" s="96">
        <v>6907</v>
      </c>
      <c r="F45" s="96">
        <v>488042</v>
      </c>
      <c r="G45" s="96">
        <v>494949</v>
      </c>
      <c r="H45" s="137">
        <v>0</v>
      </c>
      <c r="I45" s="158">
        <v>0</v>
      </c>
      <c r="J45" s="138">
        <v>0</v>
      </c>
      <c r="K45" s="160">
        <v>0</v>
      </c>
      <c r="L45" s="133"/>
      <c r="M45" s="87" t="s">
        <v>47</v>
      </c>
      <c r="N45" s="96">
        <v>0</v>
      </c>
      <c r="O45" s="96">
        <v>138</v>
      </c>
      <c r="P45" s="96">
        <v>138</v>
      </c>
      <c r="Q45" s="138">
        <v>0</v>
      </c>
      <c r="R45" s="138">
        <v>0</v>
      </c>
      <c r="S45" s="138">
        <v>0</v>
      </c>
      <c r="T45" s="139">
        <v>0</v>
      </c>
      <c r="U45" s="144">
        <v>920834</v>
      </c>
    </row>
    <row r="46" spans="2:21" ht="15.75" customHeight="1" x14ac:dyDescent="0.2">
      <c r="B46" s="9" t="s">
        <v>81</v>
      </c>
      <c r="C46" s="64" t="s">
        <v>186</v>
      </c>
      <c r="D46" s="140">
        <v>32956</v>
      </c>
      <c r="E46" s="96">
        <v>28592</v>
      </c>
      <c r="F46" s="96">
        <v>42603</v>
      </c>
      <c r="G46" s="96">
        <v>71195</v>
      </c>
      <c r="H46" s="138">
        <v>78</v>
      </c>
      <c r="I46" s="158">
        <v>0</v>
      </c>
      <c r="J46" s="138">
        <v>0</v>
      </c>
      <c r="K46" s="160">
        <v>0</v>
      </c>
      <c r="L46" s="133"/>
      <c r="M46" s="88" t="s">
        <v>186</v>
      </c>
      <c r="N46" s="96">
        <v>0</v>
      </c>
      <c r="O46" s="96">
        <v>0</v>
      </c>
      <c r="P46" s="96">
        <v>0</v>
      </c>
      <c r="Q46" s="138">
        <v>0</v>
      </c>
      <c r="R46" s="138">
        <v>0</v>
      </c>
      <c r="S46" s="138">
        <v>0</v>
      </c>
      <c r="T46" s="139">
        <v>0</v>
      </c>
      <c r="U46" s="144">
        <v>881454</v>
      </c>
    </row>
    <row r="47" spans="2:21" ht="15.75" customHeight="1" x14ac:dyDescent="0.2">
      <c r="B47" s="9"/>
      <c r="C47" s="7" t="s">
        <v>52</v>
      </c>
      <c r="D47" s="140">
        <v>6216</v>
      </c>
      <c r="E47" s="96">
        <v>0</v>
      </c>
      <c r="F47" s="96">
        <v>0</v>
      </c>
      <c r="G47" s="96">
        <v>0</v>
      </c>
      <c r="H47" s="96">
        <v>0</v>
      </c>
      <c r="I47" s="162">
        <v>0</v>
      </c>
      <c r="J47" s="96">
        <v>0</v>
      </c>
      <c r="K47" s="163">
        <v>0</v>
      </c>
      <c r="L47" s="133"/>
      <c r="M47" s="88" t="s">
        <v>52</v>
      </c>
      <c r="N47" s="96">
        <v>0</v>
      </c>
      <c r="O47" s="96">
        <v>0</v>
      </c>
      <c r="P47" s="96">
        <v>0</v>
      </c>
      <c r="Q47" s="96">
        <v>0</v>
      </c>
      <c r="R47" s="96">
        <v>0</v>
      </c>
      <c r="S47" s="96">
        <v>0</v>
      </c>
      <c r="T47" s="140">
        <v>0</v>
      </c>
      <c r="U47" s="144">
        <v>15015</v>
      </c>
    </row>
    <row r="48" spans="2:21" ht="15.75" customHeight="1" x14ac:dyDescent="0.2">
      <c r="B48" s="9" t="s">
        <v>82</v>
      </c>
      <c r="C48" s="7" t="s">
        <v>49</v>
      </c>
      <c r="D48" s="150">
        <v>7534</v>
      </c>
      <c r="E48" s="149">
        <v>0</v>
      </c>
      <c r="F48" s="149">
        <v>10664</v>
      </c>
      <c r="G48" s="149">
        <v>10664</v>
      </c>
      <c r="H48" s="96">
        <v>170</v>
      </c>
      <c r="I48" s="162">
        <v>0</v>
      </c>
      <c r="J48" s="96">
        <v>312</v>
      </c>
      <c r="K48" s="172">
        <v>70</v>
      </c>
      <c r="L48" s="133"/>
      <c r="M48" s="88" t="s">
        <v>49</v>
      </c>
      <c r="N48" s="149">
        <v>0</v>
      </c>
      <c r="O48" s="149">
        <v>3</v>
      </c>
      <c r="P48" s="149">
        <v>3</v>
      </c>
      <c r="Q48" s="96">
        <v>57</v>
      </c>
      <c r="R48" s="96">
        <v>511</v>
      </c>
      <c r="S48" s="96">
        <v>0</v>
      </c>
      <c r="T48" s="140">
        <v>0</v>
      </c>
      <c r="U48" s="153">
        <v>14010</v>
      </c>
    </row>
    <row r="49" spans="2:21" ht="15.75" customHeight="1" x14ac:dyDescent="0.2">
      <c r="B49" s="12"/>
      <c r="C49" s="65" t="s">
        <v>10</v>
      </c>
      <c r="D49" s="168">
        <v>56964</v>
      </c>
      <c r="E49" s="141">
        <v>35499</v>
      </c>
      <c r="F49" s="141">
        <v>541309</v>
      </c>
      <c r="G49" s="141">
        <v>576808</v>
      </c>
      <c r="H49" s="141">
        <v>248</v>
      </c>
      <c r="I49" s="141">
        <v>0</v>
      </c>
      <c r="J49" s="141">
        <v>312</v>
      </c>
      <c r="K49" s="165">
        <v>70</v>
      </c>
      <c r="L49" s="133"/>
      <c r="M49" s="89" t="s">
        <v>10</v>
      </c>
      <c r="N49" s="141">
        <v>0</v>
      </c>
      <c r="O49" s="141">
        <v>141</v>
      </c>
      <c r="P49" s="141">
        <v>141</v>
      </c>
      <c r="Q49" s="141">
        <v>57</v>
      </c>
      <c r="R49" s="141">
        <v>511</v>
      </c>
      <c r="S49" s="141">
        <v>0</v>
      </c>
      <c r="T49" s="141">
        <v>0</v>
      </c>
      <c r="U49" s="147">
        <v>1831313</v>
      </c>
    </row>
    <row r="50" spans="2:21" ht="15.75" customHeight="1" x14ac:dyDescent="0.2">
      <c r="B50" s="9"/>
      <c r="C50" s="64" t="s">
        <v>53</v>
      </c>
      <c r="D50" s="139">
        <v>14</v>
      </c>
      <c r="E50" s="138">
        <v>3202</v>
      </c>
      <c r="F50" s="138">
        <v>28766</v>
      </c>
      <c r="G50" s="138">
        <v>31968</v>
      </c>
      <c r="H50" s="138">
        <v>0</v>
      </c>
      <c r="I50" s="158">
        <v>0</v>
      </c>
      <c r="J50" s="138">
        <v>0</v>
      </c>
      <c r="K50" s="160">
        <v>0</v>
      </c>
      <c r="L50" s="133"/>
      <c r="M50" s="87" t="s">
        <v>53</v>
      </c>
      <c r="N50" s="138">
        <v>0</v>
      </c>
      <c r="O50" s="138">
        <v>3000</v>
      </c>
      <c r="P50" s="138">
        <v>3000</v>
      </c>
      <c r="Q50" s="137">
        <v>5000</v>
      </c>
      <c r="R50" s="138">
        <v>1800</v>
      </c>
      <c r="S50" s="138">
        <v>0</v>
      </c>
      <c r="T50" s="139">
        <v>1437</v>
      </c>
      <c r="U50" s="152">
        <v>241695</v>
      </c>
    </row>
    <row r="51" spans="2:21" ht="15.75" customHeight="1" x14ac:dyDescent="0.2">
      <c r="B51" s="9" t="s">
        <v>83</v>
      </c>
      <c r="C51" s="7" t="s">
        <v>56</v>
      </c>
      <c r="D51" s="140">
        <v>3780</v>
      </c>
      <c r="E51" s="96">
        <v>3600</v>
      </c>
      <c r="F51" s="96">
        <v>0</v>
      </c>
      <c r="G51" s="96">
        <v>3600</v>
      </c>
      <c r="H51" s="96">
        <v>10</v>
      </c>
      <c r="I51" s="162">
        <v>0</v>
      </c>
      <c r="J51" s="96">
        <v>0</v>
      </c>
      <c r="K51" s="163">
        <v>60</v>
      </c>
      <c r="L51" s="133"/>
      <c r="M51" s="88" t="s">
        <v>56</v>
      </c>
      <c r="N51" s="96">
        <v>0</v>
      </c>
      <c r="O51" s="96">
        <v>0</v>
      </c>
      <c r="P51" s="96">
        <v>0</v>
      </c>
      <c r="Q51" s="96">
        <v>200</v>
      </c>
      <c r="R51" s="96">
        <v>0</v>
      </c>
      <c r="S51" s="96">
        <v>0</v>
      </c>
      <c r="T51" s="140">
        <v>0</v>
      </c>
      <c r="U51" s="144">
        <v>775539</v>
      </c>
    </row>
    <row r="52" spans="2:21" ht="15.75" customHeight="1" x14ac:dyDescent="0.2">
      <c r="B52" s="9" t="s">
        <v>219</v>
      </c>
      <c r="C52" s="7" t="s">
        <v>57</v>
      </c>
      <c r="D52" s="140">
        <v>0</v>
      </c>
      <c r="E52" s="96">
        <v>0</v>
      </c>
      <c r="F52" s="96">
        <v>0</v>
      </c>
      <c r="G52" s="96">
        <v>0</v>
      </c>
      <c r="H52" s="96">
        <v>0</v>
      </c>
      <c r="I52" s="162">
        <v>0</v>
      </c>
      <c r="J52" s="96">
        <v>0</v>
      </c>
      <c r="K52" s="163">
        <v>0</v>
      </c>
      <c r="L52" s="133"/>
      <c r="M52" s="88" t="s">
        <v>57</v>
      </c>
      <c r="N52" s="96">
        <v>0</v>
      </c>
      <c r="O52" s="96">
        <v>34919</v>
      </c>
      <c r="P52" s="96">
        <v>34919</v>
      </c>
      <c r="Q52" s="96">
        <v>0</v>
      </c>
      <c r="R52" s="96">
        <v>0</v>
      </c>
      <c r="S52" s="96">
        <v>0</v>
      </c>
      <c r="T52" s="140">
        <v>0</v>
      </c>
      <c r="U52" s="144">
        <v>787062</v>
      </c>
    </row>
    <row r="53" spans="2:21" ht="15.75" customHeight="1" x14ac:dyDescent="0.2">
      <c r="B53" s="9" t="s">
        <v>84</v>
      </c>
      <c r="C53" s="7" t="s">
        <v>54</v>
      </c>
      <c r="D53" s="154">
        <v>718</v>
      </c>
      <c r="E53" s="148">
        <v>0</v>
      </c>
      <c r="F53" s="148">
        <v>140213</v>
      </c>
      <c r="G53" s="148">
        <v>140213</v>
      </c>
      <c r="H53" s="96">
        <v>40</v>
      </c>
      <c r="I53" s="162">
        <v>0</v>
      </c>
      <c r="J53" s="96">
        <v>0</v>
      </c>
      <c r="K53" s="163">
        <v>0</v>
      </c>
      <c r="L53" s="133"/>
      <c r="M53" s="88" t="s">
        <v>54</v>
      </c>
      <c r="N53" s="148">
        <v>0</v>
      </c>
      <c r="O53" s="148">
        <v>0</v>
      </c>
      <c r="P53" s="148">
        <v>0</v>
      </c>
      <c r="Q53" s="96">
        <v>1300</v>
      </c>
      <c r="R53" s="96">
        <v>100</v>
      </c>
      <c r="S53" s="96">
        <v>0</v>
      </c>
      <c r="T53" s="96">
        <v>0</v>
      </c>
      <c r="U53" s="144">
        <v>26250</v>
      </c>
    </row>
    <row r="54" spans="2:21" ht="15.75" customHeight="1" x14ac:dyDescent="0.2">
      <c r="B54" s="12"/>
      <c r="C54" s="65" t="s">
        <v>10</v>
      </c>
      <c r="D54" s="168">
        <v>4512</v>
      </c>
      <c r="E54" s="141">
        <v>6802</v>
      </c>
      <c r="F54" s="141">
        <v>168979</v>
      </c>
      <c r="G54" s="141">
        <v>175781</v>
      </c>
      <c r="H54" s="141">
        <v>50</v>
      </c>
      <c r="I54" s="141">
        <v>0</v>
      </c>
      <c r="J54" s="141">
        <v>0</v>
      </c>
      <c r="K54" s="165">
        <v>60</v>
      </c>
      <c r="L54" s="133"/>
      <c r="M54" s="89" t="s">
        <v>10</v>
      </c>
      <c r="N54" s="141">
        <v>0</v>
      </c>
      <c r="O54" s="141">
        <v>37919</v>
      </c>
      <c r="P54" s="141">
        <v>37919</v>
      </c>
      <c r="Q54" s="141">
        <v>6500</v>
      </c>
      <c r="R54" s="141">
        <v>1900</v>
      </c>
      <c r="S54" s="141">
        <v>0</v>
      </c>
      <c r="T54" s="141">
        <v>1437</v>
      </c>
      <c r="U54" s="147">
        <v>1830546</v>
      </c>
    </row>
    <row r="55" spans="2:21" ht="15.75" customHeight="1" x14ac:dyDescent="0.2">
      <c r="B55" s="472" t="s">
        <v>88</v>
      </c>
      <c r="C55" s="473"/>
      <c r="D55" s="76">
        <f t="shared" ref="D55:K55" si="0">SUM(D14,D16,D19,D22,D25,D27,D31,D33,D36,D44,D49,D54)</f>
        <v>175642</v>
      </c>
      <c r="E55" s="76">
        <f t="shared" si="0"/>
        <v>301621.09999999998</v>
      </c>
      <c r="F55" s="76">
        <f t="shared" si="0"/>
        <v>5049393</v>
      </c>
      <c r="G55" s="76">
        <f t="shared" si="0"/>
        <v>5351014.0999999996</v>
      </c>
      <c r="H55" s="155">
        <f t="shared" si="0"/>
        <v>110510</v>
      </c>
      <c r="I55" s="155">
        <f t="shared" si="0"/>
        <v>340603</v>
      </c>
      <c r="J55" s="155">
        <f t="shared" si="0"/>
        <v>22712</v>
      </c>
      <c r="K55" s="173">
        <f t="shared" si="0"/>
        <v>4340</v>
      </c>
      <c r="L55" s="133"/>
      <c r="M55" s="129" t="s">
        <v>210</v>
      </c>
      <c r="N55" s="155">
        <f t="shared" ref="N55:U55" si="1">SUM(N14,N16,N19,N22,N25,N27,N31,N33,N36,N44,N49,N54)</f>
        <v>11254.6</v>
      </c>
      <c r="O55" s="155">
        <f t="shared" si="1"/>
        <v>622056.19999999995</v>
      </c>
      <c r="P55" s="155">
        <f t="shared" si="1"/>
        <v>633310.80000000005</v>
      </c>
      <c r="Q55" s="155">
        <f t="shared" si="1"/>
        <v>10328</v>
      </c>
      <c r="R55" s="155">
        <f t="shared" si="1"/>
        <v>2539</v>
      </c>
      <c r="S55" s="155">
        <f t="shared" si="1"/>
        <v>0</v>
      </c>
      <c r="T55" s="155">
        <f t="shared" si="1"/>
        <v>1437</v>
      </c>
      <c r="U55" s="156">
        <f t="shared" si="1"/>
        <v>4098148</v>
      </c>
    </row>
    <row r="56" spans="2:21" ht="7.5" customHeight="1" x14ac:dyDescent="0.2"/>
    <row r="57" spans="2:21" x14ac:dyDescent="0.2">
      <c r="B57" s="520"/>
      <c r="C57" s="521"/>
      <c r="D57" s="521"/>
      <c r="E57" s="521"/>
      <c r="F57" s="521"/>
      <c r="G57" s="521"/>
      <c r="H57" s="521"/>
      <c r="I57" s="521"/>
      <c r="J57" s="521"/>
      <c r="K57" s="521"/>
      <c r="M57" s="520"/>
      <c r="N57" s="521"/>
      <c r="O57" s="521"/>
      <c r="P57" s="521"/>
      <c r="Q57" s="521"/>
      <c r="R57" s="521"/>
      <c r="S57" s="521"/>
      <c r="T57" s="527"/>
      <c r="U57" s="527"/>
    </row>
  </sheetData>
  <mergeCells count="22">
    <mergeCell ref="H3:H4"/>
    <mergeCell ref="B55:C55"/>
    <mergeCell ref="B28:B31"/>
    <mergeCell ref="B20:B22"/>
    <mergeCell ref="C3:C5"/>
    <mergeCell ref="E4:G4"/>
    <mergeCell ref="Q3:Q4"/>
    <mergeCell ref="D3:G3"/>
    <mergeCell ref="M3:M5"/>
    <mergeCell ref="M57:U57"/>
    <mergeCell ref="B57:K57"/>
    <mergeCell ref="T3:T4"/>
    <mergeCell ref="U3:U4"/>
    <mergeCell ref="N3:P4"/>
    <mergeCell ref="R3:R4"/>
    <mergeCell ref="S3:S4"/>
    <mergeCell ref="J3:J4"/>
    <mergeCell ref="B3:B5"/>
    <mergeCell ref="D4:D5"/>
    <mergeCell ref="K3:K4"/>
    <mergeCell ref="I3:I4"/>
    <mergeCell ref="B23:B25"/>
  </mergeCells>
  <phoneticPr fontId="2"/>
  <pageMargins left="0.51181102362204722" right="0.23622047244094491" top="0.31496062992125984" bottom="0.23622047244094491" header="0.31496062992125984" footer="0.19685039370078741"/>
  <pageSetup paperSize="9" fitToWidth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D6B2D-E9D3-4073-A151-F845CC3CC169}">
  <dimension ref="B1:U57"/>
  <sheetViews>
    <sheetView showZeros="0" view="pageBreakPreview" topLeftCell="A34" zoomScaleNormal="100" zoomScaleSheetLayoutView="100" workbookViewId="0">
      <selection activeCell="M57" sqref="M57:U57"/>
    </sheetView>
  </sheetViews>
  <sheetFormatPr defaultColWidth="9" defaultRowHeight="13.2" x14ac:dyDescent="0.2"/>
  <cols>
    <col min="1" max="1" width="2.33203125" style="114" customWidth="1"/>
    <col min="2" max="2" width="8.77734375" style="114" customWidth="1"/>
    <col min="3" max="3" width="10.21875" style="114" customWidth="1"/>
    <col min="4" max="11" width="9.44140625" style="114" customWidth="1"/>
    <col min="12" max="12" width="2.33203125" style="114" customWidth="1"/>
    <col min="13" max="13" width="10.21875" style="114" customWidth="1"/>
    <col min="14" max="21" width="9.44140625" style="114" customWidth="1"/>
    <col min="22" max="16384" width="9" style="114"/>
  </cols>
  <sheetData>
    <row r="1" spans="2:21" x14ac:dyDescent="0.2">
      <c r="B1" s="25" t="s">
        <v>216</v>
      </c>
      <c r="C1" s="2"/>
      <c r="D1" s="2"/>
      <c r="E1" s="2"/>
      <c r="F1" s="2"/>
      <c r="G1" s="2"/>
      <c r="H1" s="2"/>
      <c r="I1" s="2" t="s">
        <v>258</v>
      </c>
      <c r="J1" s="2"/>
      <c r="K1" s="2"/>
      <c r="L1" s="2"/>
      <c r="M1" s="2"/>
      <c r="N1" s="2"/>
      <c r="O1" s="2"/>
      <c r="P1" s="2"/>
      <c r="Q1" s="2"/>
      <c r="R1" s="2"/>
      <c r="S1" s="2" t="s">
        <v>258</v>
      </c>
      <c r="T1" s="2"/>
      <c r="U1" s="2"/>
    </row>
    <row r="2" spans="2:21" ht="7.5" customHeight="1" x14ac:dyDescent="0.2">
      <c r="B2" s="2"/>
      <c r="C2" s="2"/>
      <c r="D2" s="16"/>
      <c r="E2" s="16"/>
      <c r="F2" s="16"/>
      <c r="G2" s="16"/>
      <c r="H2" s="16"/>
      <c r="I2" s="16"/>
      <c r="J2" s="16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2:21" ht="17.25" customHeight="1" x14ac:dyDescent="0.2">
      <c r="B3" s="477" t="s">
        <v>190</v>
      </c>
      <c r="C3" s="487" t="s">
        <v>93</v>
      </c>
      <c r="D3" s="532" t="s">
        <v>159</v>
      </c>
      <c r="E3" s="523"/>
      <c r="F3" s="523"/>
      <c r="G3" s="524"/>
      <c r="H3" s="505" t="s">
        <v>160</v>
      </c>
      <c r="I3" s="505" t="s">
        <v>162</v>
      </c>
      <c r="J3" s="501" t="s">
        <v>161</v>
      </c>
      <c r="K3" s="489" t="s">
        <v>163</v>
      </c>
      <c r="L3" s="32"/>
      <c r="M3" s="494" t="s">
        <v>93</v>
      </c>
      <c r="N3" s="518" t="s">
        <v>172</v>
      </c>
      <c r="O3" s="497"/>
      <c r="P3" s="498"/>
      <c r="Q3" s="487" t="s">
        <v>164</v>
      </c>
      <c r="R3" s="487" t="s">
        <v>165</v>
      </c>
      <c r="S3" s="487" t="s">
        <v>97</v>
      </c>
      <c r="T3" s="487" t="s">
        <v>99</v>
      </c>
      <c r="U3" s="489" t="s">
        <v>100</v>
      </c>
    </row>
    <row r="4" spans="2:21" ht="17.25" customHeight="1" x14ac:dyDescent="0.2">
      <c r="B4" s="510"/>
      <c r="C4" s="488"/>
      <c r="D4" s="533" t="s">
        <v>90</v>
      </c>
      <c r="E4" s="491" t="s">
        <v>94</v>
      </c>
      <c r="F4" s="492"/>
      <c r="G4" s="493"/>
      <c r="H4" s="506"/>
      <c r="I4" s="506"/>
      <c r="J4" s="512"/>
      <c r="K4" s="490"/>
      <c r="L4" s="33"/>
      <c r="M4" s="495"/>
      <c r="N4" s="519"/>
      <c r="O4" s="499"/>
      <c r="P4" s="500"/>
      <c r="Q4" s="488"/>
      <c r="R4" s="488"/>
      <c r="S4" s="488"/>
      <c r="T4" s="488"/>
      <c r="U4" s="490"/>
    </row>
    <row r="5" spans="2:21" ht="17.25" customHeight="1" x14ac:dyDescent="0.2">
      <c r="B5" s="511"/>
      <c r="C5" s="504"/>
      <c r="D5" s="534"/>
      <c r="E5" s="61" t="s">
        <v>91</v>
      </c>
      <c r="F5" s="61" t="s">
        <v>92</v>
      </c>
      <c r="G5" s="61" t="s">
        <v>10</v>
      </c>
      <c r="H5" s="62" t="s">
        <v>117</v>
      </c>
      <c r="I5" s="68" t="s">
        <v>117</v>
      </c>
      <c r="J5" s="68" t="s">
        <v>117</v>
      </c>
      <c r="K5" s="92" t="s">
        <v>122</v>
      </c>
      <c r="L5" s="34"/>
      <c r="M5" s="496"/>
      <c r="N5" s="61" t="s">
        <v>95</v>
      </c>
      <c r="O5" s="61" t="s">
        <v>96</v>
      </c>
      <c r="P5" s="61" t="s">
        <v>10</v>
      </c>
      <c r="Q5" s="73" t="s">
        <v>119</v>
      </c>
      <c r="R5" s="73" t="s">
        <v>119</v>
      </c>
      <c r="S5" s="60" t="s">
        <v>146</v>
      </c>
      <c r="T5" s="73" t="s">
        <v>119</v>
      </c>
      <c r="U5" s="74" t="s">
        <v>119</v>
      </c>
    </row>
    <row r="6" spans="2:21" ht="15.75" customHeight="1" x14ac:dyDescent="0.2">
      <c r="B6" s="9"/>
      <c r="C6" s="59" t="s">
        <v>85</v>
      </c>
      <c r="D6" s="58">
        <v>2289</v>
      </c>
      <c r="E6" s="58"/>
      <c r="F6" s="58">
        <v>15159</v>
      </c>
      <c r="G6" s="58">
        <v>15159</v>
      </c>
      <c r="H6" s="58"/>
      <c r="I6" s="69"/>
      <c r="J6" s="69"/>
      <c r="K6" s="91">
        <v>0</v>
      </c>
      <c r="L6" s="35"/>
      <c r="M6" s="81" t="s">
        <v>85</v>
      </c>
      <c r="N6" s="63">
        <v>0</v>
      </c>
      <c r="O6" s="58">
        <v>0</v>
      </c>
      <c r="P6" s="58">
        <v>0</v>
      </c>
      <c r="Q6" s="58">
        <v>0</v>
      </c>
      <c r="R6" s="58">
        <v>0</v>
      </c>
      <c r="S6" s="63">
        <v>0</v>
      </c>
      <c r="T6" s="58"/>
      <c r="U6" s="56">
        <v>4913</v>
      </c>
    </row>
    <row r="7" spans="2:21" ht="15.75" customHeight="1" x14ac:dyDescent="0.2">
      <c r="B7" s="9"/>
      <c r="C7" s="59" t="s">
        <v>174</v>
      </c>
      <c r="D7" s="58">
        <v>286</v>
      </c>
      <c r="E7" s="58">
        <v>16359</v>
      </c>
      <c r="F7" s="58">
        <v>43696</v>
      </c>
      <c r="G7" s="58">
        <v>60055</v>
      </c>
      <c r="H7" s="58"/>
      <c r="I7" s="69"/>
      <c r="J7" s="69">
        <v>1306</v>
      </c>
      <c r="K7" s="56">
        <v>0</v>
      </c>
      <c r="L7" s="35"/>
      <c r="M7" s="81" t="s">
        <v>174</v>
      </c>
      <c r="N7" s="63">
        <v>0</v>
      </c>
      <c r="O7" s="58">
        <v>0</v>
      </c>
      <c r="P7" s="58"/>
      <c r="Q7" s="58">
        <v>0</v>
      </c>
      <c r="R7" s="58">
        <v>0</v>
      </c>
      <c r="S7" s="63">
        <v>0</v>
      </c>
      <c r="T7" s="58"/>
      <c r="U7" s="56">
        <v>7255</v>
      </c>
    </row>
    <row r="8" spans="2:21" ht="15.75" customHeight="1" x14ac:dyDescent="0.2">
      <c r="B8" s="9" t="s">
        <v>61</v>
      </c>
      <c r="C8" s="4" t="s">
        <v>1</v>
      </c>
      <c r="D8" s="21">
        <v>271</v>
      </c>
      <c r="E8" s="21">
        <v>216</v>
      </c>
      <c r="F8" s="21">
        <v>114366</v>
      </c>
      <c r="G8" s="58">
        <v>114582</v>
      </c>
      <c r="H8" s="21">
        <v>4013</v>
      </c>
      <c r="I8" s="57"/>
      <c r="J8" s="57">
        <v>7383</v>
      </c>
      <c r="K8" s="23">
        <v>0</v>
      </c>
      <c r="L8" s="35"/>
      <c r="M8" s="82" t="s">
        <v>1</v>
      </c>
      <c r="N8" s="42">
        <v>389</v>
      </c>
      <c r="O8" s="21">
        <v>895</v>
      </c>
      <c r="P8" s="21">
        <v>1284</v>
      </c>
      <c r="Q8" s="21">
        <v>0</v>
      </c>
      <c r="R8" s="21">
        <v>0</v>
      </c>
      <c r="S8" s="42">
        <v>0</v>
      </c>
      <c r="T8" s="21">
        <v>0</v>
      </c>
      <c r="U8" s="56">
        <v>53115</v>
      </c>
    </row>
    <row r="9" spans="2:21" ht="15.75" customHeight="1" x14ac:dyDescent="0.2">
      <c r="B9" s="9"/>
      <c r="C9" s="4" t="s">
        <v>2</v>
      </c>
      <c r="D9" s="21">
        <v>853</v>
      </c>
      <c r="E9" s="21">
        <v>4898</v>
      </c>
      <c r="F9" s="21"/>
      <c r="G9" s="58">
        <v>4898</v>
      </c>
      <c r="H9" s="21"/>
      <c r="I9" s="57"/>
      <c r="J9" s="57"/>
      <c r="K9" s="23">
        <v>0</v>
      </c>
      <c r="L9" s="35"/>
      <c r="M9" s="82" t="s">
        <v>2</v>
      </c>
      <c r="N9" s="42">
        <v>0</v>
      </c>
      <c r="O9" s="21">
        <v>0</v>
      </c>
      <c r="P9" s="21">
        <v>0</v>
      </c>
      <c r="Q9" s="21">
        <v>0</v>
      </c>
      <c r="R9" s="21">
        <v>0</v>
      </c>
      <c r="S9" s="42">
        <v>0</v>
      </c>
      <c r="T9" s="21">
        <v>0</v>
      </c>
      <c r="U9" s="56">
        <v>90340</v>
      </c>
    </row>
    <row r="10" spans="2:21" ht="15.75" customHeight="1" x14ac:dyDescent="0.2">
      <c r="B10" s="9"/>
      <c r="C10" s="4" t="s">
        <v>0</v>
      </c>
      <c r="D10" s="21">
        <v>5765</v>
      </c>
      <c r="E10" s="21">
        <v>945</v>
      </c>
      <c r="F10" s="21">
        <v>83243</v>
      </c>
      <c r="G10" s="58">
        <v>84188</v>
      </c>
      <c r="H10" s="21"/>
      <c r="I10" s="57"/>
      <c r="J10" s="57"/>
      <c r="K10" s="23">
        <v>0</v>
      </c>
      <c r="L10" s="35"/>
      <c r="M10" s="82" t="s">
        <v>0</v>
      </c>
      <c r="N10" s="42">
        <v>0</v>
      </c>
      <c r="O10" s="21">
        <v>0</v>
      </c>
      <c r="P10" s="21">
        <v>0</v>
      </c>
      <c r="Q10" s="21">
        <v>0</v>
      </c>
      <c r="R10" s="21">
        <v>0</v>
      </c>
      <c r="S10" s="111">
        <v>0</v>
      </c>
      <c r="T10" s="105">
        <v>0</v>
      </c>
      <c r="U10" s="56">
        <v>2100</v>
      </c>
    </row>
    <row r="11" spans="2:21" ht="15.75" customHeight="1" x14ac:dyDescent="0.2">
      <c r="B11" s="9" t="s">
        <v>212</v>
      </c>
      <c r="C11" s="4" t="s">
        <v>8</v>
      </c>
      <c r="D11" s="21">
        <v>1380</v>
      </c>
      <c r="E11" s="21"/>
      <c r="F11" s="21"/>
      <c r="G11" s="58">
        <v>0</v>
      </c>
      <c r="H11" s="21"/>
      <c r="I11" s="57"/>
      <c r="J11" s="57"/>
      <c r="K11" s="23">
        <v>0</v>
      </c>
      <c r="L11" s="35"/>
      <c r="M11" s="82" t="s">
        <v>8</v>
      </c>
      <c r="N11" s="42">
        <v>0</v>
      </c>
      <c r="O11" s="21">
        <v>0</v>
      </c>
      <c r="P11" s="21">
        <v>0</v>
      </c>
      <c r="Q11" s="21">
        <v>0</v>
      </c>
      <c r="R11" s="21">
        <v>0</v>
      </c>
      <c r="S11" s="42">
        <v>0</v>
      </c>
      <c r="T11" s="21">
        <v>0</v>
      </c>
      <c r="U11" s="56">
        <v>0</v>
      </c>
    </row>
    <row r="12" spans="2:21" ht="15.75" customHeight="1" x14ac:dyDescent="0.2">
      <c r="B12" s="9" t="s">
        <v>62</v>
      </c>
      <c r="C12" s="4" t="s">
        <v>3</v>
      </c>
      <c r="D12" s="21">
        <v>686</v>
      </c>
      <c r="E12" s="21">
        <v>45956</v>
      </c>
      <c r="F12" s="21">
        <v>33852</v>
      </c>
      <c r="G12" s="58">
        <v>79808</v>
      </c>
      <c r="H12" s="21"/>
      <c r="I12" s="57"/>
      <c r="J12" s="57">
        <v>6626</v>
      </c>
      <c r="K12" s="23">
        <v>0</v>
      </c>
      <c r="L12" s="35"/>
      <c r="M12" s="82" t="s">
        <v>3</v>
      </c>
      <c r="N12" s="42">
        <v>0</v>
      </c>
      <c r="O12" s="21">
        <v>0</v>
      </c>
      <c r="P12" s="21">
        <v>0</v>
      </c>
      <c r="Q12" s="21">
        <v>0</v>
      </c>
      <c r="R12" s="21">
        <v>0</v>
      </c>
      <c r="S12" s="42">
        <v>0</v>
      </c>
      <c r="T12" s="21">
        <v>0</v>
      </c>
      <c r="U12" s="56">
        <v>0</v>
      </c>
    </row>
    <row r="13" spans="2:21" ht="15.75" customHeight="1" x14ac:dyDescent="0.2">
      <c r="B13" s="9"/>
      <c r="C13" s="4" t="s">
        <v>4</v>
      </c>
      <c r="D13" s="21">
        <v>369</v>
      </c>
      <c r="E13" s="21">
        <v>107050</v>
      </c>
      <c r="F13" s="21">
        <v>88387</v>
      </c>
      <c r="G13" s="58">
        <v>195437</v>
      </c>
      <c r="H13" s="21">
        <v>102360</v>
      </c>
      <c r="I13" s="57"/>
      <c r="J13" s="57">
        <v>2800</v>
      </c>
      <c r="K13" s="23">
        <v>0</v>
      </c>
      <c r="L13" s="35"/>
      <c r="M13" s="82" t="s">
        <v>4</v>
      </c>
      <c r="N13" s="42">
        <v>0</v>
      </c>
      <c r="O13" s="21">
        <v>0</v>
      </c>
      <c r="P13" s="21">
        <v>0</v>
      </c>
      <c r="Q13" s="21">
        <v>0</v>
      </c>
      <c r="R13" s="21">
        <v>0</v>
      </c>
      <c r="S13" s="42">
        <v>0</v>
      </c>
      <c r="T13" s="21">
        <v>0</v>
      </c>
      <c r="U13" s="56">
        <v>0</v>
      </c>
    </row>
    <row r="14" spans="2:21" ht="15.75" customHeight="1" x14ac:dyDescent="0.2">
      <c r="B14" s="12"/>
      <c r="C14" s="6" t="s">
        <v>10</v>
      </c>
      <c r="D14" s="22">
        <v>11899</v>
      </c>
      <c r="E14" s="22">
        <v>175424</v>
      </c>
      <c r="F14" s="22">
        <v>378703</v>
      </c>
      <c r="G14" s="22">
        <v>554127</v>
      </c>
      <c r="H14" s="22">
        <v>106373</v>
      </c>
      <c r="I14" s="70">
        <v>0</v>
      </c>
      <c r="J14" s="70">
        <v>18115</v>
      </c>
      <c r="K14" s="24">
        <v>0</v>
      </c>
      <c r="L14" s="35"/>
      <c r="M14" s="84" t="s">
        <v>10</v>
      </c>
      <c r="N14" s="22">
        <v>389</v>
      </c>
      <c r="O14" s="22">
        <v>895</v>
      </c>
      <c r="P14" s="22">
        <v>1284</v>
      </c>
      <c r="Q14" s="22">
        <v>0</v>
      </c>
      <c r="R14" s="22">
        <v>0</v>
      </c>
      <c r="S14" s="106">
        <v>0</v>
      </c>
      <c r="T14" s="106">
        <v>0</v>
      </c>
      <c r="U14" s="24">
        <v>157723</v>
      </c>
    </row>
    <row r="15" spans="2:21" ht="15.75" customHeight="1" x14ac:dyDescent="0.2">
      <c r="B15" s="9" t="s">
        <v>63</v>
      </c>
      <c r="C15" s="115" t="s">
        <v>11</v>
      </c>
      <c r="D15" s="116">
        <v>8793</v>
      </c>
      <c r="E15" s="116">
        <v>12002</v>
      </c>
      <c r="F15" s="116">
        <v>89091</v>
      </c>
      <c r="G15" s="127">
        <v>101093</v>
      </c>
      <c r="H15" s="116">
        <v>0</v>
      </c>
      <c r="I15" s="117">
        <v>0</v>
      </c>
      <c r="J15" s="117"/>
      <c r="K15" s="128">
        <v>0</v>
      </c>
      <c r="L15" s="35"/>
      <c r="M15" s="119" t="s">
        <v>11</v>
      </c>
      <c r="N15" s="120"/>
      <c r="O15" s="116">
        <v>0</v>
      </c>
      <c r="P15" s="116">
        <v>0</v>
      </c>
      <c r="Q15" s="116">
        <v>0</v>
      </c>
      <c r="R15" s="116">
        <v>0</v>
      </c>
      <c r="S15" s="120">
        <v>0</v>
      </c>
      <c r="T15" s="116">
        <v>0</v>
      </c>
      <c r="U15" s="56">
        <v>2115</v>
      </c>
    </row>
    <row r="16" spans="2:21" ht="15.75" customHeight="1" x14ac:dyDescent="0.2">
      <c r="B16" s="12" t="s">
        <v>188</v>
      </c>
      <c r="C16" s="6" t="s">
        <v>10</v>
      </c>
      <c r="D16" s="22">
        <v>8793</v>
      </c>
      <c r="E16" s="22">
        <v>12002</v>
      </c>
      <c r="F16" s="22">
        <v>89091</v>
      </c>
      <c r="G16" s="76">
        <v>101093</v>
      </c>
      <c r="H16" s="22">
        <v>0</v>
      </c>
      <c r="I16" s="22">
        <v>0</v>
      </c>
      <c r="J16" s="22">
        <v>0</v>
      </c>
      <c r="K16" s="24">
        <v>0</v>
      </c>
      <c r="L16" s="35"/>
      <c r="M16" s="84" t="s">
        <v>10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4">
        <v>2115</v>
      </c>
    </row>
    <row r="17" spans="2:21" ht="15.75" customHeight="1" x14ac:dyDescent="0.2">
      <c r="B17" s="9" t="s">
        <v>65</v>
      </c>
      <c r="C17" s="59" t="s">
        <v>14</v>
      </c>
      <c r="D17" s="58">
        <v>1105</v>
      </c>
      <c r="E17" s="58">
        <v>1204</v>
      </c>
      <c r="F17" s="58">
        <v>141190</v>
      </c>
      <c r="G17" s="58">
        <v>142394</v>
      </c>
      <c r="H17" s="58">
        <v>1997</v>
      </c>
      <c r="I17" s="69">
        <v>0</v>
      </c>
      <c r="J17" s="69">
        <v>0</v>
      </c>
      <c r="K17" s="56">
        <v>0</v>
      </c>
      <c r="L17" s="35"/>
      <c r="M17" s="81" t="s">
        <v>14</v>
      </c>
      <c r="N17" s="63">
        <v>0</v>
      </c>
      <c r="O17" s="58">
        <v>0</v>
      </c>
      <c r="P17" s="58">
        <v>0</v>
      </c>
      <c r="Q17" s="58">
        <v>1614</v>
      </c>
      <c r="R17" s="58">
        <v>0</v>
      </c>
      <c r="S17" s="63">
        <v>0</v>
      </c>
      <c r="T17" s="58">
        <v>0</v>
      </c>
      <c r="U17" s="56">
        <v>1275</v>
      </c>
    </row>
    <row r="18" spans="2:21" ht="15.75" customHeight="1" x14ac:dyDescent="0.2">
      <c r="B18" s="9"/>
      <c r="C18" s="59" t="s">
        <v>176</v>
      </c>
      <c r="D18" s="58"/>
      <c r="E18" s="58"/>
      <c r="F18" s="58">
        <v>112713</v>
      </c>
      <c r="G18" s="58">
        <v>112713</v>
      </c>
      <c r="H18" s="58">
        <v>401</v>
      </c>
      <c r="I18" s="69">
        <v>0</v>
      </c>
      <c r="J18" s="69">
        <v>32</v>
      </c>
      <c r="K18" s="56">
        <v>0</v>
      </c>
      <c r="L18" s="35"/>
      <c r="M18" s="82" t="s">
        <v>176</v>
      </c>
      <c r="N18" s="63">
        <v>0</v>
      </c>
      <c r="O18" s="58">
        <v>0</v>
      </c>
      <c r="P18" s="58"/>
      <c r="Q18" s="58">
        <v>500</v>
      </c>
      <c r="R18" s="58">
        <v>0</v>
      </c>
      <c r="S18" s="63">
        <v>0</v>
      </c>
      <c r="T18" s="58">
        <v>0</v>
      </c>
      <c r="U18" s="56">
        <v>960</v>
      </c>
    </row>
    <row r="19" spans="2:21" ht="15.75" customHeight="1" x14ac:dyDescent="0.2">
      <c r="B19" s="12" t="s">
        <v>66</v>
      </c>
      <c r="C19" s="6" t="s">
        <v>10</v>
      </c>
      <c r="D19" s="22">
        <v>1105</v>
      </c>
      <c r="E19" s="22">
        <v>1204</v>
      </c>
      <c r="F19" s="22">
        <v>253903</v>
      </c>
      <c r="G19" s="22">
        <v>255107</v>
      </c>
      <c r="H19" s="22">
        <v>2398</v>
      </c>
      <c r="I19" s="22">
        <v>0</v>
      </c>
      <c r="J19" s="22">
        <v>32</v>
      </c>
      <c r="K19" s="24">
        <v>0</v>
      </c>
      <c r="L19" s="35"/>
      <c r="M19" s="84" t="s">
        <v>10</v>
      </c>
      <c r="N19" s="22">
        <v>0</v>
      </c>
      <c r="O19" s="22">
        <v>0</v>
      </c>
      <c r="P19" s="22">
        <v>0</v>
      </c>
      <c r="Q19" s="22">
        <v>2114</v>
      </c>
      <c r="R19" s="22">
        <v>0</v>
      </c>
      <c r="S19" s="22">
        <v>0</v>
      </c>
      <c r="T19" s="22">
        <v>0</v>
      </c>
      <c r="U19" s="24">
        <v>2235</v>
      </c>
    </row>
    <row r="20" spans="2:21" ht="15.75" customHeight="1" x14ac:dyDescent="0.2">
      <c r="B20" s="477" t="s">
        <v>189</v>
      </c>
      <c r="C20" s="121" t="s">
        <v>187</v>
      </c>
      <c r="D20" s="122">
        <v>5290</v>
      </c>
      <c r="E20" s="122">
        <v>17973</v>
      </c>
      <c r="F20" s="122">
        <v>280199</v>
      </c>
      <c r="G20" s="122">
        <v>298172</v>
      </c>
      <c r="H20" s="122">
        <v>160</v>
      </c>
      <c r="I20" s="123">
        <v>103234</v>
      </c>
      <c r="J20" s="123">
        <v>700</v>
      </c>
      <c r="K20" s="126">
        <v>0</v>
      </c>
      <c r="L20" s="35"/>
      <c r="M20" s="124" t="s">
        <v>187</v>
      </c>
      <c r="N20" s="125">
        <v>42</v>
      </c>
      <c r="O20" s="125">
        <v>11</v>
      </c>
      <c r="P20" s="125">
        <v>53</v>
      </c>
      <c r="Q20" s="125">
        <v>0</v>
      </c>
      <c r="R20" s="125">
        <v>0</v>
      </c>
      <c r="S20" s="125">
        <v>0</v>
      </c>
      <c r="T20" s="122">
        <v>0</v>
      </c>
      <c r="U20" s="56">
        <v>13635</v>
      </c>
    </row>
    <row r="21" spans="2:21" ht="15.75" customHeight="1" x14ac:dyDescent="0.2">
      <c r="B21" s="513"/>
      <c r="C21" s="4" t="s">
        <v>170</v>
      </c>
      <c r="D21" s="21"/>
      <c r="E21" s="21">
        <v>5508</v>
      </c>
      <c r="F21" s="21">
        <v>70031</v>
      </c>
      <c r="G21" s="21">
        <v>75539</v>
      </c>
      <c r="H21" s="21"/>
      <c r="I21" s="57"/>
      <c r="J21" s="57"/>
      <c r="K21" s="23">
        <v>0</v>
      </c>
      <c r="L21" s="35"/>
      <c r="M21" s="82" t="s">
        <v>20</v>
      </c>
      <c r="N21" s="42"/>
      <c r="O21" s="21">
        <v>0</v>
      </c>
      <c r="P21" s="21">
        <v>0</v>
      </c>
      <c r="Q21" s="21">
        <v>0</v>
      </c>
      <c r="R21" s="21">
        <v>0</v>
      </c>
      <c r="S21" s="42">
        <v>0</v>
      </c>
      <c r="T21" s="21">
        <v>0</v>
      </c>
      <c r="U21" s="56">
        <v>90</v>
      </c>
    </row>
    <row r="22" spans="2:21" ht="15.75" customHeight="1" x14ac:dyDescent="0.2">
      <c r="B22" s="514"/>
      <c r="C22" s="6" t="s">
        <v>10</v>
      </c>
      <c r="D22" s="22">
        <v>5290</v>
      </c>
      <c r="E22" s="22">
        <v>23481</v>
      </c>
      <c r="F22" s="22">
        <v>350230</v>
      </c>
      <c r="G22" s="22">
        <v>373711</v>
      </c>
      <c r="H22" s="22">
        <v>160</v>
      </c>
      <c r="I22" s="22">
        <v>103234</v>
      </c>
      <c r="J22" s="22">
        <v>700</v>
      </c>
      <c r="K22" s="24">
        <v>0</v>
      </c>
      <c r="L22" s="35"/>
      <c r="M22" s="84" t="s">
        <v>10</v>
      </c>
      <c r="N22" s="22">
        <v>42</v>
      </c>
      <c r="O22" s="22">
        <v>11</v>
      </c>
      <c r="P22" s="22">
        <v>53</v>
      </c>
      <c r="Q22" s="22">
        <v>0</v>
      </c>
      <c r="R22" s="22">
        <v>0</v>
      </c>
      <c r="S22" s="22">
        <v>0</v>
      </c>
      <c r="T22" s="22">
        <v>0</v>
      </c>
      <c r="U22" s="24">
        <v>13725</v>
      </c>
    </row>
    <row r="23" spans="2:21" ht="15.75" customHeight="1" x14ac:dyDescent="0.2">
      <c r="B23" s="477" t="s">
        <v>213</v>
      </c>
      <c r="C23" s="59" t="s">
        <v>22</v>
      </c>
      <c r="D23" s="58">
        <v>30935</v>
      </c>
      <c r="E23" s="58">
        <v>21188</v>
      </c>
      <c r="F23" s="58">
        <v>690241</v>
      </c>
      <c r="G23" s="58">
        <v>711429</v>
      </c>
      <c r="H23" s="58">
        <v>2688</v>
      </c>
      <c r="I23" s="69">
        <v>3</v>
      </c>
      <c r="J23" s="69">
        <v>1831</v>
      </c>
      <c r="K23" s="56">
        <v>0</v>
      </c>
      <c r="L23" s="35"/>
      <c r="M23" s="81" t="s">
        <v>22</v>
      </c>
      <c r="N23" s="63">
        <v>462</v>
      </c>
      <c r="O23" s="58">
        <v>0</v>
      </c>
      <c r="P23" s="58">
        <v>462</v>
      </c>
      <c r="Q23" s="58">
        <v>1865</v>
      </c>
      <c r="R23" s="58">
        <v>166</v>
      </c>
      <c r="S23" s="63">
        <v>0</v>
      </c>
      <c r="T23" s="58">
        <v>0</v>
      </c>
      <c r="U23" s="56">
        <v>81539</v>
      </c>
    </row>
    <row r="24" spans="2:21" ht="15.75" customHeight="1" x14ac:dyDescent="0.2">
      <c r="B24" s="478"/>
      <c r="C24" s="4" t="s">
        <v>23</v>
      </c>
      <c r="D24" s="21">
        <v>203</v>
      </c>
      <c r="E24" s="21"/>
      <c r="F24" s="21"/>
      <c r="G24" s="58">
        <v>0</v>
      </c>
      <c r="H24" s="21"/>
      <c r="I24" s="57"/>
      <c r="J24" s="57"/>
      <c r="K24" s="23">
        <v>0</v>
      </c>
      <c r="L24" s="35"/>
      <c r="M24" s="82" t="s">
        <v>23</v>
      </c>
      <c r="N24" s="42">
        <v>0</v>
      </c>
      <c r="O24" s="21">
        <v>0</v>
      </c>
      <c r="P24" s="21">
        <v>0</v>
      </c>
      <c r="Q24" s="114">
        <v>0</v>
      </c>
      <c r="R24" s="21">
        <v>0</v>
      </c>
      <c r="S24" s="42">
        <v>0</v>
      </c>
      <c r="T24" s="21">
        <v>0</v>
      </c>
      <c r="U24" s="56">
        <v>4977</v>
      </c>
    </row>
    <row r="25" spans="2:21" ht="15.75" customHeight="1" x14ac:dyDescent="0.2">
      <c r="B25" s="479"/>
      <c r="C25" s="6" t="s">
        <v>10</v>
      </c>
      <c r="D25" s="22">
        <v>31138</v>
      </c>
      <c r="E25" s="22">
        <v>21188</v>
      </c>
      <c r="F25" s="22">
        <v>690241</v>
      </c>
      <c r="G25" s="22">
        <v>711429</v>
      </c>
      <c r="H25" s="22">
        <v>2688</v>
      </c>
      <c r="I25" s="22">
        <v>3</v>
      </c>
      <c r="J25" s="22">
        <v>1831</v>
      </c>
      <c r="K25" s="24">
        <v>0</v>
      </c>
      <c r="L25" s="35"/>
      <c r="M25" s="84" t="s">
        <v>10</v>
      </c>
      <c r="N25" s="22">
        <v>462</v>
      </c>
      <c r="O25" s="22">
        <v>0</v>
      </c>
      <c r="P25" s="22">
        <v>462</v>
      </c>
      <c r="Q25" s="22">
        <v>1865</v>
      </c>
      <c r="R25" s="22">
        <v>166</v>
      </c>
      <c r="S25" s="22">
        <v>0</v>
      </c>
      <c r="T25" s="22">
        <v>0</v>
      </c>
      <c r="U25" s="24">
        <v>86516</v>
      </c>
    </row>
    <row r="26" spans="2:21" ht="15.75" customHeight="1" x14ac:dyDescent="0.2">
      <c r="B26" s="9" t="s">
        <v>71</v>
      </c>
      <c r="C26" s="4" t="s">
        <v>26</v>
      </c>
      <c r="D26" s="21">
        <v>3065</v>
      </c>
      <c r="E26" s="21">
        <v>1928</v>
      </c>
      <c r="F26" s="21">
        <v>7238</v>
      </c>
      <c r="G26" s="21">
        <v>9166</v>
      </c>
      <c r="H26" s="21"/>
      <c r="I26" s="57"/>
      <c r="J26" s="57">
        <v>0</v>
      </c>
      <c r="K26" s="23">
        <v>0</v>
      </c>
      <c r="L26" s="35"/>
      <c r="M26" s="82" t="s">
        <v>26</v>
      </c>
      <c r="N26" s="42">
        <v>0</v>
      </c>
      <c r="O26" s="21">
        <v>0</v>
      </c>
      <c r="P26" s="21">
        <v>0</v>
      </c>
      <c r="Q26" s="21">
        <v>0</v>
      </c>
      <c r="R26" s="21">
        <v>0</v>
      </c>
      <c r="S26" s="42">
        <v>0</v>
      </c>
      <c r="T26" s="21">
        <v>0</v>
      </c>
      <c r="U26" s="56">
        <v>50555</v>
      </c>
    </row>
    <row r="27" spans="2:21" ht="15.75" customHeight="1" x14ac:dyDescent="0.2">
      <c r="B27" s="12" t="s">
        <v>214</v>
      </c>
      <c r="C27" s="6" t="s">
        <v>10</v>
      </c>
      <c r="D27" s="22">
        <v>3065</v>
      </c>
      <c r="E27" s="22">
        <v>1928</v>
      </c>
      <c r="F27" s="22">
        <v>7238</v>
      </c>
      <c r="G27" s="22">
        <v>9166</v>
      </c>
      <c r="H27" s="22">
        <v>0</v>
      </c>
      <c r="I27" s="22">
        <v>0</v>
      </c>
      <c r="J27" s="22">
        <v>0</v>
      </c>
      <c r="K27" s="24">
        <v>0</v>
      </c>
      <c r="L27" s="35"/>
      <c r="M27" s="84" t="s">
        <v>10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4">
        <v>50555</v>
      </c>
    </row>
    <row r="28" spans="2:21" ht="15.75" customHeight="1" x14ac:dyDescent="0.2">
      <c r="B28" s="482" t="s">
        <v>215</v>
      </c>
      <c r="C28" s="64" t="s">
        <v>31</v>
      </c>
      <c r="D28" s="58">
        <v>2274</v>
      </c>
      <c r="E28" s="58"/>
      <c r="F28" s="58">
        <v>353531</v>
      </c>
      <c r="G28" s="127">
        <v>353531</v>
      </c>
      <c r="H28" s="58"/>
      <c r="I28" s="69"/>
      <c r="J28" s="69">
        <v>0</v>
      </c>
      <c r="K28" s="93">
        <v>0</v>
      </c>
      <c r="L28" s="35"/>
      <c r="M28" s="87" t="s">
        <v>31</v>
      </c>
      <c r="N28" s="114">
        <v>0</v>
      </c>
      <c r="O28" s="66">
        <v>0</v>
      </c>
      <c r="P28" s="66">
        <v>0</v>
      </c>
      <c r="Q28" s="58">
        <v>0</v>
      </c>
      <c r="R28" s="67">
        <v>0</v>
      </c>
      <c r="S28" s="66">
        <v>0</v>
      </c>
      <c r="T28" s="66">
        <v>0</v>
      </c>
      <c r="U28" s="56">
        <v>2175</v>
      </c>
    </row>
    <row r="29" spans="2:21" ht="15.75" customHeight="1" x14ac:dyDescent="0.2">
      <c r="B29" s="483"/>
      <c r="C29" s="7" t="s">
        <v>32</v>
      </c>
      <c r="D29" s="21">
        <v>1851</v>
      </c>
      <c r="E29" s="21"/>
      <c r="F29" s="21">
        <v>20332</v>
      </c>
      <c r="G29" s="58">
        <v>20332</v>
      </c>
      <c r="H29" s="21">
        <v>30</v>
      </c>
      <c r="I29" s="57"/>
      <c r="J29" s="57">
        <v>0</v>
      </c>
      <c r="K29" s="19">
        <v>0</v>
      </c>
      <c r="L29" s="35"/>
      <c r="M29" s="88" t="s">
        <v>32</v>
      </c>
      <c r="N29" s="49">
        <v>0</v>
      </c>
      <c r="O29" s="18">
        <v>0</v>
      </c>
      <c r="P29" s="18">
        <v>0</v>
      </c>
      <c r="Q29" s="21">
        <v>0</v>
      </c>
      <c r="R29" s="49">
        <v>0</v>
      </c>
      <c r="S29" s="18">
        <v>0</v>
      </c>
      <c r="T29" s="18">
        <v>0</v>
      </c>
      <c r="U29" s="56">
        <v>22000</v>
      </c>
    </row>
    <row r="30" spans="2:21" ht="15.75" customHeight="1" x14ac:dyDescent="0.2">
      <c r="B30" s="483"/>
      <c r="C30" s="7" t="s">
        <v>33</v>
      </c>
      <c r="D30" s="21">
        <v>2480</v>
      </c>
      <c r="E30" s="21"/>
      <c r="F30" s="21">
        <v>19198</v>
      </c>
      <c r="G30" s="58">
        <v>19198</v>
      </c>
      <c r="H30" s="21"/>
      <c r="I30" s="57">
        <v>145430</v>
      </c>
      <c r="J30" s="57">
        <v>0</v>
      </c>
      <c r="K30" s="19">
        <v>0</v>
      </c>
      <c r="L30" s="35"/>
      <c r="M30" s="88" t="s">
        <v>33</v>
      </c>
      <c r="N30" s="49"/>
      <c r="O30" s="18"/>
      <c r="P30" s="66"/>
      <c r="Q30" s="21"/>
      <c r="R30" s="49"/>
      <c r="S30" s="18"/>
      <c r="T30" s="18">
        <v>0</v>
      </c>
      <c r="U30" s="56">
        <v>4092</v>
      </c>
    </row>
    <row r="31" spans="2:21" ht="15.75" customHeight="1" x14ac:dyDescent="0.2">
      <c r="B31" s="484"/>
      <c r="C31" s="65" t="s">
        <v>10</v>
      </c>
      <c r="D31" s="22">
        <v>6605</v>
      </c>
      <c r="E31" s="22">
        <v>0</v>
      </c>
      <c r="F31" s="22">
        <v>393061</v>
      </c>
      <c r="G31" s="76">
        <v>393061</v>
      </c>
      <c r="H31" s="22">
        <v>30</v>
      </c>
      <c r="I31" s="22">
        <v>145430</v>
      </c>
      <c r="J31" s="22">
        <v>0</v>
      </c>
      <c r="K31" s="24">
        <v>0</v>
      </c>
      <c r="L31" s="35"/>
      <c r="M31" s="89" t="s">
        <v>10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6">
        <v>28267</v>
      </c>
    </row>
    <row r="32" spans="2:21" ht="15.75" customHeight="1" x14ac:dyDescent="0.2">
      <c r="B32" s="9" t="s">
        <v>75</v>
      </c>
      <c r="C32" s="64" t="s">
        <v>35</v>
      </c>
      <c r="D32" s="58">
        <v>8774</v>
      </c>
      <c r="E32" s="21">
        <v>535</v>
      </c>
      <c r="F32" s="21">
        <v>64330</v>
      </c>
      <c r="G32" s="58">
        <v>64865</v>
      </c>
      <c r="H32" s="58"/>
      <c r="I32" s="69">
        <v>0</v>
      </c>
      <c r="J32" s="69">
        <v>0</v>
      </c>
      <c r="K32" s="56">
        <v>0</v>
      </c>
      <c r="L32" s="35"/>
      <c r="M32" s="87" t="s">
        <v>35</v>
      </c>
      <c r="N32" s="95">
        <v>8820</v>
      </c>
      <c r="O32" s="66">
        <v>761</v>
      </c>
      <c r="P32" s="66">
        <v>9581</v>
      </c>
      <c r="Q32" s="58"/>
      <c r="R32" s="58"/>
      <c r="S32" s="67"/>
      <c r="T32" s="66"/>
      <c r="U32" s="56">
        <v>26175</v>
      </c>
    </row>
    <row r="33" spans="2:21" ht="15.75" customHeight="1" x14ac:dyDescent="0.2">
      <c r="B33" s="12" t="s">
        <v>76</v>
      </c>
      <c r="C33" s="65" t="s">
        <v>10</v>
      </c>
      <c r="D33" s="22">
        <v>8774</v>
      </c>
      <c r="E33" s="22">
        <v>535</v>
      </c>
      <c r="F33" s="22">
        <v>64330</v>
      </c>
      <c r="G33" s="22">
        <v>64865</v>
      </c>
      <c r="H33" s="22">
        <v>0</v>
      </c>
      <c r="I33" s="22">
        <v>0</v>
      </c>
      <c r="J33" s="22">
        <v>0</v>
      </c>
      <c r="K33" s="24">
        <v>0</v>
      </c>
      <c r="L33" s="35"/>
      <c r="M33" s="89" t="s">
        <v>10</v>
      </c>
      <c r="N33" s="22">
        <v>8820</v>
      </c>
      <c r="O33" s="22">
        <v>761</v>
      </c>
      <c r="P33" s="22">
        <v>9581</v>
      </c>
      <c r="Q33" s="22">
        <v>0</v>
      </c>
      <c r="R33" s="22">
        <v>0</v>
      </c>
      <c r="S33" s="22">
        <v>0</v>
      </c>
      <c r="T33" s="22">
        <v>0</v>
      </c>
      <c r="U33" s="24">
        <v>26175</v>
      </c>
    </row>
    <row r="34" spans="2:21" ht="15.75" customHeight="1" x14ac:dyDescent="0.2">
      <c r="B34" s="9" t="s">
        <v>77</v>
      </c>
      <c r="C34" s="64" t="s">
        <v>37</v>
      </c>
      <c r="D34" s="58">
        <v>1965</v>
      </c>
      <c r="E34" s="58">
        <v>5274</v>
      </c>
      <c r="F34" s="58">
        <v>14726</v>
      </c>
      <c r="G34" s="58">
        <v>20000</v>
      </c>
      <c r="H34" s="58">
        <v>618</v>
      </c>
      <c r="I34" s="69"/>
      <c r="J34" s="69"/>
      <c r="K34" s="56">
        <v>170</v>
      </c>
      <c r="L34" s="35"/>
      <c r="M34" s="87" t="s">
        <v>37</v>
      </c>
      <c r="N34" s="67">
        <v>14</v>
      </c>
      <c r="O34" s="66"/>
      <c r="P34" s="66">
        <v>14</v>
      </c>
      <c r="Q34" s="58">
        <v>61</v>
      </c>
      <c r="R34" s="58">
        <v>24</v>
      </c>
      <c r="S34" s="67"/>
      <c r="T34" s="66"/>
      <c r="U34" s="56">
        <v>2775</v>
      </c>
    </row>
    <row r="35" spans="2:21" ht="15.75" customHeight="1" x14ac:dyDescent="0.2">
      <c r="B35" s="9" t="s">
        <v>212</v>
      </c>
      <c r="C35" s="7" t="s">
        <v>38</v>
      </c>
      <c r="D35" s="21">
        <v>6578</v>
      </c>
      <c r="E35" s="21">
        <v>5806</v>
      </c>
      <c r="F35" s="21"/>
      <c r="G35" s="58">
        <v>5806</v>
      </c>
      <c r="H35" s="21"/>
      <c r="I35" s="57"/>
      <c r="J35" s="57"/>
      <c r="K35" s="23">
        <v>399</v>
      </c>
      <c r="L35" s="35"/>
      <c r="M35" s="88" t="s">
        <v>38</v>
      </c>
      <c r="N35" s="49"/>
      <c r="O35" s="18">
        <v>772</v>
      </c>
      <c r="P35" s="66">
        <v>772</v>
      </c>
      <c r="Q35" s="21"/>
      <c r="R35" s="21">
        <v>31</v>
      </c>
      <c r="S35" s="49"/>
      <c r="T35" s="18"/>
      <c r="U35" s="56">
        <v>2550</v>
      </c>
    </row>
    <row r="36" spans="2:21" ht="15.75" customHeight="1" x14ac:dyDescent="0.2">
      <c r="B36" s="12" t="s">
        <v>78</v>
      </c>
      <c r="C36" s="65" t="s">
        <v>10</v>
      </c>
      <c r="D36" s="22">
        <v>8543</v>
      </c>
      <c r="E36" s="22">
        <v>11080</v>
      </c>
      <c r="F36" s="22">
        <v>14726</v>
      </c>
      <c r="G36" s="22">
        <v>25806</v>
      </c>
      <c r="H36" s="22">
        <v>618</v>
      </c>
      <c r="I36" s="22">
        <v>0</v>
      </c>
      <c r="J36" s="22">
        <v>0</v>
      </c>
      <c r="K36" s="24">
        <v>569</v>
      </c>
      <c r="L36" s="35"/>
      <c r="M36" s="89" t="s">
        <v>10</v>
      </c>
      <c r="N36" s="22">
        <v>14</v>
      </c>
      <c r="O36" s="22">
        <v>772</v>
      </c>
      <c r="P36" s="22">
        <v>786</v>
      </c>
      <c r="Q36" s="22">
        <v>61</v>
      </c>
      <c r="R36" s="22">
        <v>55</v>
      </c>
      <c r="S36" s="22">
        <v>0</v>
      </c>
      <c r="T36" s="22">
        <v>0</v>
      </c>
      <c r="U36" s="24">
        <v>5325</v>
      </c>
    </row>
    <row r="37" spans="2:21" ht="15.75" customHeight="1" x14ac:dyDescent="0.2">
      <c r="B37" s="9"/>
      <c r="C37" s="64" t="s">
        <v>39</v>
      </c>
      <c r="D37" s="58">
        <v>17361</v>
      </c>
      <c r="E37" s="58">
        <v>6028</v>
      </c>
      <c r="F37" s="58">
        <v>21905</v>
      </c>
      <c r="G37" s="58">
        <v>27933</v>
      </c>
      <c r="H37" s="58">
        <v>900</v>
      </c>
      <c r="I37" s="69"/>
      <c r="J37" s="69">
        <v>700</v>
      </c>
      <c r="K37" s="56">
        <v>606</v>
      </c>
      <c r="L37" s="35"/>
      <c r="M37" s="87" t="s">
        <v>39</v>
      </c>
      <c r="N37" s="67">
        <v>450</v>
      </c>
      <c r="O37" s="66">
        <v>2000</v>
      </c>
      <c r="P37" s="66">
        <v>2450</v>
      </c>
      <c r="Q37" s="58">
        <v>571</v>
      </c>
      <c r="R37" s="58">
        <v>1672</v>
      </c>
      <c r="S37" s="67"/>
      <c r="T37" s="66"/>
      <c r="U37" s="56">
        <v>4740</v>
      </c>
    </row>
    <row r="38" spans="2:21" ht="15.75" customHeight="1" x14ac:dyDescent="0.2">
      <c r="B38" s="9" t="s">
        <v>79</v>
      </c>
      <c r="C38" s="7" t="s">
        <v>40</v>
      </c>
      <c r="D38" s="21">
        <v>12553</v>
      </c>
      <c r="E38" s="21">
        <v>2852</v>
      </c>
      <c r="F38" s="21"/>
      <c r="G38" s="58">
        <v>2852</v>
      </c>
      <c r="H38" s="21">
        <v>700</v>
      </c>
      <c r="I38" s="57"/>
      <c r="J38" s="57"/>
      <c r="K38" s="23">
        <v>2350</v>
      </c>
      <c r="L38" s="35"/>
      <c r="M38" s="88" t="s">
        <v>40</v>
      </c>
      <c r="N38" s="49">
        <v>15</v>
      </c>
      <c r="O38" s="18">
        <v>500</v>
      </c>
      <c r="P38" s="66">
        <v>515</v>
      </c>
      <c r="Q38" s="21"/>
      <c r="R38" s="21"/>
      <c r="S38" s="49"/>
      <c r="T38" s="18"/>
      <c r="U38" s="56">
        <v>0</v>
      </c>
    </row>
    <row r="39" spans="2:21" ht="15.75" customHeight="1" x14ac:dyDescent="0.2">
      <c r="B39" s="9" t="s">
        <v>212</v>
      </c>
      <c r="C39" s="7" t="s">
        <v>43</v>
      </c>
      <c r="D39" s="21">
        <v>1797</v>
      </c>
      <c r="E39" s="21">
        <v>330</v>
      </c>
      <c r="F39" s="21"/>
      <c r="G39" s="58">
        <v>330</v>
      </c>
      <c r="H39" s="21"/>
      <c r="I39" s="57"/>
      <c r="J39" s="57"/>
      <c r="K39" s="23"/>
      <c r="L39" s="35"/>
      <c r="M39" s="88" t="s">
        <v>43</v>
      </c>
      <c r="N39" s="49"/>
      <c r="O39" s="18">
        <v>17100</v>
      </c>
      <c r="P39" s="66">
        <v>17100</v>
      </c>
      <c r="Q39" s="21">
        <v>30</v>
      </c>
      <c r="R39" s="21"/>
      <c r="S39" s="49"/>
      <c r="T39" s="18"/>
      <c r="U39" s="56">
        <v>0</v>
      </c>
    </row>
    <row r="40" spans="2:21" ht="15.75" customHeight="1" x14ac:dyDescent="0.2">
      <c r="B40" s="9"/>
      <c r="C40" s="7" t="s">
        <v>44</v>
      </c>
      <c r="D40" s="21">
        <v>31711</v>
      </c>
      <c r="E40" s="21">
        <v>9210</v>
      </c>
      <c r="F40" s="21">
        <v>21905</v>
      </c>
      <c r="G40" s="21">
        <v>31115</v>
      </c>
      <c r="H40" s="21">
        <v>1600</v>
      </c>
      <c r="I40" s="21">
        <v>0</v>
      </c>
      <c r="J40" s="21">
        <v>700</v>
      </c>
      <c r="K40" s="23">
        <v>2956</v>
      </c>
      <c r="L40" s="35"/>
      <c r="M40" s="88" t="s">
        <v>44</v>
      </c>
      <c r="N40" s="21">
        <v>465</v>
      </c>
      <c r="O40" s="21">
        <v>19600</v>
      </c>
      <c r="P40" s="21">
        <v>20065</v>
      </c>
      <c r="Q40" s="21">
        <v>601</v>
      </c>
      <c r="R40" s="21">
        <v>1672</v>
      </c>
      <c r="S40" s="21">
        <v>0</v>
      </c>
      <c r="T40" s="21">
        <v>0</v>
      </c>
      <c r="U40" s="23">
        <v>4740</v>
      </c>
    </row>
    <row r="41" spans="2:21" ht="15.75" customHeight="1" x14ac:dyDescent="0.2">
      <c r="B41" s="9"/>
      <c r="C41" s="7" t="s">
        <v>45</v>
      </c>
      <c r="D41" s="57">
        <v>4873</v>
      </c>
      <c r="E41" s="96">
        <v>31189</v>
      </c>
      <c r="F41" s="42">
        <v>1399167</v>
      </c>
      <c r="G41" s="58">
        <v>1430356</v>
      </c>
      <c r="H41" s="21">
        <v>12</v>
      </c>
      <c r="I41" s="97"/>
      <c r="J41" s="57"/>
      <c r="K41" s="23">
        <v>503</v>
      </c>
      <c r="L41" s="35"/>
      <c r="M41" s="88" t="s">
        <v>45</v>
      </c>
      <c r="N41" s="49"/>
      <c r="O41" s="18">
        <v>592500</v>
      </c>
      <c r="P41" s="66">
        <v>592500</v>
      </c>
      <c r="Q41" s="21">
        <v>14567</v>
      </c>
      <c r="R41" s="21">
        <v>200</v>
      </c>
      <c r="S41" s="21">
        <v>20</v>
      </c>
      <c r="T41" s="49"/>
      <c r="U41" s="56">
        <v>91587</v>
      </c>
    </row>
    <row r="42" spans="2:21" ht="15.75" customHeight="1" x14ac:dyDescent="0.2">
      <c r="B42" s="9"/>
      <c r="C42" s="7" t="s">
        <v>46</v>
      </c>
      <c r="D42" s="21">
        <v>2347</v>
      </c>
      <c r="E42" s="58"/>
      <c r="F42" s="21"/>
      <c r="G42" s="58">
        <v>0</v>
      </c>
      <c r="H42" s="21"/>
      <c r="I42" s="57"/>
      <c r="J42" s="57"/>
      <c r="K42" s="23">
        <v>25</v>
      </c>
      <c r="L42" s="35"/>
      <c r="M42" s="88" t="s">
        <v>46</v>
      </c>
      <c r="N42" s="49"/>
      <c r="O42" s="18">
        <v>150</v>
      </c>
      <c r="P42" s="66">
        <v>150</v>
      </c>
      <c r="Q42" s="21"/>
      <c r="R42" s="21"/>
      <c r="S42" s="21"/>
      <c r="T42" s="49"/>
      <c r="U42" s="56">
        <v>14394</v>
      </c>
    </row>
    <row r="43" spans="2:21" ht="15.75" customHeight="1" x14ac:dyDescent="0.2">
      <c r="B43" s="9" t="s">
        <v>80</v>
      </c>
      <c r="C43" s="7" t="s">
        <v>44</v>
      </c>
      <c r="D43" s="21">
        <v>7220</v>
      </c>
      <c r="E43" s="21">
        <v>31189</v>
      </c>
      <c r="F43" s="21">
        <v>1399167</v>
      </c>
      <c r="G43" s="21">
        <v>1430356</v>
      </c>
      <c r="H43" s="21">
        <v>12</v>
      </c>
      <c r="I43" s="21">
        <v>0</v>
      </c>
      <c r="J43" s="21">
        <v>0</v>
      </c>
      <c r="K43" s="23">
        <v>528</v>
      </c>
      <c r="L43" s="35"/>
      <c r="M43" s="88" t="s">
        <v>44</v>
      </c>
      <c r="N43" s="18">
        <v>0</v>
      </c>
      <c r="O43" s="18">
        <v>592650</v>
      </c>
      <c r="P43" s="18">
        <v>592650</v>
      </c>
      <c r="Q43" s="18">
        <v>14567</v>
      </c>
      <c r="R43" s="18">
        <v>200</v>
      </c>
      <c r="S43" s="18">
        <v>20</v>
      </c>
      <c r="T43" s="18">
        <v>0</v>
      </c>
      <c r="U43" s="19">
        <v>105981</v>
      </c>
    </row>
    <row r="44" spans="2:21" ht="15.75" customHeight="1" x14ac:dyDescent="0.2">
      <c r="B44" s="12"/>
      <c r="C44" s="65" t="s">
        <v>10</v>
      </c>
      <c r="D44" s="22">
        <v>38931</v>
      </c>
      <c r="E44" s="22">
        <v>40399</v>
      </c>
      <c r="F44" s="22">
        <v>1421072</v>
      </c>
      <c r="G44" s="22">
        <v>1461471</v>
      </c>
      <c r="H44" s="22">
        <v>1612</v>
      </c>
      <c r="I44" s="22">
        <v>0</v>
      </c>
      <c r="J44" s="22">
        <v>700</v>
      </c>
      <c r="K44" s="24">
        <v>3484</v>
      </c>
      <c r="L44" s="35"/>
      <c r="M44" s="89" t="s">
        <v>10</v>
      </c>
      <c r="N44" s="22">
        <v>465</v>
      </c>
      <c r="O44" s="22">
        <v>612250</v>
      </c>
      <c r="P44" s="22">
        <v>612715</v>
      </c>
      <c r="Q44" s="22">
        <v>15168</v>
      </c>
      <c r="R44" s="22">
        <v>1872</v>
      </c>
      <c r="S44" s="22">
        <v>20</v>
      </c>
      <c r="T44" s="22">
        <v>0</v>
      </c>
      <c r="U44" s="24">
        <v>110721</v>
      </c>
    </row>
    <row r="45" spans="2:21" ht="15.75" customHeight="1" x14ac:dyDescent="0.2">
      <c r="B45" s="9"/>
      <c r="C45" s="64" t="s">
        <v>47</v>
      </c>
      <c r="D45" s="58">
        <v>10328</v>
      </c>
      <c r="E45" s="58">
        <v>11409</v>
      </c>
      <c r="F45" s="58">
        <v>390637</v>
      </c>
      <c r="G45" s="58">
        <v>402046</v>
      </c>
      <c r="H45" s="58"/>
      <c r="I45" s="69"/>
      <c r="J45" s="69"/>
      <c r="K45" s="56">
        <v>0</v>
      </c>
      <c r="L45" s="35"/>
      <c r="M45" s="87" t="s">
        <v>47</v>
      </c>
      <c r="N45" s="67">
        <v>0</v>
      </c>
      <c r="O45" s="66">
        <v>138</v>
      </c>
      <c r="P45" s="66">
        <v>138</v>
      </c>
      <c r="Q45" s="58"/>
      <c r="R45" s="58"/>
      <c r="S45" s="66"/>
      <c r="T45" s="67"/>
      <c r="U45" s="56">
        <v>982120</v>
      </c>
    </row>
    <row r="46" spans="2:21" ht="15.75" customHeight="1" x14ac:dyDescent="0.2">
      <c r="B46" s="9" t="s">
        <v>81</v>
      </c>
      <c r="C46" s="64" t="s">
        <v>186</v>
      </c>
      <c r="D46" s="58">
        <v>34094</v>
      </c>
      <c r="E46" s="58">
        <v>43822</v>
      </c>
      <c r="F46" s="58">
        <v>35483</v>
      </c>
      <c r="G46" s="58">
        <v>79305</v>
      </c>
      <c r="H46" s="58">
        <v>78</v>
      </c>
      <c r="I46" s="69"/>
      <c r="J46" s="69"/>
      <c r="K46" s="56"/>
      <c r="L46" s="35"/>
      <c r="M46" s="88" t="s">
        <v>186</v>
      </c>
      <c r="N46" s="67"/>
      <c r="O46" s="66"/>
      <c r="P46" s="66">
        <v>0</v>
      </c>
      <c r="Q46" s="58"/>
      <c r="R46" s="58"/>
      <c r="S46" s="66"/>
      <c r="T46" s="67"/>
      <c r="U46" s="56">
        <v>899668</v>
      </c>
    </row>
    <row r="47" spans="2:21" ht="15.75" customHeight="1" x14ac:dyDescent="0.2">
      <c r="B47" s="9"/>
      <c r="C47" s="7" t="s">
        <v>52</v>
      </c>
      <c r="D47" s="21">
        <v>7282</v>
      </c>
      <c r="E47" s="21"/>
      <c r="F47" s="21"/>
      <c r="G47" s="58">
        <v>0</v>
      </c>
      <c r="H47" s="105"/>
      <c r="I47" s="131"/>
      <c r="J47" s="131"/>
      <c r="K47" s="132">
        <v>0</v>
      </c>
      <c r="L47" s="35"/>
      <c r="M47" s="88" t="s">
        <v>52</v>
      </c>
      <c r="N47" s="49">
        <v>0</v>
      </c>
      <c r="O47" s="18"/>
      <c r="P47" s="66">
        <v>0</v>
      </c>
      <c r="Q47" s="21"/>
      <c r="R47" s="21"/>
      <c r="S47" s="18"/>
      <c r="T47" s="49"/>
      <c r="U47" s="56">
        <v>9900</v>
      </c>
    </row>
    <row r="48" spans="2:21" ht="15.75" customHeight="1" x14ac:dyDescent="0.2">
      <c r="B48" s="9" t="s">
        <v>82</v>
      </c>
      <c r="C48" s="7" t="s">
        <v>49</v>
      </c>
      <c r="D48" s="21">
        <v>8762</v>
      </c>
      <c r="E48" s="21">
        <v>2428</v>
      </c>
      <c r="F48" s="21">
        <v>8875</v>
      </c>
      <c r="G48" s="58">
        <v>11303</v>
      </c>
      <c r="H48" s="21">
        <v>170</v>
      </c>
      <c r="I48" s="57"/>
      <c r="J48" s="57">
        <v>600</v>
      </c>
      <c r="K48" s="23">
        <v>70</v>
      </c>
      <c r="L48" s="35"/>
      <c r="M48" s="88" t="s">
        <v>49</v>
      </c>
      <c r="N48" s="49">
        <v>0</v>
      </c>
      <c r="O48" s="18">
        <v>3</v>
      </c>
      <c r="P48" s="66">
        <v>3</v>
      </c>
      <c r="Q48" s="21">
        <v>57</v>
      </c>
      <c r="R48" s="21">
        <v>511</v>
      </c>
      <c r="S48" s="18"/>
      <c r="T48" s="49"/>
      <c r="U48" s="56">
        <v>14400</v>
      </c>
    </row>
    <row r="49" spans="2:21" ht="15.75" customHeight="1" x14ac:dyDescent="0.2">
      <c r="B49" s="12"/>
      <c r="C49" s="65" t="s">
        <v>10</v>
      </c>
      <c r="D49" s="22">
        <v>60466</v>
      </c>
      <c r="E49" s="22">
        <v>57659</v>
      </c>
      <c r="F49" s="22">
        <v>434995</v>
      </c>
      <c r="G49" s="22">
        <v>492654</v>
      </c>
      <c r="H49" s="22">
        <v>248</v>
      </c>
      <c r="I49" s="22">
        <v>0</v>
      </c>
      <c r="J49" s="22">
        <v>600</v>
      </c>
      <c r="K49" s="24">
        <v>70</v>
      </c>
      <c r="L49" s="35"/>
      <c r="M49" s="89" t="s">
        <v>10</v>
      </c>
      <c r="N49" s="20">
        <v>0</v>
      </c>
      <c r="O49" s="20">
        <v>141</v>
      </c>
      <c r="P49" s="20">
        <v>141</v>
      </c>
      <c r="Q49" s="20">
        <v>57</v>
      </c>
      <c r="R49" s="20">
        <v>511</v>
      </c>
      <c r="S49" s="20">
        <v>0</v>
      </c>
      <c r="T49" s="20">
        <v>0</v>
      </c>
      <c r="U49" s="26">
        <v>1906088</v>
      </c>
    </row>
    <row r="50" spans="2:21" ht="15.75" customHeight="1" x14ac:dyDescent="0.2">
      <c r="B50" s="9"/>
      <c r="C50" s="64" t="s">
        <v>53</v>
      </c>
      <c r="D50" s="58">
        <v>26</v>
      </c>
      <c r="E50" s="58">
        <v>2941</v>
      </c>
      <c r="F50" s="58">
        <v>32501</v>
      </c>
      <c r="G50" s="58">
        <v>35442</v>
      </c>
      <c r="H50" s="58"/>
      <c r="I50" s="69"/>
      <c r="J50" s="69"/>
      <c r="K50" s="56"/>
      <c r="L50" s="35"/>
      <c r="M50" s="87" t="s">
        <v>53</v>
      </c>
      <c r="N50" s="67"/>
      <c r="O50" s="66">
        <v>3040</v>
      </c>
      <c r="P50" s="66">
        <v>3040</v>
      </c>
      <c r="Q50" s="58">
        <v>5000</v>
      </c>
      <c r="R50" s="58">
        <v>1800</v>
      </c>
      <c r="S50" s="66"/>
      <c r="T50" s="67">
        <v>1249</v>
      </c>
      <c r="U50" s="56">
        <v>256405</v>
      </c>
    </row>
    <row r="51" spans="2:21" ht="15.75" customHeight="1" x14ac:dyDescent="0.2">
      <c r="B51" s="9" t="s">
        <v>83</v>
      </c>
      <c r="C51" s="7" t="s">
        <v>56</v>
      </c>
      <c r="D51" s="21">
        <v>4065</v>
      </c>
      <c r="E51" s="21">
        <v>4200</v>
      </c>
      <c r="F51" s="21"/>
      <c r="G51" s="21">
        <v>4200</v>
      </c>
      <c r="H51" s="21">
        <v>10</v>
      </c>
      <c r="I51" s="57"/>
      <c r="J51" s="57"/>
      <c r="K51" s="23">
        <v>40</v>
      </c>
      <c r="L51" s="35"/>
      <c r="M51" s="88" t="s">
        <v>56</v>
      </c>
      <c r="N51" s="49"/>
      <c r="O51" s="18"/>
      <c r="P51" s="66">
        <v>0</v>
      </c>
      <c r="Q51" s="21">
        <v>50</v>
      </c>
      <c r="R51" s="21"/>
      <c r="S51" s="18"/>
      <c r="T51" s="49"/>
      <c r="U51" s="56">
        <v>852457</v>
      </c>
    </row>
    <row r="52" spans="2:21" ht="15.75" customHeight="1" x14ac:dyDescent="0.2">
      <c r="B52" s="9" t="s">
        <v>151</v>
      </c>
      <c r="C52" s="7" t="s">
        <v>57</v>
      </c>
      <c r="D52" s="21"/>
      <c r="E52" s="21"/>
      <c r="F52" s="21"/>
      <c r="G52" s="21">
        <v>0</v>
      </c>
      <c r="H52" s="21"/>
      <c r="I52" s="57"/>
      <c r="J52" s="57"/>
      <c r="K52" s="23"/>
      <c r="L52" s="35"/>
      <c r="M52" s="88" t="s">
        <v>57</v>
      </c>
      <c r="N52" s="49"/>
      <c r="O52" s="18">
        <v>30003</v>
      </c>
      <c r="P52" s="66">
        <v>30003</v>
      </c>
      <c r="Q52" s="21"/>
      <c r="R52" s="21"/>
      <c r="S52" s="18"/>
      <c r="T52" s="49"/>
      <c r="U52" s="56">
        <v>850403</v>
      </c>
    </row>
    <row r="53" spans="2:21" ht="15.75" customHeight="1" x14ac:dyDescent="0.2">
      <c r="B53" s="9" t="s">
        <v>84</v>
      </c>
      <c r="C53" s="7" t="s">
        <v>54</v>
      </c>
      <c r="D53" s="21">
        <v>1260</v>
      </c>
      <c r="E53" s="21">
        <v>241</v>
      </c>
      <c r="F53" s="21">
        <v>174341</v>
      </c>
      <c r="G53" s="21">
        <v>174582</v>
      </c>
      <c r="H53" s="21">
        <v>40</v>
      </c>
      <c r="I53" s="57"/>
      <c r="J53" s="57"/>
      <c r="K53" s="23"/>
      <c r="L53" s="35"/>
      <c r="M53" s="88" t="s">
        <v>54</v>
      </c>
      <c r="N53" s="49"/>
      <c r="O53" s="18"/>
      <c r="P53" s="66">
        <v>0</v>
      </c>
      <c r="Q53" s="21">
        <v>1300</v>
      </c>
      <c r="R53" s="21">
        <v>100</v>
      </c>
      <c r="S53" s="18"/>
      <c r="T53" s="21"/>
      <c r="U53" s="56">
        <v>30336</v>
      </c>
    </row>
    <row r="54" spans="2:21" ht="15.75" customHeight="1" x14ac:dyDescent="0.2">
      <c r="B54" s="12"/>
      <c r="C54" s="65" t="s">
        <v>10</v>
      </c>
      <c r="D54" s="22">
        <v>5351</v>
      </c>
      <c r="E54" s="22">
        <v>7382</v>
      </c>
      <c r="F54" s="22">
        <v>206842</v>
      </c>
      <c r="G54" s="22">
        <v>214224</v>
      </c>
      <c r="H54" s="22">
        <v>50</v>
      </c>
      <c r="I54" s="22">
        <v>0</v>
      </c>
      <c r="J54" s="22">
        <v>0</v>
      </c>
      <c r="K54" s="24">
        <v>40</v>
      </c>
      <c r="L54" s="35"/>
      <c r="M54" s="89" t="s">
        <v>10</v>
      </c>
      <c r="N54" s="22">
        <v>0</v>
      </c>
      <c r="O54" s="22">
        <v>33043</v>
      </c>
      <c r="P54" s="22">
        <v>33043</v>
      </c>
      <c r="Q54" s="22">
        <v>6350</v>
      </c>
      <c r="R54" s="22">
        <v>1900</v>
      </c>
      <c r="S54" s="22">
        <v>0</v>
      </c>
      <c r="T54" s="22">
        <v>1249</v>
      </c>
      <c r="U54" s="24">
        <v>1989601</v>
      </c>
    </row>
    <row r="55" spans="2:21" ht="15.75" customHeight="1" x14ac:dyDescent="0.2">
      <c r="B55" s="472" t="s">
        <v>88</v>
      </c>
      <c r="C55" s="473"/>
      <c r="D55" s="76">
        <f>SUM(D14,D16,D19,D22,D25,D27,D31,D33,D36,D44,D49,D54)</f>
        <v>189960</v>
      </c>
      <c r="E55" s="76">
        <f t="shared" ref="E55:K55" si="0">SUM(E14,E16,E19,E22,E25,E27,E31,E33,E36,E44,E49,E54)</f>
        <v>352282</v>
      </c>
      <c r="F55" s="76">
        <f t="shared" si="0"/>
        <v>4304432</v>
      </c>
      <c r="G55" s="76">
        <f t="shared" si="0"/>
        <v>4656714</v>
      </c>
      <c r="H55" s="76">
        <f t="shared" si="0"/>
        <v>114177</v>
      </c>
      <c r="I55" s="76">
        <f t="shared" si="0"/>
        <v>248667</v>
      </c>
      <c r="J55" s="76">
        <f t="shared" si="0"/>
        <v>21978</v>
      </c>
      <c r="K55" s="77">
        <f t="shared" si="0"/>
        <v>4163</v>
      </c>
      <c r="L55" s="35"/>
      <c r="M55" s="129" t="s">
        <v>210</v>
      </c>
      <c r="N55" s="76">
        <f t="shared" ref="N55:T55" si="1">SUM(N14,N16,N19,N22,N25,N27,N31,N33,N36,N44,N49,N54)</f>
        <v>10192</v>
      </c>
      <c r="O55" s="76">
        <f t="shared" si="1"/>
        <v>647873</v>
      </c>
      <c r="P55" s="76">
        <f t="shared" si="1"/>
        <v>658065</v>
      </c>
      <c r="Q55" s="76">
        <f t="shared" si="1"/>
        <v>25615</v>
      </c>
      <c r="R55" s="76">
        <f t="shared" si="1"/>
        <v>4504</v>
      </c>
      <c r="S55" s="76">
        <f t="shared" si="1"/>
        <v>20</v>
      </c>
      <c r="T55" s="76">
        <f t="shared" si="1"/>
        <v>1249</v>
      </c>
      <c r="U55" s="77">
        <f>SUM(U14,U16,U19,U22,U25,U27,U31,U33,U36,U44,U49,U54)</f>
        <v>4379046</v>
      </c>
    </row>
    <row r="56" spans="2:21" ht="7.5" customHeight="1" x14ac:dyDescent="0.2"/>
    <row r="57" spans="2:21" x14ac:dyDescent="0.2">
      <c r="B57" s="520"/>
      <c r="C57" s="521"/>
      <c r="D57" s="521"/>
      <c r="E57" s="521"/>
      <c r="F57" s="521"/>
      <c r="G57" s="521"/>
      <c r="H57" s="521"/>
      <c r="I57" s="521"/>
      <c r="J57" s="521"/>
      <c r="K57" s="521"/>
      <c r="M57" s="520"/>
      <c r="N57" s="520"/>
      <c r="O57" s="520"/>
      <c r="P57" s="520"/>
      <c r="Q57" s="520"/>
      <c r="R57" s="520"/>
      <c r="S57" s="520"/>
      <c r="T57" s="520"/>
      <c r="U57" s="520"/>
    </row>
  </sheetData>
  <mergeCells count="22">
    <mergeCell ref="B57:K57"/>
    <mergeCell ref="T3:T4"/>
    <mergeCell ref="B3:B5"/>
    <mergeCell ref="M57:U57"/>
    <mergeCell ref="B23:B25"/>
    <mergeCell ref="K3:K4"/>
    <mergeCell ref="E4:G4"/>
    <mergeCell ref="H3:H4"/>
    <mergeCell ref="B28:B31"/>
    <mergeCell ref="B55:C55"/>
    <mergeCell ref="B20:B22"/>
    <mergeCell ref="C3:C5"/>
    <mergeCell ref="I3:I4"/>
    <mergeCell ref="D4:D5"/>
    <mergeCell ref="J3:J4"/>
    <mergeCell ref="U3:U4"/>
    <mergeCell ref="N3:P4"/>
    <mergeCell ref="Q3:Q4"/>
    <mergeCell ref="D3:G3"/>
    <mergeCell ref="M3:M5"/>
    <mergeCell ref="S3:S4"/>
    <mergeCell ref="R3:R4"/>
  </mergeCells>
  <phoneticPr fontId="2"/>
  <pageMargins left="0.51181102362204722" right="0.23622047244094491" top="0.31496062992125984" bottom="0.23622047244094491" header="0.31496062992125984" footer="0.19685039370078741"/>
  <pageSetup paperSize="9" fitToWidth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EB830-F8D4-40C8-A2DE-C645E2044826}">
  <dimension ref="B1:AQ48"/>
  <sheetViews>
    <sheetView showZeros="0" view="pageBreakPreview" topLeftCell="U13" zoomScale="70" zoomScaleNormal="100" zoomScaleSheetLayoutView="70" workbookViewId="0">
      <selection activeCell="AH48" sqref="AH48:AP48"/>
    </sheetView>
  </sheetViews>
  <sheetFormatPr defaultColWidth="9" defaultRowHeight="13.2" x14ac:dyDescent="0.2"/>
  <cols>
    <col min="1" max="1" width="2.33203125" style="114" customWidth="1"/>
    <col min="2" max="2" width="8.77734375" style="114" customWidth="1"/>
    <col min="3" max="3" width="10.21875" style="114" customWidth="1"/>
    <col min="4" max="11" width="9.44140625" style="114" customWidth="1"/>
    <col min="12" max="12" width="2.33203125" style="114" customWidth="1"/>
    <col min="13" max="13" width="10.21875" style="114" customWidth="1"/>
    <col min="14" max="21" width="9.44140625" style="114" customWidth="1"/>
    <col min="22" max="22" width="2.33203125" style="114" customWidth="1"/>
    <col min="23" max="23" width="9" style="114"/>
    <col min="24" max="24" width="10.21875" style="114" customWidth="1"/>
    <col min="25" max="32" width="9.44140625" style="114" customWidth="1"/>
    <col min="33" max="33" width="2.33203125" style="114" customWidth="1"/>
    <col min="34" max="34" width="10.21875" style="114" customWidth="1"/>
    <col min="35" max="42" width="9.44140625" style="114" customWidth="1"/>
    <col min="43" max="16384" width="9" style="114"/>
  </cols>
  <sheetData>
    <row r="1" spans="2:43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2:43" x14ac:dyDescent="0.2">
      <c r="B2" s="25" t="s">
        <v>191</v>
      </c>
      <c r="C2" s="2"/>
      <c r="D2" s="2"/>
      <c r="E2" s="2"/>
      <c r="F2" s="2"/>
      <c r="G2" s="2"/>
      <c r="H2" s="2"/>
      <c r="I2" s="2" t="s">
        <v>259</v>
      </c>
      <c r="J2" s="2"/>
      <c r="K2" s="2"/>
      <c r="L2" s="2"/>
      <c r="M2" s="2"/>
      <c r="N2" s="2"/>
      <c r="O2" s="2"/>
      <c r="P2" s="2"/>
      <c r="Q2" s="2"/>
      <c r="R2" s="2"/>
      <c r="S2" s="2" t="s">
        <v>259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 t="s">
        <v>259</v>
      </c>
      <c r="AE2" s="2"/>
      <c r="AF2" s="1"/>
      <c r="AG2" s="2"/>
      <c r="AH2" s="2"/>
      <c r="AI2" s="1"/>
      <c r="AJ2" s="1"/>
      <c r="AK2" s="1"/>
      <c r="AL2" s="1"/>
      <c r="AM2" s="1"/>
      <c r="AN2" s="2" t="s">
        <v>259</v>
      </c>
      <c r="AO2" s="1"/>
      <c r="AP2" s="1"/>
    </row>
    <row r="3" spans="2:43" x14ac:dyDescent="0.2">
      <c r="B3" s="2"/>
      <c r="C3" s="2"/>
      <c r="D3" s="16"/>
      <c r="E3" s="16"/>
      <c r="F3" s="16"/>
      <c r="G3" s="16"/>
      <c r="H3" s="16"/>
      <c r="I3" s="16"/>
      <c r="J3" s="16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16"/>
      <c r="AC3" s="16"/>
      <c r="AD3" s="16"/>
      <c r="AE3" s="16"/>
      <c r="AF3" s="1"/>
      <c r="AG3" s="2"/>
      <c r="AH3" s="2"/>
      <c r="AI3" s="1"/>
      <c r="AJ3" s="1"/>
      <c r="AK3" s="1"/>
      <c r="AL3" s="1"/>
      <c r="AM3" s="1"/>
      <c r="AN3" s="1"/>
      <c r="AO3" s="1"/>
      <c r="AP3" s="1"/>
    </row>
    <row r="4" spans="2:43" ht="17.25" customHeight="1" x14ac:dyDescent="0.2">
      <c r="B4" s="477" t="s">
        <v>190</v>
      </c>
      <c r="C4" s="487" t="s">
        <v>93</v>
      </c>
      <c r="D4" s="532" t="s">
        <v>192</v>
      </c>
      <c r="E4" s="523"/>
      <c r="F4" s="523"/>
      <c r="G4" s="524"/>
      <c r="H4" s="505" t="s">
        <v>193</v>
      </c>
      <c r="I4" s="501" t="s">
        <v>194</v>
      </c>
      <c r="J4" s="501" t="s">
        <v>195</v>
      </c>
      <c r="K4" s="489" t="s">
        <v>196</v>
      </c>
      <c r="L4" s="32"/>
      <c r="M4" s="494" t="s">
        <v>93</v>
      </c>
      <c r="N4" s="518" t="s">
        <v>197</v>
      </c>
      <c r="O4" s="497"/>
      <c r="P4" s="498"/>
      <c r="Q4" s="487" t="s">
        <v>198</v>
      </c>
      <c r="R4" s="487" t="s">
        <v>199</v>
      </c>
      <c r="S4" s="487" t="s">
        <v>97</v>
      </c>
      <c r="T4" s="487" t="s">
        <v>99</v>
      </c>
      <c r="U4" s="489" t="s">
        <v>100</v>
      </c>
      <c r="V4" s="79"/>
      <c r="W4" s="477" t="s">
        <v>190</v>
      </c>
      <c r="X4" s="13"/>
      <c r="Y4" s="532" t="s">
        <v>200</v>
      </c>
      <c r="Z4" s="523"/>
      <c r="AA4" s="523"/>
      <c r="AB4" s="524"/>
      <c r="AC4" s="505" t="s">
        <v>201</v>
      </c>
      <c r="AD4" s="501" t="s">
        <v>194</v>
      </c>
      <c r="AE4" s="501" t="s">
        <v>195</v>
      </c>
      <c r="AF4" s="489" t="s">
        <v>196</v>
      </c>
      <c r="AG4" s="54"/>
      <c r="AH4" s="85"/>
      <c r="AI4" s="518" t="s">
        <v>197</v>
      </c>
      <c r="AJ4" s="497"/>
      <c r="AK4" s="498"/>
      <c r="AL4" s="487" t="s">
        <v>202</v>
      </c>
      <c r="AM4" s="487" t="s">
        <v>199</v>
      </c>
      <c r="AN4" s="487" t="s">
        <v>97</v>
      </c>
      <c r="AO4" s="487" t="s">
        <v>99</v>
      </c>
      <c r="AP4" s="489" t="s">
        <v>100</v>
      </c>
    </row>
    <row r="5" spans="2:43" ht="17.25" customHeight="1" x14ac:dyDescent="0.2">
      <c r="B5" s="510"/>
      <c r="C5" s="488"/>
      <c r="D5" s="533" t="s">
        <v>90</v>
      </c>
      <c r="E5" s="491" t="s">
        <v>94</v>
      </c>
      <c r="F5" s="492"/>
      <c r="G5" s="493"/>
      <c r="H5" s="506"/>
      <c r="I5" s="515"/>
      <c r="J5" s="512"/>
      <c r="K5" s="490"/>
      <c r="L5" s="33"/>
      <c r="M5" s="495"/>
      <c r="N5" s="519"/>
      <c r="O5" s="499"/>
      <c r="P5" s="500"/>
      <c r="Q5" s="488"/>
      <c r="R5" s="488"/>
      <c r="S5" s="488"/>
      <c r="T5" s="488"/>
      <c r="U5" s="490"/>
      <c r="V5" s="79"/>
      <c r="W5" s="510"/>
      <c r="X5" s="14" t="s">
        <v>93</v>
      </c>
      <c r="Y5" s="533" t="s">
        <v>90</v>
      </c>
      <c r="Z5" s="491" t="s">
        <v>94</v>
      </c>
      <c r="AA5" s="492"/>
      <c r="AB5" s="493"/>
      <c r="AC5" s="506"/>
      <c r="AD5" s="515"/>
      <c r="AE5" s="515"/>
      <c r="AF5" s="490"/>
      <c r="AG5" s="54"/>
      <c r="AH5" s="9" t="s">
        <v>93</v>
      </c>
      <c r="AI5" s="519"/>
      <c r="AJ5" s="499"/>
      <c r="AK5" s="500"/>
      <c r="AL5" s="488"/>
      <c r="AM5" s="488"/>
      <c r="AN5" s="488"/>
      <c r="AO5" s="488"/>
      <c r="AP5" s="490"/>
    </row>
    <row r="6" spans="2:43" ht="17.25" customHeight="1" x14ac:dyDescent="0.2">
      <c r="B6" s="511"/>
      <c r="C6" s="504"/>
      <c r="D6" s="534"/>
      <c r="E6" s="61" t="s">
        <v>91</v>
      </c>
      <c r="F6" s="61" t="s">
        <v>92</v>
      </c>
      <c r="G6" s="61" t="s">
        <v>10</v>
      </c>
      <c r="H6" s="62" t="s">
        <v>203</v>
      </c>
      <c r="I6" s="68" t="s">
        <v>203</v>
      </c>
      <c r="J6" s="68" t="s">
        <v>203</v>
      </c>
      <c r="K6" s="92" t="s">
        <v>204</v>
      </c>
      <c r="L6" s="34"/>
      <c r="M6" s="496"/>
      <c r="N6" s="61" t="s">
        <v>95</v>
      </c>
      <c r="O6" s="61" t="s">
        <v>96</v>
      </c>
      <c r="P6" s="61" t="s">
        <v>10</v>
      </c>
      <c r="Q6" s="73" t="s">
        <v>120</v>
      </c>
      <c r="R6" s="73" t="s">
        <v>120</v>
      </c>
      <c r="S6" s="60" t="s">
        <v>208</v>
      </c>
      <c r="T6" s="73" t="s">
        <v>120</v>
      </c>
      <c r="U6" s="74" t="s">
        <v>120</v>
      </c>
      <c r="V6" s="80"/>
      <c r="W6" s="511"/>
      <c r="X6" s="75"/>
      <c r="Y6" s="534"/>
      <c r="Z6" s="61" t="s">
        <v>91</v>
      </c>
      <c r="AA6" s="61" t="s">
        <v>92</v>
      </c>
      <c r="AB6" s="61" t="s">
        <v>10</v>
      </c>
      <c r="AC6" s="62" t="s">
        <v>120</v>
      </c>
      <c r="AD6" s="68" t="s">
        <v>120</v>
      </c>
      <c r="AE6" s="68" t="s">
        <v>120</v>
      </c>
      <c r="AF6" s="92" t="s">
        <v>204</v>
      </c>
      <c r="AG6" s="34"/>
      <c r="AH6" s="86"/>
      <c r="AI6" s="61" t="s">
        <v>95</v>
      </c>
      <c r="AJ6" s="61" t="s">
        <v>96</v>
      </c>
      <c r="AK6" s="61" t="s">
        <v>10</v>
      </c>
      <c r="AL6" s="73" t="s">
        <v>120</v>
      </c>
      <c r="AM6" s="73" t="s">
        <v>120</v>
      </c>
      <c r="AN6" s="60" t="s">
        <v>209</v>
      </c>
      <c r="AO6" s="73" t="s">
        <v>120</v>
      </c>
      <c r="AP6" s="74" t="s">
        <v>211</v>
      </c>
    </row>
    <row r="7" spans="2:43" ht="18" customHeight="1" x14ac:dyDescent="0.2">
      <c r="B7" s="9"/>
      <c r="C7" s="59" t="s">
        <v>85</v>
      </c>
      <c r="D7" s="58">
        <v>3343</v>
      </c>
      <c r="E7" s="58"/>
      <c r="F7" s="58">
        <v>13351</v>
      </c>
      <c r="G7" s="58">
        <f>SUM(E7:F7)</f>
        <v>13351</v>
      </c>
      <c r="H7" s="58"/>
      <c r="I7" s="69"/>
      <c r="J7" s="69"/>
      <c r="K7" s="91">
        <v>0</v>
      </c>
      <c r="L7" s="35"/>
      <c r="M7" s="81" t="s">
        <v>85</v>
      </c>
      <c r="N7" s="63">
        <v>0</v>
      </c>
      <c r="O7" s="58">
        <v>0</v>
      </c>
      <c r="P7" s="58">
        <f>SUM(N7:O7)</f>
        <v>0</v>
      </c>
      <c r="Q7" s="58">
        <v>0</v>
      </c>
      <c r="R7" s="58">
        <v>0</v>
      </c>
      <c r="S7" s="63">
        <v>0</v>
      </c>
      <c r="T7" s="58"/>
      <c r="U7" s="56">
        <v>13170</v>
      </c>
      <c r="V7" s="35"/>
      <c r="W7" s="9" t="s">
        <v>153</v>
      </c>
      <c r="X7" s="64" t="s">
        <v>31</v>
      </c>
      <c r="Y7" s="58">
        <v>2091</v>
      </c>
      <c r="Z7" s="58"/>
      <c r="AA7" s="58">
        <v>345917</v>
      </c>
      <c r="AB7" s="127">
        <f>SUM(Z7:AA7)</f>
        <v>345917</v>
      </c>
      <c r="AC7" s="58"/>
      <c r="AD7" s="69"/>
      <c r="AE7" s="69">
        <v>0</v>
      </c>
      <c r="AF7" s="93">
        <v>0</v>
      </c>
      <c r="AG7" s="35"/>
      <c r="AH7" s="87" t="s">
        <v>31</v>
      </c>
      <c r="AI7" s="114">
        <v>0</v>
      </c>
      <c r="AJ7" s="66">
        <v>0</v>
      </c>
      <c r="AK7" s="66">
        <f>SUM(AI7:AJ7)</f>
        <v>0</v>
      </c>
      <c r="AL7" s="58">
        <v>0</v>
      </c>
      <c r="AM7" s="67">
        <v>0</v>
      </c>
      <c r="AN7" s="66">
        <v>0</v>
      </c>
      <c r="AO7" s="66">
        <v>0</v>
      </c>
      <c r="AP7" s="56">
        <v>3525</v>
      </c>
      <c r="AQ7" s="130"/>
    </row>
    <row r="8" spans="2:43" ht="18" customHeight="1" x14ac:dyDescent="0.2">
      <c r="B8" s="9"/>
      <c r="C8" s="59" t="s">
        <v>174</v>
      </c>
      <c r="D8" s="58"/>
      <c r="E8" s="58">
        <v>23199</v>
      </c>
      <c r="F8" s="58">
        <v>46638</v>
      </c>
      <c r="G8" s="58">
        <f t="shared" ref="G8:G14" si="0">SUM(E8:F8)</f>
        <v>69837</v>
      </c>
      <c r="H8" s="58"/>
      <c r="I8" s="69"/>
      <c r="J8" s="69">
        <v>2938</v>
      </c>
      <c r="K8" s="56">
        <v>0</v>
      </c>
      <c r="L8" s="35"/>
      <c r="M8" s="81" t="s">
        <v>174</v>
      </c>
      <c r="N8" s="63">
        <v>0</v>
      </c>
      <c r="O8" s="58">
        <v>0</v>
      </c>
      <c r="P8" s="58"/>
      <c r="Q8" s="58">
        <v>0</v>
      </c>
      <c r="R8" s="58">
        <v>0</v>
      </c>
      <c r="S8" s="63">
        <v>0</v>
      </c>
      <c r="T8" s="58"/>
      <c r="U8" s="56">
        <v>9120</v>
      </c>
      <c r="V8" s="35"/>
      <c r="W8" s="9" t="s">
        <v>154</v>
      </c>
      <c r="X8" s="7" t="s">
        <v>32</v>
      </c>
      <c r="Y8" s="21">
        <v>1480</v>
      </c>
      <c r="Z8" s="21"/>
      <c r="AA8" s="21">
        <v>28480</v>
      </c>
      <c r="AB8" s="58">
        <f>SUM(Z8:AA8)</f>
        <v>28480</v>
      </c>
      <c r="AC8" s="21">
        <v>35</v>
      </c>
      <c r="AD8" s="57"/>
      <c r="AE8" s="57">
        <v>0</v>
      </c>
      <c r="AF8" s="19">
        <v>0</v>
      </c>
      <c r="AG8" s="35"/>
      <c r="AH8" s="88" t="s">
        <v>32</v>
      </c>
      <c r="AI8" s="49">
        <v>0</v>
      </c>
      <c r="AJ8" s="18">
        <v>0</v>
      </c>
      <c r="AK8" s="18">
        <f>SUM(AI8:AJ8)</f>
        <v>0</v>
      </c>
      <c r="AL8" s="21">
        <v>0</v>
      </c>
      <c r="AM8" s="49">
        <v>0</v>
      </c>
      <c r="AN8" s="18">
        <v>0</v>
      </c>
      <c r="AO8" s="18">
        <v>0</v>
      </c>
      <c r="AP8" s="23">
        <v>32000</v>
      </c>
    </row>
    <row r="9" spans="2:43" ht="18" customHeight="1" x14ac:dyDescent="0.2">
      <c r="B9" s="9" t="s">
        <v>61</v>
      </c>
      <c r="C9" s="4" t="s">
        <v>1</v>
      </c>
      <c r="D9" s="21">
        <v>516</v>
      </c>
      <c r="E9" s="21">
        <v>282</v>
      </c>
      <c r="F9" s="21">
        <v>120675</v>
      </c>
      <c r="G9" s="58">
        <f t="shared" si="0"/>
        <v>120957</v>
      </c>
      <c r="H9" s="21">
        <v>11251</v>
      </c>
      <c r="I9" s="57"/>
      <c r="J9" s="57">
        <v>3189</v>
      </c>
      <c r="K9" s="23">
        <v>0</v>
      </c>
      <c r="L9" s="35"/>
      <c r="M9" s="82" t="s">
        <v>1</v>
      </c>
      <c r="N9" s="42">
        <v>3020</v>
      </c>
      <c r="O9" s="21">
        <v>5740</v>
      </c>
      <c r="P9" s="21">
        <f t="shared" ref="P9:P14" si="1">SUM(N9:O9)</f>
        <v>8760</v>
      </c>
      <c r="Q9" s="21">
        <v>0</v>
      </c>
      <c r="R9" s="21">
        <v>0</v>
      </c>
      <c r="S9" s="42">
        <v>0</v>
      </c>
      <c r="T9" s="21">
        <v>0</v>
      </c>
      <c r="U9" s="23">
        <v>53715</v>
      </c>
      <c r="V9" s="35"/>
      <c r="W9" s="9" t="s">
        <v>155</v>
      </c>
      <c r="X9" s="7" t="s">
        <v>33</v>
      </c>
      <c r="Y9" s="21">
        <v>3320</v>
      </c>
      <c r="Z9" s="21">
        <v>6</v>
      </c>
      <c r="AA9" s="21">
        <v>28539</v>
      </c>
      <c r="AB9" s="58">
        <f>SUM(Z9:AA9)</f>
        <v>28545</v>
      </c>
      <c r="AC9" s="21"/>
      <c r="AD9" s="57">
        <v>146350</v>
      </c>
      <c r="AE9" s="57">
        <v>0</v>
      </c>
      <c r="AF9" s="19">
        <v>0</v>
      </c>
      <c r="AG9" s="35"/>
      <c r="AH9" s="88" t="s">
        <v>33</v>
      </c>
      <c r="AI9" s="49">
        <v>168</v>
      </c>
      <c r="AJ9" s="18">
        <v>118</v>
      </c>
      <c r="AK9" s="66">
        <f>SUM(AI9:AJ9)</f>
        <v>286</v>
      </c>
      <c r="AL9" s="21"/>
      <c r="AM9" s="49"/>
      <c r="AN9" s="18"/>
      <c r="AO9" s="18">
        <v>0</v>
      </c>
      <c r="AP9" s="23">
        <v>2760</v>
      </c>
    </row>
    <row r="10" spans="2:43" ht="18" customHeight="1" x14ac:dyDescent="0.2">
      <c r="B10" s="9"/>
      <c r="C10" s="4" t="s">
        <v>2</v>
      </c>
      <c r="D10" s="21">
        <v>630</v>
      </c>
      <c r="E10" s="21">
        <v>4836</v>
      </c>
      <c r="F10" s="21"/>
      <c r="G10" s="58">
        <f t="shared" si="0"/>
        <v>4836</v>
      </c>
      <c r="H10" s="21"/>
      <c r="I10" s="57"/>
      <c r="J10" s="57"/>
      <c r="K10" s="23">
        <v>0</v>
      </c>
      <c r="L10" s="35"/>
      <c r="M10" s="82" t="s">
        <v>2</v>
      </c>
      <c r="N10" s="42">
        <v>0</v>
      </c>
      <c r="O10" s="21">
        <v>0</v>
      </c>
      <c r="P10" s="21">
        <f t="shared" si="1"/>
        <v>0</v>
      </c>
      <c r="Q10" s="21">
        <v>0</v>
      </c>
      <c r="R10" s="21">
        <v>0</v>
      </c>
      <c r="S10" s="42">
        <v>0</v>
      </c>
      <c r="T10" s="21">
        <v>0</v>
      </c>
      <c r="U10" s="23">
        <v>83474</v>
      </c>
      <c r="V10" s="35"/>
      <c r="W10" s="12"/>
      <c r="X10" s="65" t="s">
        <v>10</v>
      </c>
      <c r="Y10" s="22">
        <f t="shared" ref="Y10:AF10" si="2">SUM(Y7:Y9)</f>
        <v>6891</v>
      </c>
      <c r="Z10" s="22">
        <f t="shared" si="2"/>
        <v>6</v>
      </c>
      <c r="AA10" s="22">
        <f t="shared" si="2"/>
        <v>402936</v>
      </c>
      <c r="AB10" s="76">
        <f>SUM(AB7:AB9)</f>
        <v>402942</v>
      </c>
      <c r="AC10" s="22">
        <f>SUM(AC7:AC9)</f>
        <v>35</v>
      </c>
      <c r="AD10" s="22">
        <f>SUM(AD7:AD9)</f>
        <v>146350</v>
      </c>
      <c r="AE10" s="22">
        <f>SUM(AE7:AE9)</f>
        <v>0</v>
      </c>
      <c r="AF10" s="24">
        <f t="shared" si="2"/>
        <v>0</v>
      </c>
      <c r="AG10" s="35"/>
      <c r="AH10" s="89" t="s">
        <v>10</v>
      </c>
      <c r="AI10" s="20">
        <f t="shared" ref="AI10:AP10" si="3">SUM(AI7:AI9)</f>
        <v>168</v>
      </c>
      <c r="AJ10" s="20">
        <f t="shared" si="3"/>
        <v>118</v>
      </c>
      <c r="AK10" s="20">
        <f>SUM(AK7:AK9)</f>
        <v>286</v>
      </c>
      <c r="AL10" s="20">
        <f>SUM(AL7:AL9)</f>
        <v>0</v>
      </c>
      <c r="AM10" s="20">
        <f t="shared" si="3"/>
        <v>0</v>
      </c>
      <c r="AN10" s="20">
        <f t="shared" si="3"/>
        <v>0</v>
      </c>
      <c r="AO10" s="20">
        <f t="shared" si="3"/>
        <v>0</v>
      </c>
      <c r="AP10" s="26">
        <f t="shared" si="3"/>
        <v>38285</v>
      </c>
    </row>
    <row r="11" spans="2:43" ht="18" customHeight="1" x14ac:dyDescent="0.2">
      <c r="B11" s="9"/>
      <c r="C11" s="4" t="s">
        <v>0</v>
      </c>
      <c r="D11" s="21">
        <v>7274</v>
      </c>
      <c r="E11" s="21">
        <v>10303</v>
      </c>
      <c r="F11" s="21">
        <v>59559</v>
      </c>
      <c r="G11" s="58">
        <f t="shared" si="0"/>
        <v>69862</v>
      </c>
      <c r="H11" s="21"/>
      <c r="I11" s="57"/>
      <c r="J11" s="57"/>
      <c r="K11" s="23">
        <v>0</v>
      </c>
      <c r="L11" s="35"/>
      <c r="M11" s="82" t="s">
        <v>0</v>
      </c>
      <c r="N11" s="42">
        <v>0</v>
      </c>
      <c r="O11" s="21">
        <v>0</v>
      </c>
      <c r="P11" s="21">
        <f t="shared" si="1"/>
        <v>0</v>
      </c>
      <c r="Q11" s="21">
        <v>0</v>
      </c>
      <c r="R11" s="21">
        <v>0</v>
      </c>
      <c r="S11" s="42">
        <v>0</v>
      </c>
      <c r="T11" s="21">
        <v>0</v>
      </c>
      <c r="U11" s="23">
        <v>3900</v>
      </c>
      <c r="V11" s="35"/>
      <c r="W11" s="9" t="s">
        <v>75</v>
      </c>
      <c r="X11" s="64" t="s">
        <v>35</v>
      </c>
      <c r="Y11" s="58">
        <v>7931</v>
      </c>
      <c r="Z11" s="21">
        <v>855</v>
      </c>
      <c r="AA11" s="21">
        <v>95005</v>
      </c>
      <c r="AB11" s="58">
        <f>SUM(Z11:AA11)</f>
        <v>95860</v>
      </c>
      <c r="AC11" s="58"/>
      <c r="AD11" s="69">
        <v>0</v>
      </c>
      <c r="AE11" s="69">
        <v>0</v>
      </c>
      <c r="AF11" s="56">
        <v>0</v>
      </c>
      <c r="AG11" s="35"/>
      <c r="AH11" s="87" t="s">
        <v>35</v>
      </c>
      <c r="AI11" s="95">
        <v>37811</v>
      </c>
      <c r="AJ11" s="66">
        <v>4568</v>
      </c>
      <c r="AK11" s="66">
        <f>SUM(AI11:AJ11)</f>
        <v>42379</v>
      </c>
      <c r="AL11" s="58"/>
      <c r="AM11" s="58"/>
      <c r="AN11" s="67"/>
      <c r="AO11" s="66"/>
      <c r="AP11" s="56">
        <v>20280</v>
      </c>
    </row>
    <row r="12" spans="2:43" ht="18" customHeight="1" x14ac:dyDescent="0.2">
      <c r="B12" s="9" t="s">
        <v>205</v>
      </c>
      <c r="C12" s="4" t="s">
        <v>8</v>
      </c>
      <c r="D12" s="21">
        <v>1340</v>
      </c>
      <c r="E12" s="21">
        <v>3800</v>
      </c>
      <c r="F12" s="21"/>
      <c r="G12" s="58">
        <f t="shared" si="0"/>
        <v>3800</v>
      </c>
      <c r="H12" s="21"/>
      <c r="I12" s="57"/>
      <c r="J12" s="57"/>
      <c r="K12" s="23">
        <v>0</v>
      </c>
      <c r="L12" s="35"/>
      <c r="M12" s="82" t="s">
        <v>8</v>
      </c>
      <c r="N12" s="42">
        <v>0</v>
      </c>
      <c r="O12" s="21">
        <v>0</v>
      </c>
      <c r="P12" s="21">
        <f t="shared" si="1"/>
        <v>0</v>
      </c>
      <c r="Q12" s="21">
        <v>0</v>
      </c>
      <c r="R12" s="21">
        <v>0</v>
      </c>
      <c r="S12" s="42">
        <v>0</v>
      </c>
      <c r="T12" s="21">
        <v>0</v>
      </c>
      <c r="U12" s="23"/>
      <c r="V12" s="35"/>
      <c r="W12" s="12" t="s">
        <v>76</v>
      </c>
      <c r="X12" s="65" t="s">
        <v>10</v>
      </c>
      <c r="Y12" s="22">
        <f t="shared" ref="Y12:AF12" si="4">SUM(Y11:Y11)</f>
        <v>7931</v>
      </c>
      <c r="Z12" s="22">
        <f t="shared" si="4"/>
        <v>855</v>
      </c>
      <c r="AA12" s="22">
        <f>SUM(AA11:AA11)</f>
        <v>95005</v>
      </c>
      <c r="AB12" s="22">
        <f>SUM(AB11:AB11)</f>
        <v>95860</v>
      </c>
      <c r="AC12" s="22">
        <f>SUM(AC11:AC11)</f>
        <v>0</v>
      </c>
      <c r="AD12" s="22">
        <f t="shared" si="4"/>
        <v>0</v>
      </c>
      <c r="AE12" s="22">
        <f t="shared" si="4"/>
        <v>0</v>
      </c>
      <c r="AF12" s="24">
        <f t="shared" si="4"/>
        <v>0</v>
      </c>
      <c r="AG12" s="35"/>
      <c r="AH12" s="89" t="s">
        <v>10</v>
      </c>
      <c r="AI12" s="22">
        <f t="shared" ref="AI12:AP12" si="5">SUM(AI11:AI11)</f>
        <v>37811</v>
      </c>
      <c r="AJ12" s="22">
        <f t="shared" si="5"/>
        <v>4568</v>
      </c>
      <c r="AK12" s="22">
        <f>SUM(AK11:AK11)</f>
        <v>42379</v>
      </c>
      <c r="AL12" s="22">
        <f t="shared" si="5"/>
        <v>0</v>
      </c>
      <c r="AM12" s="22">
        <f t="shared" si="5"/>
        <v>0</v>
      </c>
      <c r="AN12" s="22">
        <f t="shared" si="5"/>
        <v>0</v>
      </c>
      <c r="AO12" s="22">
        <f t="shared" si="5"/>
        <v>0</v>
      </c>
      <c r="AP12" s="24">
        <f t="shared" si="5"/>
        <v>20280</v>
      </c>
    </row>
    <row r="13" spans="2:43" ht="18" customHeight="1" x14ac:dyDescent="0.2">
      <c r="B13" s="9" t="s">
        <v>62</v>
      </c>
      <c r="C13" s="4" t="s">
        <v>3</v>
      </c>
      <c r="D13" s="21">
        <v>2648</v>
      </c>
      <c r="E13" s="21">
        <v>46009</v>
      </c>
      <c r="F13" s="21">
        <v>44223</v>
      </c>
      <c r="G13" s="58">
        <f t="shared" si="0"/>
        <v>90232</v>
      </c>
      <c r="H13" s="21">
        <v>326</v>
      </c>
      <c r="I13" s="57"/>
      <c r="J13" s="57">
        <v>12133</v>
      </c>
      <c r="K13" s="23">
        <v>0</v>
      </c>
      <c r="L13" s="35"/>
      <c r="M13" s="82" t="s">
        <v>3</v>
      </c>
      <c r="N13" s="42">
        <v>0</v>
      </c>
      <c r="O13" s="21">
        <v>0</v>
      </c>
      <c r="P13" s="21">
        <f t="shared" si="1"/>
        <v>0</v>
      </c>
      <c r="Q13" s="21">
        <v>0</v>
      </c>
      <c r="R13" s="21">
        <v>0</v>
      </c>
      <c r="S13" s="42">
        <v>0</v>
      </c>
      <c r="T13" s="21">
        <v>0</v>
      </c>
      <c r="U13" s="23"/>
      <c r="V13" s="35"/>
      <c r="W13" s="9" t="s">
        <v>77</v>
      </c>
      <c r="X13" s="64" t="s">
        <v>37</v>
      </c>
      <c r="Y13" s="58">
        <v>3150</v>
      </c>
      <c r="Z13" s="58">
        <v>5167</v>
      </c>
      <c r="AA13" s="58">
        <v>17996</v>
      </c>
      <c r="AB13" s="58">
        <f>SUM(Z13:AA13)</f>
        <v>23163</v>
      </c>
      <c r="AC13" s="58">
        <v>1131</v>
      </c>
      <c r="AD13" s="69"/>
      <c r="AE13" s="69"/>
      <c r="AF13" s="56">
        <v>166</v>
      </c>
      <c r="AG13" s="35"/>
      <c r="AH13" s="87" t="s">
        <v>37</v>
      </c>
      <c r="AI13" s="67"/>
      <c r="AJ13" s="66"/>
      <c r="AK13" s="66">
        <f>SUM(AI13:AJ13)</f>
        <v>0</v>
      </c>
      <c r="AL13" s="58">
        <v>108</v>
      </c>
      <c r="AM13" s="58">
        <v>19</v>
      </c>
      <c r="AN13" s="67"/>
      <c r="AO13" s="66"/>
      <c r="AP13" s="56">
        <v>3375</v>
      </c>
    </row>
    <row r="14" spans="2:43" ht="18" customHeight="1" x14ac:dyDescent="0.2">
      <c r="B14" s="9"/>
      <c r="C14" s="4" t="s">
        <v>4</v>
      </c>
      <c r="D14" s="21">
        <v>429</v>
      </c>
      <c r="E14" s="21">
        <v>113111</v>
      </c>
      <c r="F14" s="21">
        <v>73224</v>
      </c>
      <c r="G14" s="58">
        <f t="shared" si="0"/>
        <v>186335</v>
      </c>
      <c r="H14" s="21">
        <v>128088</v>
      </c>
      <c r="I14" s="57">
        <v>2944</v>
      </c>
      <c r="J14" s="57">
        <v>2029</v>
      </c>
      <c r="K14" s="23">
        <v>0</v>
      </c>
      <c r="L14" s="35"/>
      <c r="M14" s="82" t="s">
        <v>4</v>
      </c>
      <c r="N14" s="42">
        <v>0</v>
      </c>
      <c r="O14" s="21">
        <v>0</v>
      </c>
      <c r="P14" s="21">
        <f t="shared" si="1"/>
        <v>0</v>
      </c>
      <c r="Q14" s="21">
        <v>0</v>
      </c>
      <c r="R14" s="21">
        <v>0</v>
      </c>
      <c r="S14" s="42">
        <v>0</v>
      </c>
      <c r="T14" s="21">
        <v>0</v>
      </c>
      <c r="U14" s="23"/>
      <c r="V14" s="35"/>
      <c r="W14" s="9" t="s">
        <v>129</v>
      </c>
      <c r="X14" s="7" t="s">
        <v>38</v>
      </c>
      <c r="Y14" s="21">
        <v>7340</v>
      </c>
      <c r="Z14" s="21">
        <v>3615</v>
      </c>
      <c r="AA14" s="21"/>
      <c r="AB14" s="58">
        <f>SUM(Z14:AA14)</f>
        <v>3615</v>
      </c>
      <c r="AC14" s="21">
        <v>250</v>
      </c>
      <c r="AD14" s="57"/>
      <c r="AE14" s="57"/>
      <c r="AF14" s="23">
        <v>381</v>
      </c>
      <c r="AG14" s="35"/>
      <c r="AH14" s="88" t="s">
        <v>38</v>
      </c>
      <c r="AI14" s="49"/>
      <c r="AJ14" s="18">
        <v>734</v>
      </c>
      <c r="AK14" s="66">
        <f>SUM(AI14:AJ14)</f>
        <v>734</v>
      </c>
      <c r="AL14" s="21"/>
      <c r="AM14" s="21"/>
      <c r="AN14" s="49"/>
      <c r="AO14" s="18"/>
      <c r="AP14" s="23">
        <v>2100</v>
      </c>
    </row>
    <row r="15" spans="2:43" ht="18" customHeight="1" x14ac:dyDescent="0.2">
      <c r="B15" s="12"/>
      <c r="C15" s="6" t="s">
        <v>10</v>
      </c>
      <c r="D15" s="22">
        <f t="shared" ref="D15:K15" si="6">SUM(D7:D14)</f>
        <v>16180</v>
      </c>
      <c r="E15" s="22">
        <f t="shared" si="6"/>
        <v>201540</v>
      </c>
      <c r="F15" s="22">
        <f t="shared" si="6"/>
        <v>357670</v>
      </c>
      <c r="G15" s="22">
        <f>SUM(G7:G14)</f>
        <v>559210</v>
      </c>
      <c r="H15" s="22">
        <f t="shared" si="6"/>
        <v>139665</v>
      </c>
      <c r="I15" s="70">
        <f t="shared" si="6"/>
        <v>2944</v>
      </c>
      <c r="J15" s="70">
        <f t="shared" si="6"/>
        <v>20289</v>
      </c>
      <c r="K15" s="24">
        <f t="shared" si="6"/>
        <v>0</v>
      </c>
      <c r="L15" s="35"/>
      <c r="M15" s="84" t="s">
        <v>10</v>
      </c>
      <c r="N15" s="22">
        <f t="shared" ref="N15:U15" si="7">SUM(N7:N14)</f>
        <v>3020</v>
      </c>
      <c r="O15" s="22">
        <f t="shared" si="7"/>
        <v>5740</v>
      </c>
      <c r="P15" s="22">
        <f t="shared" si="7"/>
        <v>8760</v>
      </c>
      <c r="Q15" s="22">
        <f t="shared" si="7"/>
        <v>0</v>
      </c>
      <c r="R15" s="22">
        <f t="shared" si="7"/>
        <v>0</v>
      </c>
      <c r="S15" s="22">
        <f t="shared" si="7"/>
        <v>0</v>
      </c>
      <c r="T15" s="22">
        <f t="shared" si="7"/>
        <v>0</v>
      </c>
      <c r="U15" s="24">
        <f t="shared" si="7"/>
        <v>163379</v>
      </c>
      <c r="V15" s="35"/>
      <c r="W15" s="12" t="s">
        <v>78</v>
      </c>
      <c r="X15" s="65" t="s">
        <v>10</v>
      </c>
      <c r="Y15" s="22">
        <f t="shared" ref="Y15:AF15" si="8">SUM(Y13:Y14)</f>
        <v>10490</v>
      </c>
      <c r="Z15" s="22">
        <f t="shared" si="8"/>
        <v>8782</v>
      </c>
      <c r="AA15" s="22">
        <f t="shared" si="8"/>
        <v>17996</v>
      </c>
      <c r="AB15" s="22">
        <f>SUM(AB13:AB14)</f>
        <v>26778</v>
      </c>
      <c r="AC15" s="22">
        <f t="shared" si="8"/>
        <v>1381</v>
      </c>
      <c r="AD15" s="22">
        <f t="shared" si="8"/>
        <v>0</v>
      </c>
      <c r="AE15" s="22">
        <f t="shared" si="8"/>
        <v>0</v>
      </c>
      <c r="AF15" s="24">
        <f t="shared" si="8"/>
        <v>547</v>
      </c>
      <c r="AG15" s="35"/>
      <c r="AH15" s="89" t="s">
        <v>10</v>
      </c>
      <c r="AI15" s="22">
        <f t="shared" ref="AI15:AP15" si="9">SUM(AI13:AI14)</f>
        <v>0</v>
      </c>
      <c r="AJ15" s="22">
        <f t="shared" si="9"/>
        <v>734</v>
      </c>
      <c r="AK15" s="22">
        <f>SUM(AK13:AK14)</f>
        <v>734</v>
      </c>
      <c r="AL15" s="22">
        <f t="shared" si="9"/>
        <v>108</v>
      </c>
      <c r="AM15" s="22">
        <f t="shared" si="9"/>
        <v>19</v>
      </c>
      <c r="AN15" s="22">
        <f t="shared" si="9"/>
        <v>0</v>
      </c>
      <c r="AO15" s="22">
        <f t="shared" si="9"/>
        <v>0</v>
      </c>
      <c r="AP15" s="24">
        <f t="shared" si="9"/>
        <v>5475</v>
      </c>
    </row>
    <row r="16" spans="2:43" ht="18" customHeight="1" x14ac:dyDescent="0.2">
      <c r="B16" s="9" t="s">
        <v>63</v>
      </c>
      <c r="C16" s="115" t="s">
        <v>11</v>
      </c>
      <c r="D16" s="116">
        <v>10236</v>
      </c>
      <c r="E16" s="116">
        <v>16612</v>
      </c>
      <c r="F16" s="116">
        <v>100481</v>
      </c>
      <c r="G16" s="127">
        <f>SUM(E16:F16)</f>
        <v>117093</v>
      </c>
      <c r="H16" s="116">
        <v>0</v>
      </c>
      <c r="I16" s="117">
        <v>0</v>
      </c>
      <c r="J16" s="117">
        <v>0</v>
      </c>
      <c r="K16" s="128">
        <v>0</v>
      </c>
      <c r="L16" s="35"/>
      <c r="M16" s="119" t="s">
        <v>11</v>
      </c>
      <c r="N16" s="120"/>
      <c r="O16" s="116">
        <v>0</v>
      </c>
      <c r="P16" s="116">
        <v>0</v>
      </c>
      <c r="Q16" s="116">
        <v>0</v>
      </c>
      <c r="R16" s="116">
        <v>0</v>
      </c>
      <c r="S16" s="120">
        <v>0</v>
      </c>
      <c r="T16" s="116">
        <v>0</v>
      </c>
      <c r="U16" s="118">
        <v>8895</v>
      </c>
      <c r="V16" s="35"/>
      <c r="W16" s="9"/>
      <c r="X16" s="64" t="s">
        <v>39</v>
      </c>
      <c r="Y16" s="58">
        <v>20276</v>
      </c>
      <c r="Z16" s="58">
        <v>7665</v>
      </c>
      <c r="AA16" s="58">
        <v>23371</v>
      </c>
      <c r="AB16" s="58">
        <f>SUM(Z16:AA16)</f>
        <v>31036</v>
      </c>
      <c r="AC16" s="58">
        <v>1020</v>
      </c>
      <c r="AD16" s="69"/>
      <c r="AE16" s="69">
        <v>800</v>
      </c>
      <c r="AF16" s="56">
        <v>580</v>
      </c>
      <c r="AG16" s="35"/>
      <c r="AH16" s="87" t="s">
        <v>39</v>
      </c>
      <c r="AI16" s="67">
        <v>470</v>
      </c>
      <c r="AJ16" s="66">
        <v>2000</v>
      </c>
      <c r="AK16" s="66">
        <f>SUM(AI16:AJ16)</f>
        <v>2470</v>
      </c>
      <c r="AL16" s="58">
        <v>90</v>
      </c>
      <c r="AM16" s="58">
        <v>60</v>
      </c>
      <c r="AN16" s="67"/>
      <c r="AO16" s="66"/>
      <c r="AP16" s="56">
        <v>25005</v>
      </c>
    </row>
    <row r="17" spans="2:42" ht="18" customHeight="1" x14ac:dyDescent="0.2">
      <c r="B17" s="12" t="s">
        <v>188</v>
      </c>
      <c r="C17" s="6" t="s">
        <v>10</v>
      </c>
      <c r="D17" s="22">
        <f>SUM(D16:D16)</f>
        <v>10236</v>
      </c>
      <c r="E17" s="22">
        <f t="shared" ref="E17:K17" si="10">SUM(E16:E16)</f>
        <v>16612</v>
      </c>
      <c r="F17" s="22">
        <f>SUM(F16:F16)</f>
        <v>100481</v>
      </c>
      <c r="G17" s="76">
        <f>SUM(G16:G16)</f>
        <v>117093</v>
      </c>
      <c r="H17" s="22">
        <f t="shared" si="10"/>
        <v>0</v>
      </c>
      <c r="I17" s="22">
        <f t="shared" si="10"/>
        <v>0</v>
      </c>
      <c r="J17" s="22">
        <f t="shared" si="10"/>
        <v>0</v>
      </c>
      <c r="K17" s="24">
        <f t="shared" si="10"/>
        <v>0</v>
      </c>
      <c r="L17" s="35"/>
      <c r="M17" s="84" t="s">
        <v>10</v>
      </c>
      <c r="N17" s="22">
        <f>SUM(N16)</f>
        <v>0</v>
      </c>
      <c r="O17" s="22">
        <f t="shared" ref="O17:U17" si="11">SUM(O16)</f>
        <v>0</v>
      </c>
      <c r="P17" s="22">
        <f t="shared" si="11"/>
        <v>0</v>
      </c>
      <c r="Q17" s="22">
        <f t="shared" si="11"/>
        <v>0</v>
      </c>
      <c r="R17" s="22">
        <f t="shared" si="11"/>
        <v>0</v>
      </c>
      <c r="S17" s="22">
        <f t="shared" si="11"/>
        <v>0</v>
      </c>
      <c r="T17" s="22">
        <f t="shared" si="11"/>
        <v>0</v>
      </c>
      <c r="U17" s="24">
        <f t="shared" si="11"/>
        <v>8895</v>
      </c>
      <c r="V17" s="35"/>
      <c r="W17" s="9" t="s">
        <v>79</v>
      </c>
      <c r="X17" s="7" t="s">
        <v>40</v>
      </c>
      <c r="Y17" s="21">
        <v>19074</v>
      </c>
      <c r="Z17" s="21">
        <v>1506</v>
      </c>
      <c r="AA17" s="21"/>
      <c r="AB17" s="58">
        <f>SUM(Z17:AA17)</f>
        <v>1506</v>
      </c>
      <c r="AC17" s="21">
        <v>770</v>
      </c>
      <c r="AD17" s="57"/>
      <c r="AE17" s="57"/>
      <c r="AF17" s="23">
        <v>2110</v>
      </c>
      <c r="AG17" s="35"/>
      <c r="AH17" s="88" t="s">
        <v>40</v>
      </c>
      <c r="AI17" s="49">
        <v>15</v>
      </c>
      <c r="AJ17" s="18">
        <v>500</v>
      </c>
      <c r="AK17" s="66">
        <f>SUM(AI17:AJ17)</f>
        <v>515</v>
      </c>
      <c r="AL17" s="21"/>
      <c r="AM17" s="21"/>
      <c r="AN17" s="49"/>
      <c r="AO17" s="18"/>
      <c r="AP17" s="23"/>
    </row>
    <row r="18" spans="2:42" ht="18" customHeight="1" x14ac:dyDescent="0.2">
      <c r="B18" s="9" t="s">
        <v>65</v>
      </c>
      <c r="C18" s="59" t="s">
        <v>14</v>
      </c>
      <c r="D18" s="58">
        <v>1272</v>
      </c>
      <c r="E18" s="58">
        <v>1020</v>
      </c>
      <c r="F18" s="58">
        <v>141941</v>
      </c>
      <c r="G18" s="58">
        <f>SUM(E18:F18)</f>
        <v>142961</v>
      </c>
      <c r="H18" s="58">
        <v>3163</v>
      </c>
      <c r="I18" s="69">
        <v>0</v>
      </c>
      <c r="J18" s="69">
        <v>0</v>
      </c>
      <c r="K18" s="56">
        <v>0</v>
      </c>
      <c r="L18" s="35"/>
      <c r="M18" s="81" t="s">
        <v>14</v>
      </c>
      <c r="N18" s="63">
        <v>0</v>
      </c>
      <c r="O18" s="58">
        <v>0</v>
      </c>
      <c r="P18" s="58">
        <f>SUM(N18:O18)</f>
        <v>0</v>
      </c>
      <c r="Q18" s="58">
        <v>2029</v>
      </c>
      <c r="R18" s="58">
        <v>0</v>
      </c>
      <c r="S18" s="63">
        <v>0</v>
      </c>
      <c r="T18" s="58">
        <v>0</v>
      </c>
      <c r="U18" s="56">
        <v>4305</v>
      </c>
      <c r="V18" s="35"/>
      <c r="W18" s="9" t="s">
        <v>206</v>
      </c>
      <c r="X18" s="7" t="s">
        <v>43</v>
      </c>
      <c r="Y18" s="21">
        <v>1998</v>
      </c>
      <c r="Z18" s="21">
        <v>554</v>
      </c>
      <c r="AA18" s="21"/>
      <c r="AB18" s="58">
        <f>SUM(Z18:AA18)</f>
        <v>554</v>
      </c>
      <c r="AC18" s="21">
        <v>10</v>
      </c>
      <c r="AD18" s="57"/>
      <c r="AE18" s="57"/>
      <c r="AF18" s="23">
        <v>10</v>
      </c>
      <c r="AG18" s="35"/>
      <c r="AH18" s="88" t="s">
        <v>43</v>
      </c>
      <c r="AI18" s="49">
        <v>10</v>
      </c>
      <c r="AJ18" s="18">
        <v>15570</v>
      </c>
      <c r="AK18" s="66">
        <f>SUM(AI18:AJ18)</f>
        <v>15580</v>
      </c>
      <c r="AL18" s="21">
        <v>30</v>
      </c>
      <c r="AM18" s="21"/>
      <c r="AN18" s="49"/>
      <c r="AO18" s="18"/>
      <c r="AP18" s="23"/>
    </row>
    <row r="19" spans="2:42" ht="18" customHeight="1" x14ac:dyDescent="0.2">
      <c r="B19" s="9"/>
      <c r="C19" s="59" t="s">
        <v>176</v>
      </c>
      <c r="D19" s="58"/>
      <c r="E19" s="58"/>
      <c r="F19" s="58">
        <v>104754</v>
      </c>
      <c r="G19" s="58">
        <f>SUM(E19:F19)</f>
        <v>104754</v>
      </c>
      <c r="H19" s="58">
        <v>470</v>
      </c>
      <c r="I19" s="69">
        <v>0</v>
      </c>
      <c r="J19" s="69">
        <v>0</v>
      </c>
      <c r="K19" s="56">
        <v>0</v>
      </c>
      <c r="L19" s="35"/>
      <c r="M19" s="82" t="s">
        <v>176</v>
      </c>
      <c r="N19" s="63">
        <v>0</v>
      </c>
      <c r="O19" s="58">
        <v>0</v>
      </c>
      <c r="P19" s="58"/>
      <c r="Q19" s="58">
        <v>569</v>
      </c>
      <c r="R19" s="58">
        <v>0</v>
      </c>
      <c r="S19" s="63">
        <v>0</v>
      </c>
      <c r="T19" s="58">
        <v>0</v>
      </c>
      <c r="U19" s="56">
        <v>1500</v>
      </c>
      <c r="V19" s="35"/>
      <c r="W19" s="9"/>
      <c r="X19" s="7" t="s">
        <v>44</v>
      </c>
      <c r="Y19" s="21">
        <f t="shared" ref="Y19:AF19" si="12">SUM(Y16:Y18)</f>
        <v>41348</v>
      </c>
      <c r="Z19" s="21">
        <f>SUM(Z16:Z18)</f>
        <v>9725</v>
      </c>
      <c r="AA19" s="21">
        <f>SUM(AA16:AA18)</f>
        <v>23371</v>
      </c>
      <c r="AB19" s="21">
        <f>SUM(AB16:AB18)</f>
        <v>33096</v>
      </c>
      <c r="AC19" s="21">
        <f t="shared" si="12"/>
        <v>1800</v>
      </c>
      <c r="AD19" s="21">
        <f t="shared" si="12"/>
        <v>0</v>
      </c>
      <c r="AE19" s="21">
        <f t="shared" si="12"/>
        <v>800</v>
      </c>
      <c r="AF19" s="23">
        <f t="shared" si="12"/>
        <v>2700</v>
      </c>
      <c r="AG19" s="35"/>
      <c r="AH19" s="88" t="s">
        <v>44</v>
      </c>
      <c r="AI19" s="21">
        <f t="shared" ref="AI19:AP19" si="13">SUM(AI16:AI18)</f>
        <v>495</v>
      </c>
      <c r="AJ19" s="21">
        <f t="shared" si="13"/>
        <v>18070</v>
      </c>
      <c r="AK19" s="21">
        <f t="shared" si="13"/>
        <v>18565</v>
      </c>
      <c r="AL19" s="21">
        <f t="shared" si="13"/>
        <v>120</v>
      </c>
      <c r="AM19" s="21">
        <f t="shared" si="13"/>
        <v>60</v>
      </c>
      <c r="AN19" s="21">
        <f t="shared" si="13"/>
        <v>0</v>
      </c>
      <c r="AO19" s="21">
        <f t="shared" si="13"/>
        <v>0</v>
      </c>
      <c r="AP19" s="23">
        <f t="shared" si="13"/>
        <v>25005</v>
      </c>
    </row>
    <row r="20" spans="2:42" ht="18" customHeight="1" x14ac:dyDescent="0.2">
      <c r="B20" s="12" t="s">
        <v>66</v>
      </c>
      <c r="C20" s="6" t="s">
        <v>10</v>
      </c>
      <c r="D20" s="22">
        <f>SUM(D18:D19)</f>
        <v>1272</v>
      </c>
      <c r="E20" s="22">
        <f>SUM(E18:E19)</f>
        <v>1020</v>
      </c>
      <c r="F20" s="22">
        <f t="shared" ref="F20:K20" si="14">SUM(F18:F19)</f>
        <v>246695</v>
      </c>
      <c r="G20" s="22">
        <f>SUM(G18:G19)</f>
        <v>247715</v>
      </c>
      <c r="H20" s="22">
        <f>SUM(H18:H19)</f>
        <v>3633</v>
      </c>
      <c r="I20" s="22">
        <f t="shared" si="14"/>
        <v>0</v>
      </c>
      <c r="J20" s="22">
        <f t="shared" si="14"/>
        <v>0</v>
      </c>
      <c r="K20" s="24">
        <f t="shared" si="14"/>
        <v>0</v>
      </c>
      <c r="L20" s="35"/>
      <c r="M20" s="84" t="s">
        <v>10</v>
      </c>
      <c r="N20" s="22">
        <f t="shared" ref="N20:U20" si="15">SUM(N18:N19)</f>
        <v>0</v>
      </c>
      <c r="O20" s="22">
        <f t="shared" si="15"/>
        <v>0</v>
      </c>
      <c r="P20" s="22">
        <f t="shared" si="15"/>
        <v>0</v>
      </c>
      <c r="Q20" s="22">
        <f t="shared" si="15"/>
        <v>2598</v>
      </c>
      <c r="R20" s="22">
        <f t="shared" si="15"/>
        <v>0</v>
      </c>
      <c r="S20" s="22">
        <f t="shared" si="15"/>
        <v>0</v>
      </c>
      <c r="T20" s="22">
        <f t="shared" si="15"/>
        <v>0</v>
      </c>
      <c r="U20" s="24">
        <f t="shared" si="15"/>
        <v>5805</v>
      </c>
      <c r="V20" s="35"/>
      <c r="W20" s="9"/>
      <c r="X20" s="7" t="s">
        <v>45</v>
      </c>
      <c r="Y20" s="57">
        <v>7189</v>
      </c>
      <c r="Z20" s="96">
        <v>40767</v>
      </c>
      <c r="AA20" s="42">
        <v>750122</v>
      </c>
      <c r="AB20" s="21">
        <f>SUM(Z20:AA20)</f>
        <v>790889</v>
      </c>
      <c r="AC20" s="21">
        <v>190</v>
      </c>
      <c r="AD20" s="97"/>
      <c r="AE20" s="57">
        <v>20</v>
      </c>
      <c r="AF20" s="23">
        <v>1361</v>
      </c>
      <c r="AG20" s="35"/>
      <c r="AH20" s="88" t="s">
        <v>45</v>
      </c>
      <c r="AI20" s="49">
        <v>9612</v>
      </c>
      <c r="AJ20" s="18">
        <v>522815</v>
      </c>
      <c r="AK20" s="18">
        <f>SUM(AI20:AJ20)</f>
        <v>532427</v>
      </c>
      <c r="AL20" s="21">
        <v>14765</v>
      </c>
      <c r="AM20" s="21">
        <v>200</v>
      </c>
      <c r="AN20" s="21">
        <v>25</v>
      </c>
      <c r="AO20" s="49"/>
      <c r="AP20" s="23">
        <v>97485</v>
      </c>
    </row>
    <row r="21" spans="2:42" ht="18" customHeight="1" x14ac:dyDescent="0.2">
      <c r="B21" s="477" t="s">
        <v>189</v>
      </c>
      <c r="C21" s="121" t="s">
        <v>187</v>
      </c>
      <c r="D21" s="122">
        <v>6003</v>
      </c>
      <c r="E21" s="122">
        <v>24433</v>
      </c>
      <c r="F21" s="122">
        <v>300200</v>
      </c>
      <c r="G21" s="122">
        <f>SUM(E21:F21)</f>
        <v>324633</v>
      </c>
      <c r="H21" s="122">
        <v>690</v>
      </c>
      <c r="I21" s="123">
        <v>180000</v>
      </c>
      <c r="J21" s="123">
        <v>3500</v>
      </c>
      <c r="K21" s="126">
        <v>0</v>
      </c>
      <c r="L21" s="35"/>
      <c r="M21" s="124" t="s">
        <v>187</v>
      </c>
      <c r="N21" s="125">
        <v>6</v>
      </c>
      <c r="O21" s="125"/>
      <c r="P21" s="125">
        <f>SUM(N21:O21)</f>
        <v>6</v>
      </c>
      <c r="Q21" s="125">
        <v>0</v>
      </c>
      <c r="R21" s="125">
        <v>0</v>
      </c>
      <c r="S21" s="125">
        <v>0</v>
      </c>
      <c r="T21" s="122">
        <v>0</v>
      </c>
      <c r="U21" s="126">
        <v>12855</v>
      </c>
      <c r="V21" s="35"/>
      <c r="W21" s="9"/>
      <c r="X21" s="7" t="s">
        <v>46</v>
      </c>
      <c r="Y21" s="21">
        <v>2236</v>
      </c>
      <c r="Z21" s="58">
        <v>450</v>
      </c>
      <c r="AA21" s="21">
        <v>1460</v>
      </c>
      <c r="AB21" s="21">
        <f>SUM(Z21:AA21)</f>
        <v>1910</v>
      </c>
      <c r="AC21" s="21"/>
      <c r="AD21" s="57"/>
      <c r="AE21" s="57"/>
      <c r="AF21" s="23"/>
      <c r="AG21" s="35"/>
      <c r="AH21" s="88" t="s">
        <v>46</v>
      </c>
      <c r="AI21" s="49"/>
      <c r="AJ21" s="18">
        <v>150</v>
      </c>
      <c r="AK21" s="18">
        <f>SUM(AI21:AJ21)</f>
        <v>150</v>
      </c>
      <c r="AL21" s="21"/>
      <c r="AM21" s="21"/>
      <c r="AN21" s="21"/>
      <c r="AO21" s="49"/>
      <c r="AP21" s="23">
        <v>18783</v>
      </c>
    </row>
    <row r="22" spans="2:42" ht="18" customHeight="1" x14ac:dyDescent="0.2">
      <c r="B22" s="513"/>
      <c r="C22" s="4" t="s">
        <v>170</v>
      </c>
      <c r="D22" s="21">
        <v>59</v>
      </c>
      <c r="E22" s="21">
        <v>6247</v>
      </c>
      <c r="F22" s="21">
        <v>183797</v>
      </c>
      <c r="G22" s="21">
        <f>SUM(E22:F22)</f>
        <v>190044</v>
      </c>
      <c r="H22" s="21"/>
      <c r="I22" s="57"/>
      <c r="J22" s="57"/>
      <c r="K22" s="23">
        <v>0</v>
      </c>
      <c r="L22" s="35"/>
      <c r="M22" s="82" t="s">
        <v>20</v>
      </c>
      <c r="N22" s="42"/>
      <c r="O22" s="21">
        <v>0</v>
      </c>
      <c r="P22" s="21">
        <f>SUM(N22:O22)</f>
        <v>0</v>
      </c>
      <c r="Q22" s="21">
        <v>0</v>
      </c>
      <c r="R22" s="21">
        <v>0</v>
      </c>
      <c r="S22" s="42">
        <v>0</v>
      </c>
      <c r="T22" s="21">
        <v>0</v>
      </c>
      <c r="U22" s="23">
        <v>0</v>
      </c>
      <c r="V22" s="35"/>
      <c r="W22" s="9" t="s">
        <v>80</v>
      </c>
      <c r="X22" s="7" t="s">
        <v>44</v>
      </c>
      <c r="Y22" s="21">
        <f t="shared" ref="Y22:AF22" si="16">SUM(Y20:Y21)</f>
        <v>9425</v>
      </c>
      <c r="Z22" s="21">
        <f>SUM(Z20:Z21)</f>
        <v>41217</v>
      </c>
      <c r="AA22" s="21">
        <f>SUM(AA20:AA21)</f>
        <v>751582</v>
      </c>
      <c r="AB22" s="21">
        <f>SUM(AB20:AB21)</f>
        <v>792799</v>
      </c>
      <c r="AC22" s="21">
        <f t="shared" si="16"/>
        <v>190</v>
      </c>
      <c r="AD22" s="21">
        <f t="shared" si="16"/>
        <v>0</v>
      </c>
      <c r="AE22" s="21">
        <f t="shared" si="16"/>
        <v>20</v>
      </c>
      <c r="AF22" s="23">
        <f t="shared" si="16"/>
        <v>1361</v>
      </c>
      <c r="AG22" s="35"/>
      <c r="AH22" s="88" t="s">
        <v>44</v>
      </c>
      <c r="AI22" s="18">
        <f t="shared" ref="AI22:AP22" si="17">SUM(AI20:AI21)</f>
        <v>9612</v>
      </c>
      <c r="AJ22" s="18">
        <f t="shared" si="17"/>
        <v>522965</v>
      </c>
      <c r="AK22" s="18">
        <f>SUM(AK20:AK21)</f>
        <v>532577</v>
      </c>
      <c r="AL22" s="18">
        <f t="shared" si="17"/>
        <v>14765</v>
      </c>
      <c r="AM22" s="18">
        <f t="shared" si="17"/>
        <v>200</v>
      </c>
      <c r="AN22" s="18">
        <f t="shared" si="17"/>
        <v>25</v>
      </c>
      <c r="AO22" s="18">
        <f t="shared" si="17"/>
        <v>0</v>
      </c>
      <c r="AP22" s="19">
        <f t="shared" si="17"/>
        <v>116268</v>
      </c>
    </row>
    <row r="23" spans="2:42" ht="18" customHeight="1" x14ac:dyDescent="0.2">
      <c r="B23" s="514"/>
      <c r="C23" s="6" t="s">
        <v>10</v>
      </c>
      <c r="D23" s="22">
        <f>SUM(D21:D22)</f>
        <v>6062</v>
      </c>
      <c r="E23" s="22">
        <f t="shared" ref="E23:K23" si="18">SUM(E21:E22)</f>
        <v>30680</v>
      </c>
      <c r="F23" s="22">
        <f>SUM(F21:F22)</f>
        <v>483997</v>
      </c>
      <c r="G23" s="22">
        <f>SUM(G21:G22)</f>
        <v>514677</v>
      </c>
      <c r="H23" s="22">
        <f t="shared" si="18"/>
        <v>690</v>
      </c>
      <c r="I23" s="22">
        <f t="shared" si="18"/>
        <v>180000</v>
      </c>
      <c r="J23" s="22">
        <f t="shared" si="18"/>
        <v>3500</v>
      </c>
      <c r="K23" s="24">
        <f t="shared" si="18"/>
        <v>0</v>
      </c>
      <c r="L23" s="35"/>
      <c r="M23" s="84" t="s">
        <v>10</v>
      </c>
      <c r="N23" s="22">
        <f t="shared" ref="N23:U23" si="19">SUM(N21:N22)</f>
        <v>6</v>
      </c>
      <c r="O23" s="22">
        <f t="shared" si="19"/>
        <v>0</v>
      </c>
      <c r="P23" s="22">
        <f t="shared" si="19"/>
        <v>6</v>
      </c>
      <c r="Q23" s="22">
        <f t="shared" si="19"/>
        <v>0</v>
      </c>
      <c r="R23" s="22">
        <f t="shared" si="19"/>
        <v>0</v>
      </c>
      <c r="S23" s="22">
        <f t="shared" si="19"/>
        <v>0</v>
      </c>
      <c r="T23" s="22">
        <f t="shared" si="19"/>
        <v>0</v>
      </c>
      <c r="U23" s="24">
        <f t="shared" si="19"/>
        <v>12855</v>
      </c>
      <c r="V23" s="35"/>
      <c r="W23" s="12"/>
      <c r="X23" s="65" t="s">
        <v>10</v>
      </c>
      <c r="Y23" s="22">
        <f>SUM(Y19,Y22)</f>
        <v>50773</v>
      </c>
      <c r="Z23" s="22">
        <f>SUM(Z19,Z22)</f>
        <v>50942</v>
      </c>
      <c r="AA23" s="22">
        <f t="shared" ref="AA23:AF23" si="20">SUM(AA19,AA22)</f>
        <v>774953</v>
      </c>
      <c r="AB23" s="22">
        <f>SUM(AB19,AB22)</f>
        <v>825895</v>
      </c>
      <c r="AC23" s="22">
        <f t="shared" si="20"/>
        <v>1990</v>
      </c>
      <c r="AD23" s="22">
        <f t="shared" si="20"/>
        <v>0</v>
      </c>
      <c r="AE23" s="22">
        <f t="shared" si="20"/>
        <v>820</v>
      </c>
      <c r="AF23" s="24">
        <f t="shared" si="20"/>
        <v>4061</v>
      </c>
      <c r="AG23" s="35"/>
      <c r="AH23" s="89" t="s">
        <v>10</v>
      </c>
      <c r="AI23" s="22">
        <f t="shared" ref="AI23:AO23" si="21">SUM(AI19,AI22)</f>
        <v>10107</v>
      </c>
      <c r="AJ23" s="22">
        <f t="shared" si="21"/>
        <v>541035</v>
      </c>
      <c r="AK23" s="22">
        <f t="shared" si="21"/>
        <v>551142</v>
      </c>
      <c r="AL23" s="22">
        <f t="shared" si="21"/>
        <v>14885</v>
      </c>
      <c r="AM23" s="22">
        <f t="shared" si="21"/>
        <v>260</v>
      </c>
      <c r="AN23" s="22">
        <f t="shared" si="21"/>
        <v>25</v>
      </c>
      <c r="AO23" s="22">
        <f t="shared" si="21"/>
        <v>0</v>
      </c>
      <c r="AP23" s="24">
        <f>SUM(AP19,AP22)</f>
        <v>141273</v>
      </c>
    </row>
    <row r="24" spans="2:42" ht="18" customHeight="1" x14ac:dyDescent="0.2">
      <c r="B24" s="9"/>
      <c r="C24" s="59" t="s">
        <v>22</v>
      </c>
      <c r="D24" s="58">
        <v>11686</v>
      </c>
      <c r="E24" s="58">
        <v>919</v>
      </c>
      <c r="F24" s="58">
        <v>433806</v>
      </c>
      <c r="G24" s="58">
        <f>SUM(E24:F24)</f>
        <v>434725</v>
      </c>
      <c r="H24" s="58">
        <v>1156</v>
      </c>
      <c r="I24" s="69"/>
      <c r="J24" s="69">
        <v>4376</v>
      </c>
      <c r="K24" s="56">
        <v>0</v>
      </c>
      <c r="L24" s="35"/>
      <c r="M24" s="81" t="s">
        <v>22</v>
      </c>
      <c r="N24" s="63">
        <v>0</v>
      </c>
      <c r="O24" s="58">
        <v>0</v>
      </c>
      <c r="P24" s="58">
        <f>SUM(N24:O24)</f>
        <v>0</v>
      </c>
      <c r="Q24" s="58">
        <v>0</v>
      </c>
      <c r="R24" s="58">
        <v>0</v>
      </c>
      <c r="S24" s="63">
        <v>0</v>
      </c>
      <c r="T24" s="58">
        <v>0</v>
      </c>
      <c r="U24" s="56">
        <v>9449</v>
      </c>
      <c r="V24" s="35"/>
      <c r="W24" s="9"/>
      <c r="X24" s="64" t="s">
        <v>47</v>
      </c>
      <c r="Y24" s="58">
        <v>13761</v>
      </c>
      <c r="Z24" s="58">
        <v>15618</v>
      </c>
      <c r="AA24" s="58">
        <v>940808</v>
      </c>
      <c r="AB24" s="58">
        <f>SUM(Z24:AA24)</f>
        <v>956426</v>
      </c>
      <c r="AC24" s="58"/>
      <c r="AD24" s="69"/>
      <c r="AE24" s="69"/>
      <c r="AF24" s="56">
        <v>0</v>
      </c>
      <c r="AG24" s="35"/>
      <c r="AH24" s="87" t="s">
        <v>47</v>
      </c>
      <c r="AI24" s="67">
        <v>0</v>
      </c>
      <c r="AJ24" s="66"/>
      <c r="AK24" s="66">
        <f>SUM(AI24:AJ24)</f>
        <v>0</v>
      </c>
      <c r="AL24" s="58"/>
      <c r="AM24" s="58"/>
      <c r="AN24" s="66"/>
      <c r="AO24" s="67"/>
      <c r="AP24" s="56">
        <v>1025042</v>
      </c>
    </row>
    <row r="25" spans="2:42" ht="18" customHeight="1" x14ac:dyDescent="0.2">
      <c r="B25" s="9" t="s">
        <v>69</v>
      </c>
      <c r="C25" s="4" t="s">
        <v>23</v>
      </c>
      <c r="D25" s="21">
        <v>269</v>
      </c>
      <c r="E25" s="21"/>
      <c r="F25" s="21"/>
      <c r="G25" s="58">
        <f>SUM(E25:F25)</f>
        <v>0</v>
      </c>
      <c r="H25" s="21"/>
      <c r="I25" s="57"/>
      <c r="J25" s="57"/>
      <c r="K25" s="23">
        <v>0</v>
      </c>
      <c r="L25" s="35"/>
      <c r="M25" s="82" t="s">
        <v>23</v>
      </c>
      <c r="N25" s="42">
        <v>0</v>
      </c>
      <c r="O25" s="21">
        <v>0</v>
      </c>
      <c r="P25" s="21">
        <f>SUM(N25:O25)</f>
        <v>0</v>
      </c>
      <c r="Q25" s="114">
        <v>0</v>
      </c>
      <c r="R25" s="21">
        <v>0</v>
      </c>
      <c r="S25" s="42">
        <v>0</v>
      </c>
      <c r="T25" s="21">
        <v>0</v>
      </c>
      <c r="U25" s="23">
        <v>3600</v>
      </c>
      <c r="V25" s="35"/>
      <c r="W25" s="9" t="s">
        <v>81</v>
      </c>
      <c r="X25" s="64" t="s">
        <v>186</v>
      </c>
      <c r="Y25" s="58">
        <v>43191</v>
      </c>
      <c r="Z25" s="58">
        <v>38166</v>
      </c>
      <c r="AA25" s="58">
        <v>26307</v>
      </c>
      <c r="AB25" s="58">
        <f>SUM(Z25:AA25)</f>
        <v>64473</v>
      </c>
      <c r="AC25" s="58">
        <v>98</v>
      </c>
      <c r="AD25" s="69"/>
      <c r="AE25" s="69"/>
      <c r="AF25" s="56"/>
      <c r="AG25" s="35"/>
      <c r="AH25" s="88" t="s">
        <v>186</v>
      </c>
      <c r="AI25" s="67"/>
      <c r="AJ25" s="66"/>
      <c r="AK25" s="66">
        <f>SUM(AI25:AJ25)</f>
        <v>0</v>
      </c>
      <c r="AL25" s="58"/>
      <c r="AM25" s="58"/>
      <c r="AN25" s="66"/>
      <c r="AO25" s="67"/>
      <c r="AP25" s="56">
        <v>939498</v>
      </c>
    </row>
    <row r="26" spans="2:42" ht="18" customHeight="1" x14ac:dyDescent="0.2">
      <c r="B26" s="9" t="s">
        <v>70</v>
      </c>
      <c r="C26" s="98" t="s">
        <v>177</v>
      </c>
      <c r="D26" s="21">
        <v>270</v>
      </c>
      <c r="E26" s="21">
        <v>2561</v>
      </c>
      <c r="F26" s="21"/>
      <c r="G26" s="58">
        <f>SUM(E26:F26)</f>
        <v>2561</v>
      </c>
      <c r="H26" s="21"/>
      <c r="I26" s="57"/>
      <c r="J26" s="57"/>
      <c r="K26" s="23">
        <v>0</v>
      </c>
      <c r="L26" s="35"/>
      <c r="M26" s="99" t="s">
        <v>177</v>
      </c>
      <c r="N26" s="42">
        <v>0</v>
      </c>
      <c r="O26" s="21">
        <v>0</v>
      </c>
      <c r="P26" s="21">
        <f>SUM(N26:O26)</f>
        <v>0</v>
      </c>
      <c r="Q26" s="21">
        <v>0</v>
      </c>
      <c r="R26" s="21">
        <v>0</v>
      </c>
      <c r="S26" s="42">
        <v>0</v>
      </c>
      <c r="T26" s="21">
        <v>0</v>
      </c>
      <c r="U26" s="23">
        <v>0</v>
      </c>
      <c r="V26" s="35"/>
      <c r="W26" s="9"/>
      <c r="X26" s="7" t="s">
        <v>52</v>
      </c>
      <c r="Y26" s="21">
        <v>9584</v>
      </c>
      <c r="Z26" s="21"/>
      <c r="AA26" s="21"/>
      <c r="AB26" s="58">
        <f>SUM(Z26:AA26)</f>
        <v>0</v>
      </c>
      <c r="AC26" s="21"/>
      <c r="AD26" s="57"/>
      <c r="AE26" s="57"/>
      <c r="AF26" s="23">
        <v>0</v>
      </c>
      <c r="AG26" s="35"/>
      <c r="AH26" s="88" t="s">
        <v>52</v>
      </c>
      <c r="AI26" s="49">
        <v>0</v>
      </c>
      <c r="AJ26" s="18"/>
      <c r="AK26" s="66">
        <f>SUM(AI26:AJ26)</f>
        <v>0</v>
      </c>
      <c r="AL26" s="21"/>
      <c r="AM26" s="21"/>
      <c r="AN26" s="18"/>
      <c r="AO26" s="49"/>
      <c r="AP26" s="23">
        <v>12675</v>
      </c>
    </row>
    <row r="27" spans="2:42" ht="18" customHeight="1" x14ac:dyDescent="0.2">
      <c r="B27" s="12"/>
      <c r="C27" s="6" t="s">
        <v>10</v>
      </c>
      <c r="D27" s="22">
        <f t="shared" ref="D27:K27" si="22">SUM(D24:D26)</f>
        <v>12225</v>
      </c>
      <c r="E27" s="22">
        <f t="shared" si="22"/>
        <v>3480</v>
      </c>
      <c r="F27" s="22">
        <f t="shared" si="22"/>
        <v>433806</v>
      </c>
      <c r="G27" s="22">
        <f>SUM(G24:G26)</f>
        <v>437286</v>
      </c>
      <c r="H27" s="22">
        <f t="shared" si="22"/>
        <v>1156</v>
      </c>
      <c r="I27" s="22">
        <f t="shared" si="22"/>
        <v>0</v>
      </c>
      <c r="J27" s="22">
        <f t="shared" si="22"/>
        <v>4376</v>
      </c>
      <c r="K27" s="24">
        <f t="shared" si="22"/>
        <v>0</v>
      </c>
      <c r="L27" s="35"/>
      <c r="M27" s="84" t="s">
        <v>10</v>
      </c>
      <c r="N27" s="22">
        <f t="shared" ref="N27:U27" si="23">SUM(N24:N26)</f>
        <v>0</v>
      </c>
      <c r="O27" s="22">
        <f t="shared" si="23"/>
        <v>0</v>
      </c>
      <c r="P27" s="22">
        <f t="shared" si="23"/>
        <v>0</v>
      </c>
      <c r="Q27" s="22">
        <f t="shared" si="23"/>
        <v>0</v>
      </c>
      <c r="R27" s="22">
        <f t="shared" si="23"/>
        <v>0</v>
      </c>
      <c r="S27" s="22">
        <f t="shared" si="23"/>
        <v>0</v>
      </c>
      <c r="T27" s="22">
        <f t="shared" si="23"/>
        <v>0</v>
      </c>
      <c r="U27" s="24">
        <f t="shared" si="23"/>
        <v>13049</v>
      </c>
      <c r="V27" s="35"/>
      <c r="W27" s="9" t="s">
        <v>82</v>
      </c>
      <c r="X27" s="7" t="s">
        <v>49</v>
      </c>
      <c r="Y27" s="21">
        <v>13290</v>
      </c>
      <c r="Z27" s="21">
        <v>4223</v>
      </c>
      <c r="AA27" s="21">
        <v>7210</v>
      </c>
      <c r="AB27" s="58">
        <f>SUM(Z27:AA27)</f>
        <v>11433</v>
      </c>
      <c r="AC27" s="21">
        <v>172</v>
      </c>
      <c r="AD27" s="57"/>
      <c r="AE27" s="57">
        <v>691</v>
      </c>
      <c r="AF27" s="23">
        <v>121</v>
      </c>
      <c r="AG27" s="35"/>
      <c r="AH27" s="88" t="s">
        <v>49</v>
      </c>
      <c r="AI27" s="49">
        <v>0</v>
      </c>
      <c r="AJ27" s="18">
        <v>5</v>
      </c>
      <c r="AK27" s="66">
        <f>SUM(AI27:AJ27)</f>
        <v>5</v>
      </c>
      <c r="AL27" s="21">
        <v>263</v>
      </c>
      <c r="AM27" s="21">
        <v>207</v>
      </c>
      <c r="AN27" s="18"/>
      <c r="AO27" s="49"/>
      <c r="AP27" s="23">
        <v>13521</v>
      </c>
    </row>
    <row r="28" spans="2:42" ht="18" customHeight="1" x14ac:dyDescent="0.2">
      <c r="B28" s="9"/>
      <c r="C28" s="100" t="s">
        <v>178</v>
      </c>
      <c r="D28" s="58">
        <v>31115</v>
      </c>
      <c r="E28" s="58">
        <v>2616</v>
      </c>
      <c r="F28" s="58">
        <v>163383</v>
      </c>
      <c r="G28" s="21">
        <f t="shared" ref="G28:G33" si="24">SUM(E28:F28)</f>
        <v>165999</v>
      </c>
      <c r="H28" s="58"/>
      <c r="I28" s="69"/>
      <c r="J28" s="69"/>
      <c r="K28" s="56">
        <v>0</v>
      </c>
      <c r="L28" s="35"/>
      <c r="M28" s="101" t="s">
        <v>178</v>
      </c>
      <c r="N28" s="63">
        <v>0</v>
      </c>
      <c r="O28" s="58">
        <v>0</v>
      </c>
      <c r="P28" s="58">
        <f t="shared" ref="P28:P33" si="25">SUM(N28:O28)</f>
        <v>0</v>
      </c>
      <c r="Q28" s="58">
        <v>0</v>
      </c>
      <c r="R28" s="58">
        <v>0</v>
      </c>
      <c r="S28" s="63">
        <v>0</v>
      </c>
      <c r="T28" s="58">
        <v>0</v>
      </c>
      <c r="U28" s="56">
        <v>19284</v>
      </c>
      <c r="V28" s="35"/>
      <c r="W28" s="12"/>
      <c r="X28" s="65" t="s">
        <v>10</v>
      </c>
      <c r="Y28" s="22">
        <f t="shared" ref="Y28:AF28" si="26">SUM(Y24:Y27)</f>
        <v>79826</v>
      </c>
      <c r="Z28" s="22">
        <f t="shared" si="26"/>
        <v>58007</v>
      </c>
      <c r="AA28" s="22">
        <f t="shared" si="26"/>
        <v>974325</v>
      </c>
      <c r="AB28" s="22">
        <f>SUM(AB24:AB27)</f>
        <v>1032332</v>
      </c>
      <c r="AC28" s="22">
        <f t="shared" si="26"/>
        <v>270</v>
      </c>
      <c r="AD28" s="22">
        <f t="shared" si="26"/>
        <v>0</v>
      </c>
      <c r="AE28" s="22">
        <f t="shared" si="26"/>
        <v>691</v>
      </c>
      <c r="AF28" s="24">
        <f t="shared" si="26"/>
        <v>121</v>
      </c>
      <c r="AG28" s="35"/>
      <c r="AH28" s="89" t="s">
        <v>10</v>
      </c>
      <c r="AI28" s="20">
        <f t="shared" ref="AI28:AP28" si="27">SUM(AI24:AI27)</f>
        <v>0</v>
      </c>
      <c r="AJ28" s="20">
        <f t="shared" si="27"/>
        <v>5</v>
      </c>
      <c r="AK28" s="20">
        <f>SUM(AK24:AK27)</f>
        <v>5</v>
      </c>
      <c r="AL28" s="20">
        <f t="shared" si="27"/>
        <v>263</v>
      </c>
      <c r="AM28" s="20">
        <f t="shared" si="27"/>
        <v>207</v>
      </c>
      <c r="AN28" s="20">
        <f t="shared" si="27"/>
        <v>0</v>
      </c>
      <c r="AO28" s="20">
        <f t="shared" si="27"/>
        <v>0</v>
      </c>
      <c r="AP28" s="26">
        <f t="shared" si="27"/>
        <v>1990736</v>
      </c>
    </row>
    <row r="29" spans="2:42" ht="18" customHeight="1" x14ac:dyDescent="0.2">
      <c r="B29" s="9" t="s">
        <v>71</v>
      </c>
      <c r="C29" s="4" t="s">
        <v>26</v>
      </c>
      <c r="D29" s="21">
        <v>2510</v>
      </c>
      <c r="E29" s="21">
        <v>1335</v>
      </c>
      <c r="F29" s="21">
        <v>9176</v>
      </c>
      <c r="G29" s="21">
        <f t="shared" si="24"/>
        <v>10511</v>
      </c>
      <c r="H29" s="21"/>
      <c r="I29" s="57"/>
      <c r="J29" s="57">
        <v>0</v>
      </c>
      <c r="K29" s="23">
        <v>0</v>
      </c>
      <c r="L29" s="35"/>
      <c r="M29" s="82" t="s">
        <v>26</v>
      </c>
      <c r="N29" s="42">
        <v>0</v>
      </c>
      <c r="O29" s="21">
        <v>0</v>
      </c>
      <c r="P29" s="21">
        <f t="shared" si="25"/>
        <v>0</v>
      </c>
      <c r="Q29" s="21">
        <v>0</v>
      </c>
      <c r="R29" s="21">
        <v>0</v>
      </c>
      <c r="S29" s="42">
        <v>0</v>
      </c>
      <c r="T29" s="21">
        <v>0</v>
      </c>
      <c r="U29" s="23">
        <v>56876</v>
      </c>
      <c r="V29" s="35"/>
      <c r="W29" s="9"/>
      <c r="X29" s="64" t="s">
        <v>53</v>
      </c>
      <c r="Y29" s="58">
        <v>63</v>
      </c>
      <c r="Z29" s="58">
        <v>2136</v>
      </c>
      <c r="AA29" s="58">
        <v>32329</v>
      </c>
      <c r="AB29" s="58">
        <f>SUM(Z29:AA29)</f>
        <v>34465</v>
      </c>
      <c r="AC29" s="58"/>
      <c r="AD29" s="69"/>
      <c r="AE29" s="69"/>
      <c r="AF29" s="56"/>
      <c r="AG29" s="35"/>
      <c r="AH29" s="87" t="s">
        <v>53</v>
      </c>
      <c r="AI29" s="67"/>
      <c r="AJ29" s="66">
        <v>3070</v>
      </c>
      <c r="AK29" s="66">
        <f>SUM(AI29:AJ29)</f>
        <v>3070</v>
      </c>
      <c r="AL29" s="58">
        <v>5100</v>
      </c>
      <c r="AM29" s="58">
        <v>1900</v>
      </c>
      <c r="AN29" s="66"/>
      <c r="AO29" s="67">
        <v>915</v>
      </c>
      <c r="AP29" s="56">
        <v>268275</v>
      </c>
    </row>
    <row r="30" spans="2:42" ht="18" customHeight="1" x14ac:dyDescent="0.2">
      <c r="B30" s="9"/>
      <c r="C30" s="98" t="s">
        <v>179</v>
      </c>
      <c r="D30" s="21">
        <v>66</v>
      </c>
      <c r="E30" s="21">
        <v>18326</v>
      </c>
      <c r="F30" s="21"/>
      <c r="G30" s="21">
        <f t="shared" si="24"/>
        <v>18326</v>
      </c>
      <c r="H30" s="21"/>
      <c r="I30" s="57"/>
      <c r="J30" s="57">
        <v>0</v>
      </c>
      <c r="K30" s="23">
        <v>0</v>
      </c>
      <c r="L30" s="35"/>
      <c r="M30" s="99" t="s">
        <v>179</v>
      </c>
      <c r="N30" s="42">
        <v>0</v>
      </c>
      <c r="O30" s="21">
        <v>0</v>
      </c>
      <c r="P30" s="21">
        <f t="shared" si="25"/>
        <v>0</v>
      </c>
      <c r="Q30" s="21">
        <v>0</v>
      </c>
      <c r="R30" s="21">
        <v>0</v>
      </c>
      <c r="S30" s="42">
        <v>0</v>
      </c>
      <c r="T30" s="21">
        <v>0</v>
      </c>
      <c r="U30" s="23">
        <v>0</v>
      </c>
      <c r="V30" s="35"/>
      <c r="W30" s="9" t="s">
        <v>83</v>
      </c>
      <c r="X30" s="7" t="s">
        <v>56</v>
      </c>
      <c r="Y30" s="21">
        <v>4520</v>
      </c>
      <c r="Z30" s="21">
        <v>4450</v>
      </c>
      <c r="AA30" s="21"/>
      <c r="AB30" s="21">
        <f>SUM(Z30:AA30)</f>
        <v>4450</v>
      </c>
      <c r="AC30" s="21">
        <v>10</v>
      </c>
      <c r="AD30" s="57"/>
      <c r="AE30" s="57"/>
      <c r="AF30" s="23">
        <v>40</v>
      </c>
      <c r="AG30" s="35"/>
      <c r="AH30" s="88" t="s">
        <v>56</v>
      </c>
      <c r="AI30" s="49"/>
      <c r="AJ30" s="18">
        <v>50</v>
      </c>
      <c r="AK30" s="66">
        <f>SUM(AI30:AJ30)</f>
        <v>50</v>
      </c>
      <c r="AL30" s="21">
        <v>150</v>
      </c>
      <c r="AM30" s="21"/>
      <c r="AN30" s="18"/>
      <c r="AO30" s="49"/>
      <c r="AP30" s="23">
        <v>877779</v>
      </c>
    </row>
    <row r="31" spans="2:42" ht="18" customHeight="1" x14ac:dyDescent="0.2">
      <c r="B31" s="9" t="s">
        <v>130</v>
      </c>
      <c r="C31" s="98" t="s">
        <v>180</v>
      </c>
      <c r="D31" s="21">
        <v>1475</v>
      </c>
      <c r="E31" s="21"/>
      <c r="F31" s="21">
        <v>6534</v>
      </c>
      <c r="G31" s="21">
        <f t="shared" si="24"/>
        <v>6534</v>
      </c>
      <c r="H31" s="21"/>
      <c r="I31" s="57"/>
      <c r="J31" s="57">
        <v>0</v>
      </c>
      <c r="K31" s="23">
        <v>0</v>
      </c>
      <c r="L31" s="35"/>
      <c r="M31" s="99" t="s">
        <v>180</v>
      </c>
      <c r="N31" s="42">
        <v>0</v>
      </c>
      <c r="O31" s="21">
        <v>0</v>
      </c>
      <c r="P31" s="21">
        <f t="shared" si="25"/>
        <v>0</v>
      </c>
      <c r="Q31" s="21">
        <v>0</v>
      </c>
      <c r="R31" s="21">
        <v>0</v>
      </c>
      <c r="S31" s="42">
        <v>0</v>
      </c>
      <c r="T31" s="21">
        <v>0</v>
      </c>
      <c r="U31" s="23">
        <v>0</v>
      </c>
      <c r="V31" s="35"/>
      <c r="W31" s="9" t="s">
        <v>207</v>
      </c>
      <c r="X31" s="7" t="s">
        <v>57</v>
      </c>
      <c r="Y31" s="21"/>
      <c r="Z31" s="21"/>
      <c r="AA31" s="21"/>
      <c r="AB31" s="21">
        <f>SUM(Z31:AA31)</f>
        <v>0</v>
      </c>
      <c r="AC31" s="21"/>
      <c r="AD31" s="57"/>
      <c r="AE31" s="57"/>
      <c r="AF31" s="23"/>
      <c r="AG31" s="35"/>
      <c r="AH31" s="88" t="s">
        <v>57</v>
      </c>
      <c r="AI31" s="49">
        <v>200</v>
      </c>
      <c r="AJ31" s="18">
        <v>24960</v>
      </c>
      <c r="AK31" s="66">
        <f>SUM(AI31:AJ31)</f>
        <v>25160</v>
      </c>
      <c r="AL31" s="21"/>
      <c r="AM31" s="21"/>
      <c r="AN31" s="18"/>
      <c r="AO31" s="49"/>
      <c r="AP31" s="23">
        <v>858198</v>
      </c>
    </row>
    <row r="32" spans="2:42" ht="18" customHeight="1" x14ac:dyDescent="0.2">
      <c r="B32" s="9"/>
      <c r="C32" s="98" t="s">
        <v>181</v>
      </c>
      <c r="D32" s="21">
        <v>800</v>
      </c>
      <c r="E32" s="21">
        <v>1150</v>
      </c>
      <c r="F32" s="21"/>
      <c r="G32" s="21">
        <f t="shared" si="24"/>
        <v>1150</v>
      </c>
      <c r="H32" s="21"/>
      <c r="I32" s="57"/>
      <c r="J32" s="57">
        <v>0</v>
      </c>
      <c r="K32" s="23">
        <v>0</v>
      </c>
      <c r="L32" s="35"/>
      <c r="M32" s="99" t="s">
        <v>181</v>
      </c>
      <c r="N32" s="42">
        <v>0</v>
      </c>
      <c r="O32" s="21">
        <v>0</v>
      </c>
      <c r="P32" s="21">
        <f t="shared" si="25"/>
        <v>0</v>
      </c>
      <c r="Q32" s="21">
        <v>0</v>
      </c>
      <c r="R32" s="21">
        <v>0</v>
      </c>
      <c r="S32" s="42">
        <v>0</v>
      </c>
      <c r="T32" s="21">
        <v>0</v>
      </c>
      <c r="U32" s="23">
        <v>5415</v>
      </c>
      <c r="V32" s="35"/>
      <c r="W32" s="9" t="s">
        <v>84</v>
      </c>
      <c r="X32" s="7" t="s">
        <v>54</v>
      </c>
      <c r="Y32" s="21">
        <v>1493</v>
      </c>
      <c r="Z32" s="21">
        <v>750</v>
      </c>
      <c r="AA32" s="21">
        <v>132505</v>
      </c>
      <c r="AB32" s="21">
        <f>SUM(Z32:AA32)</f>
        <v>133255</v>
      </c>
      <c r="AC32" s="21">
        <v>40</v>
      </c>
      <c r="AD32" s="57"/>
      <c r="AE32" s="57"/>
      <c r="AF32" s="23"/>
      <c r="AG32" s="35"/>
      <c r="AH32" s="88" t="s">
        <v>54</v>
      </c>
      <c r="AI32" s="49"/>
      <c r="AJ32" s="18"/>
      <c r="AK32" s="66">
        <f>SUM(AI32:AJ32)</f>
        <v>0</v>
      </c>
      <c r="AL32" s="21">
        <v>1300</v>
      </c>
      <c r="AM32" s="21">
        <v>100</v>
      </c>
      <c r="AN32" s="18"/>
      <c r="AO32" s="21"/>
      <c r="AP32" s="23">
        <v>33510</v>
      </c>
    </row>
    <row r="33" spans="2:42" ht="18" customHeight="1" x14ac:dyDescent="0.2">
      <c r="B33" s="9" t="s">
        <v>72</v>
      </c>
      <c r="C33" s="98" t="s">
        <v>182</v>
      </c>
      <c r="D33" s="21">
        <v>70</v>
      </c>
      <c r="E33" s="21">
        <v>698</v>
      </c>
      <c r="F33" s="21">
        <v>8273</v>
      </c>
      <c r="G33" s="21">
        <f t="shared" si="24"/>
        <v>8971</v>
      </c>
      <c r="H33" s="21"/>
      <c r="I33" s="57"/>
      <c r="J33" s="57">
        <v>0</v>
      </c>
      <c r="K33" s="23">
        <v>0</v>
      </c>
      <c r="L33" s="35"/>
      <c r="M33" s="99" t="s">
        <v>182</v>
      </c>
      <c r="N33" s="42">
        <v>0</v>
      </c>
      <c r="O33" s="21">
        <v>0</v>
      </c>
      <c r="P33" s="21">
        <f t="shared" si="25"/>
        <v>0</v>
      </c>
      <c r="Q33" s="21">
        <v>1900</v>
      </c>
      <c r="R33" s="21">
        <v>250</v>
      </c>
      <c r="S33" s="42">
        <v>0</v>
      </c>
      <c r="T33" s="21">
        <v>0</v>
      </c>
      <c r="U33" s="23">
        <v>0</v>
      </c>
      <c r="V33" s="35"/>
      <c r="W33" s="12"/>
      <c r="X33" s="65" t="s">
        <v>10</v>
      </c>
      <c r="Y33" s="22">
        <f>SUM(Y29:Y32)</f>
        <v>6076</v>
      </c>
      <c r="Z33" s="22">
        <f>SUM(Z29:Z32)</f>
        <v>7336</v>
      </c>
      <c r="AA33" s="22">
        <f t="shared" ref="AA33:AF33" si="28">SUM(AA29:AA32)</f>
        <v>164834</v>
      </c>
      <c r="AB33" s="22">
        <f>SUM(AB29:AB32)</f>
        <v>172170</v>
      </c>
      <c r="AC33" s="22">
        <f t="shared" si="28"/>
        <v>50</v>
      </c>
      <c r="AD33" s="22">
        <f t="shared" si="28"/>
        <v>0</v>
      </c>
      <c r="AE33" s="22">
        <f t="shared" si="28"/>
        <v>0</v>
      </c>
      <c r="AF33" s="24">
        <f t="shared" si="28"/>
        <v>40</v>
      </c>
      <c r="AG33" s="35"/>
      <c r="AH33" s="89" t="s">
        <v>10</v>
      </c>
      <c r="AI33" s="22">
        <f t="shared" ref="AI33:AO33" si="29">SUM(AI29:AI32)</f>
        <v>200</v>
      </c>
      <c r="AJ33" s="22">
        <f t="shared" si="29"/>
        <v>28080</v>
      </c>
      <c r="AK33" s="22">
        <f t="shared" si="29"/>
        <v>28280</v>
      </c>
      <c r="AL33" s="22">
        <f t="shared" si="29"/>
        <v>6550</v>
      </c>
      <c r="AM33" s="22">
        <f t="shared" si="29"/>
        <v>2000</v>
      </c>
      <c r="AN33" s="22">
        <f t="shared" si="29"/>
        <v>0</v>
      </c>
      <c r="AO33" s="22">
        <f t="shared" si="29"/>
        <v>915</v>
      </c>
      <c r="AP33" s="24">
        <f>SUM(AP29:AP32)</f>
        <v>2037762</v>
      </c>
    </row>
    <row r="34" spans="2:42" ht="18" customHeight="1" x14ac:dyDescent="0.2">
      <c r="B34" s="12"/>
      <c r="C34" s="6" t="s">
        <v>10</v>
      </c>
      <c r="D34" s="22">
        <f t="shared" ref="D34:K34" si="30">SUM(D28:D33)</f>
        <v>36036</v>
      </c>
      <c r="E34" s="22">
        <f t="shared" si="30"/>
        <v>24125</v>
      </c>
      <c r="F34" s="22">
        <f t="shared" si="30"/>
        <v>187366</v>
      </c>
      <c r="G34" s="22">
        <f>SUM(G28:G33)</f>
        <v>211491</v>
      </c>
      <c r="H34" s="22">
        <f t="shared" si="30"/>
        <v>0</v>
      </c>
      <c r="I34" s="22">
        <f t="shared" si="30"/>
        <v>0</v>
      </c>
      <c r="J34" s="22">
        <f t="shared" si="30"/>
        <v>0</v>
      </c>
      <c r="K34" s="24">
        <f t="shared" si="30"/>
        <v>0</v>
      </c>
      <c r="L34" s="35"/>
      <c r="M34" s="84" t="s">
        <v>10</v>
      </c>
      <c r="N34" s="22">
        <f t="shared" ref="N34:U34" si="31">SUM(N28:N33)</f>
        <v>0</v>
      </c>
      <c r="O34" s="22">
        <f t="shared" si="31"/>
        <v>0</v>
      </c>
      <c r="P34" s="22">
        <f t="shared" si="31"/>
        <v>0</v>
      </c>
      <c r="Q34" s="22">
        <f t="shared" si="31"/>
        <v>1900</v>
      </c>
      <c r="R34" s="22">
        <f t="shared" si="31"/>
        <v>250</v>
      </c>
      <c r="S34" s="22">
        <f t="shared" si="31"/>
        <v>0</v>
      </c>
      <c r="T34" s="22">
        <f t="shared" si="31"/>
        <v>0</v>
      </c>
      <c r="U34" s="24">
        <f t="shared" si="31"/>
        <v>81575</v>
      </c>
      <c r="V34" s="35"/>
      <c r="W34" s="472" t="s">
        <v>88</v>
      </c>
      <c r="X34" s="473"/>
      <c r="Y34" s="76">
        <f>SUM(D15,D17,D20,D23,D27,D34,Y10,Y12,Y15,Y23,Y28,Y33)</f>
        <v>243998</v>
      </c>
      <c r="Z34" s="76">
        <f t="shared" ref="Z34:AF34" si="32">SUM(E15,E17,E20,E23,E27,E34,Z10,Z12,Z15,Z23,Z28,Z33)</f>
        <v>403385</v>
      </c>
      <c r="AA34" s="76">
        <f t="shared" si="32"/>
        <v>4240064</v>
      </c>
      <c r="AB34" s="76">
        <f>SUM(G15,G17,G20,G23,G27,G34,AB10,AB12,AB15,AB23,AB28,AB33)</f>
        <v>4643449</v>
      </c>
      <c r="AC34" s="76">
        <f t="shared" si="32"/>
        <v>148870</v>
      </c>
      <c r="AD34" s="76">
        <f t="shared" si="32"/>
        <v>329294</v>
      </c>
      <c r="AE34" s="76">
        <f t="shared" si="32"/>
        <v>29676</v>
      </c>
      <c r="AF34" s="77">
        <f t="shared" si="32"/>
        <v>4769</v>
      </c>
      <c r="AG34" s="35"/>
      <c r="AH34" s="129" t="s">
        <v>210</v>
      </c>
      <c r="AI34" s="76">
        <f t="shared" ref="AI34:AP34" si="33">SUM(N15,N17,N20,N23,N27,N34,AI10,AI12,AI15,AI23,AI28,AI33)</f>
        <v>51312</v>
      </c>
      <c r="AJ34" s="76">
        <f>SUM(O15,O17,O20,O23,O27,O34,AJ10,AJ12,AJ15,AJ23,AJ28,AJ33)</f>
        <v>580280</v>
      </c>
      <c r="AK34" s="76">
        <f t="shared" si="33"/>
        <v>631592</v>
      </c>
      <c r="AL34" s="76">
        <f>SUM(Q15,Q17,Q20,Q23,Q27,Q34,AL10,AL12,AL15,AL23,AL28,AL33)</f>
        <v>26304</v>
      </c>
      <c r="AM34" s="76">
        <f t="shared" si="33"/>
        <v>2736</v>
      </c>
      <c r="AN34" s="76">
        <f t="shared" si="33"/>
        <v>25</v>
      </c>
      <c r="AO34" s="76">
        <f t="shared" si="33"/>
        <v>915</v>
      </c>
      <c r="AP34" s="77">
        <f t="shared" si="33"/>
        <v>4519369</v>
      </c>
    </row>
    <row r="35" spans="2:42" ht="18" customHeight="1" x14ac:dyDescent="0.2">
      <c r="B35" s="79"/>
      <c r="C35" s="102"/>
      <c r="D35" s="35"/>
      <c r="E35" s="35"/>
      <c r="F35" s="35"/>
      <c r="G35" s="35"/>
      <c r="H35" s="35"/>
      <c r="I35" s="35"/>
      <c r="J35" s="35"/>
      <c r="K35" s="35"/>
      <c r="L35" s="35"/>
      <c r="M35" s="102"/>
      <c r="N35" s="35"/>
      <c r="O35" s="35"/>
      <c r="P35" s="35"/>
      <c r="Q35" s="35"/>
      <c r="R35" s="35"/>
      <c r="S35" s="35"/>
      <c r="T35" s="35"/>
      <c r="U35" s="35"/>
      <c r="V35" s="35"/>
    </row>
    <row r="36" spans="2:42" ht="18" customHeight="1" x14ac:dyDescent="0.2">
      <c r="B36" s="103" t="s">
        <v>183</v>
      </c>
      <c r="C36" s="102"/>
      <c r="D36" s="35"/>
      <c r="E36" s="35"/>
      <c r="F36" s="35"/>
      <c r="G36" s="35"/>
      <c r="H36" s="35"/>
      <c r="I36" s="35"/>
      <c r="J36" s="35"/>
      <c r="K36" s="35"/>
      <c r="L36" s="35"/>
      <c r="M36" s="102"/>
      <c r="N36" s="35"/>
      <c r="O36" s="35"/>
      <c r="P36" s="35"/>
      <c r="Q36" s="35"/>
      <c r="R36" s="35"/>
      <c r="S36" s="35"/>
      <c r="T36" s="35"/>
      <c r="U36" s="35"/>
      <c r="V36" s="35"/>
    </row>
    <row r="37" spans="2:42" ht="18" customHeight="1" x14ac:dyDescent="0.2">
      <c r="B37" s="79"/>
      <c r="C37" s="102"/>
      <c r="D37" s="35"/>
      <c r="E37" s="35"/>
      <c r="F37" s="35"/>
      <c r="G37" s="35"/>
      <c r="H37" s="35"/>
      <c r="I37" s="35"/>
      <c r="J37" s="35"/>
      <c r="K37" s="35"/>
      <c r="L37" s="35"/>
      <c r="M37" s="102"/>
      <c r="N37" s="35"/>
      <c r="O37" s="35"/>
      <c r="P37" s="35"/>
      <c r="Q37" s="35"/>
      <c r="R37" s="35"/>
      <c r="S37" s="35"/>
      <c r="T37" s="35"/>
      <c r="U37" s="35"/>
      <c r="V37" s="35"/>
    </row>
    <row r="38" spans="2:42" ht="18" customHeight="1" x14ac:dyDescent="0.2">
      <c r="B38" s="79"/>
      <c r="C38" s="102"/>
      <c r="D38" s="35"/>
      <c r="E38" s="35"/>
      <c r="F38" s="35"/>
      <c r="G38" s="35"/>
      <c r="H38" s="35"/>
      <c r="I38" s="35"/>
      <c r="J38" s="35"/>
      <c r="K38" s="35"/>
      <c r="L38" s="35"/>
      <c r="M38" s="102"/>
      <c r="N38" s="35"/>
      <c r="O38" s="35"/>
      <c r="P38" s="35"/>
      <c r="Q38" s="35"/>
      <c r="R38" s="35"/>
      <c r="S38" s="35"/>
      <c r="T38" s="35"/>
      <c r="U38" s="35"/>
      <c r="V38" s="35"/>
    </row>
    <row r="39" spans="2:42" ht="18" customHeight="1" x14ac:dyDescent="0.2">
      <c r="B39" s="79"/>
      <c r="C39" s="102"/>
      <c r="D39" s="35"/>
      <c r="E39" s="35"/>
      <c r="F39" s="35"/>
      <c r="G39" s="35"/>
      <c r="H39" s="35"/>
      <c r="I39" s="35"/>
      <c r="J39" s="35"/>
      <c r="K39" s="35"/>
      <c r="L39" s="35"/>
      <c r="M39" s="102"/>
      <c r="N39" s="35"/>
      <c r="O39" s="35"/>
      <c r="P39" s="35"/>
      <c r="Q39" s="35"/>
      <c r="R39" s="35"/>
      <c r="S39" s="35"/>
      <c r="T39" s="35"/>
      <c r="U39" s="35"/>
      <c r="V39" s="35"/>
    </row>
    <row r="40" spans="2:42" ht="18" customHeight="1" x14ac:dyDescent="0.2">
      <c r="B40" s="79"/>
      <c r="C40" s="102"/>
      <c r="D40" s="35"/>
      <c r="E40" s="35"/>
      <c r="F40" s="35"/>
      <c r="G40" s="35"/>
      <c r="H40" s="35"/>
      <c r="I40" s="35"/>
      <c r="J40" s="35"/>
      <c r="K40" s="35"/>
      <c r="L40" s="35"/>
      <c r="M40" s="102"/>
      <c r="N40" s="35"/>
      <c r="O40" s="35"/>
      <c r="P40" s="35"/>
      <c r="Q40" s="35"/>
      <c r="R40" s="35"/>
      <c r="S40" s="35"/>
      <c r="T40" s="35"/>
      <c r="U40" s="35"/>
      <c r="V40" s="35"/>
    </row>
    <row r="41" spans="2:42" ht="18" customHeight="1" x14ac:dyDescent="0.2">
      <c r="B41" s="79"/>
      <c r="C41" s="102"/>
      <c r="D41" s="35"/>
      <c r="E41" s="35"/>
      <c r="F41" s="35"/>
      <c r="G41" s="35"/>
      <c r="H41" s="35"/>
      <c r="I41" s="35"/>
      <c r="J41" s="35"/>
      <c r="K41" s="35"/>
      <c r="L41" s="35"/>
      <c r="M41" s="102"/>
      <c r="N41" s="35"/>
      <c r="O41" s="35"/>
      <c r="P41" s="35"/>
      <c r="Q41" s="35"/>
      <c r="R41" s="35"/>
      <c r="S41" s="35"/>
      <c r="T41" s="35"/>
      <c r="U41" s="35"/>
      <c r="V41" s="35"/>
    </row>
    <row r="42" spans="2:42" ht="18" customHeight="1" x14ac:dyDescent="0.2">
      <c r="V42" s="35"/>
    </row>
    <row r="43" spans="2:42" ht="18" customHeight="1" x14ac:dyDescent="0.2">
      <c r="V43" s="35"/>
    </row>
    <row r="44" spans="2:42" ht="18" customHeight="1" x14ac:dyDescent="0.2">
      <c r="V44" s="35"/>
    </row>
    <row r="45" spans="2:42" ht="18" customHeight="1" x14ac:dyDescent="0.2">
      <c r="V45" s="35"/>
    </row>
    <row r="46" spans="2:42" ht="18" customHeight="1" x14ac:dyDescent="0.2">
      <c r="V46" s="35"/>
    </row>
    <row r="47" spans="2:42" ht="18" customHeight="1" x14ac:dyDescent="0.2">
      <c r="V47" s="35"/>
    </row>
    <row r="48" spans="2:42" ht="18" customHeight="1" x14ac:dyDescent="0.2">
      <c r="B48" s="535"/>
      <c r="C48" s="535"/>
      <c r="D48" s="535"/>
      <c r="E48" s="535"/>
      <c r="F48" s="535"/>
      <c r="G48" s="535"/>
      <c r="H48" s="535"/>
      <c r="I48" s="535"/>
      <c r="J48" s="535"/>
      <c r="K48" s="535"/>
      <c r="M48" s="536"/>
      <c r="N48" s="537"/>
      <c r="O48" s="537"/>
      <c r="P48" s="537"/>
      <c r="Q48" s="537"/>
      <c r="R48" s="537"/>
      <c r="S48" s="537"/>
      <c r="T48" s="537"/>
      <c r="U48" s="537"/>
      <c r="V48" s="35"/>
      <c r="W48" s="535"/>
      <c r="X48" s="535"/>
      <c r="Y48" s="535"/>
      <c r="Z48" s="535"/>
      <c r="AA48" s="535"/>
      <c r="AB48" s="535"/>
      <c r="AC48" s="535"/>
      <c r="AD48" s="535"/>
      <c r="AE48" s="535"/>
      <c r="AF48" s="535"/>
      <c r="AH48" s="538"/>
      <c r="AI48" s="539"/>
      <c r="AJ48" s="539"/>
      <c r="AK48" s="539"/>
      <c r="AL48" s="539"/>
      <c r="AM48" s="539"/>
      <c r="AN48" s="539"/>
      <c r="AO48" s="539"/>
      <c r="AP48" s="539"/>
    </row>
  </sheetData>
  <mergeCells count="36">
    <mergeCell ref="AO4:AO5"/>
    <mergeCell ref="AP4:AP5"/>
    <mergeCell ref="B48:K48"/>
    <mergeCell ref="W48:AF48"/>
    <mergeCell ref="M48:U48"/>
    <mergeCell ref="AH48:AP48"/>
    <mergeCell ref="W34:X34"/>
    <mergeCell ref="Z5:AB5"/>
    <mergeCell ref="AM4:AM5"/>
    <mergeCell ref="AN4:AN5"/>
    <mergeCell ref="U4:U5"/>
    <mergeCell ref="Y4:AB4"/>
    <mergeCell ref="AC4:AC5"/>
    <mergeCell ref="Y5:Y6"/>
    <mergeCell ref="W4:W6"/>
    <mergeCell ref="AL4:AL5"/>
    <mergeCell ref="AE4:AE5"/>
    <mergeCell ref="AF4:AF5"/>
    <mergeCell ref="AD4:AD5"/>
    <mergeCell ref="AI4:AK5"/>
    <mergeCell ref="T4:T5"/>
    <mergeCell ref="N4:P5"/>
    <mergeCell ref="Q4:Q5"/>
    <mergeCell ref="D4:G4"/>
    <mergeCell ref="M4:M6"/>
    <mergeCell ref="K4:K5"/>
    <mergeCell ref="I4:I5"/>
    <mergeCell ref="D5:D6"/>
    <mergeCell ref="E5:G5"/>
    <mergeCell ref="H4:H5"/>
    <mergeCell ref="B21:B23"/>
    <mergeCell ref="C4:C6"/>
    <mergeCell ref="R4:R5"/>
    <mergeCell ref="S4:S5"/>
    <mergeCell ref="J4:J5"/>
    <mergeCell ref="B4:B6"/>
  </mergeCells>
  <phoneticPr fontId="2"/>
  <pageMargins left="0.51181102362204722" right="0.23622047244094491" top="0.47244094488188981" bottom="0.43307086614173229" header="0.31496062992125984" footer="0.19685039370078741"/>
  <pageSetup paperSize="9" fitToWidth="0" orientation="portrait" r:id="rId1"/>
  <headerFooter alignWithMargins="0"/>
  <colBreaks count="3" manualBreakCount="3">
    <brk id="11" max="53" man="1"/>
    <brk id="21" max="53" man="1"/>
    <brk id="32" max="53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32F03-2544-421B-B0E9-2102B6C7CD08}">
  <sheetPr>
    <pageSetUpPr fitToPage="1"/>
  </sheetPr>
  <dimension ref="B1:AP51"/>
  <sheetViews>
    <sheetView showZeros="0" view="pageBreakPreview" topLeftCell="N1" zoomScale="55" zoomScaleNormal="100" zoomScaleSheetLayoutView="55" workbookViewId="0">
      <selection activeCell="AH48" sqref="AH48:AP48"/>
    </sheetView>
  </sheetViews>
  <sheetFormatPr defaultColWidth="9" defaultRowHeight="13.2" x14ac:dyDescent="0.2"/>
  <cols>
    <col min="1" max="1" width="2.33203125" customWidth="1"/>
    <col min="2" max="2" width="8.77734375" customWidth="1"/>
    <col min="3" max="3" width="10.21875" customWidth="1"/>
    <col min="4" max="11" width="9.44140625" customWidth="1"/>
    <col min="12" max="12" width="7.6640625" customWidth="1"/>
    <col min="13" max="13" width="10.21875" customWidth="1"/>
    <col min="14" max="21" width="9.44140625" customWidth="1"/>
    <col min="22" max="22" width="2.33203125" customWidth="1"/>
    <col min="24" max="24" width="10.21875" customWidth="1"/>
    <col min="25" max="32" width="9.44140625" customWidth="1"/>
    <col min="33" max="33" width="7.6640625" customWidth="1"/>
    <col min="34" max="34" width="10.21875" customWidth="1"/>
    <col min="35" max="42" width="9.44140625" customWidth="1"/>
  </cols>
  <sheetData>
    <row r="1" spans="2:42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2:42" x14ac:dyDescent="0.2">
      <c r="B2" s="25" t="s">
        <v>185</v>
      </c>
      <c r="C2" s="2"/>
      <c r="D2" s="2"/>
      <c r="E2" s="2"/>
      <c r="F2" s="2"/>
      <c r="G2" s="2"/>
      <c r="H2" s="2"/>
      <c r="I2" s="2" t="s">
        <v>260</v>
      </c>
      <c r="J2" s="2"/>
      <c r="K2" s="2"/>
      <c r="L2" s="2"/>
      <c r="M2" s="2"/>
      <c r="N2" s="2"/>
      <c r="O2" s="2"/>
      <c r="P2" s="2"/>
      <c r="Q2" s="2"/>
      <c r="R2" s="2"/>
      <c r="S2" s="2" t="s">
        <v>260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 t="s">
        <v>260</v>
      </c>
      <c r="AE2" s="2"/>
      <c r="AF2" s="1"/>
      <c r="AG2" s="2"/>
      <c r="AH2" s="2"/>
      <c r="AI2" s="1"/>
      <c r="AJ2" s="1"/>
      <c r="AK2" s="1"/>
      <c r="AL2" s="1"/>
      <c r="AM2" s="1"/>
      <c r="AN2" s="2" t="s">
        <v>260</v>
      </c>
      <c r="AO2" s="1"/>
      <c r="AP2" s="1"/>
    </row>
    <row r="3" spans="2:42" x14ac:dyDescent="0.2">
      <c r="B3" s="2"/>
      <c r="C3" s="2"/>
      <c r="D3" s="16"/>
      <c r="E3" s="16"/>
      <c r="F3" s="16"/>
      <c r="G3" s="16"/>
      <c r="H3" s="16"/>
      <c r="I3" s="16"/>
      <c r="J3" s="16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16"/>
      <c r="AC3" s="16"/>
      <c r="AD3" s="16"/>
      <c r="AE3" s="16"/>
      <c r="AF3" s="1"/>
      <c r="AG3" s="2"/>
      <c r="AH3" s="2"/>
      <c r="AI3" s="1"/>
      <c r="AJ3" s="1"/>
      <c r="AK3" s="1"/>
      <c r="AL3" s="1"/>
      <c r="AM3" s="1"/>
      <c r="AN3" s="1"/>
      <c r="AO3" s="1"/>
      <c r="AP3" s="1"/>
    </row>
    <row r="4" spans="2:42" ht="17.25" customHeight="1" x14ac:dyDescent="0.2">
      <c r="B4" s="477" t="s">
        <v>190</v>
      </c>
      <c r="C4" s="487" t="s">
        <v>93</v>
      </c>
      <c r="D4" s="532" t="s">
        <v>159</v>
      </c>
      <c r="E4" s="523"/>
      <c r="F4" s="523"/>
      <c r="G4" s="524"/>
      <c r="H4" s="505" t="s">
        <v>160</v>
      </c>
      <c r="I4" s="501" t="s">
        <v>162</v>
      </c>
      <c r="J4" s="501" t="s">
        <v>161</v>
      </c>
      <c r="K4" s="489" t="s">
        <v>163</v>
      </c>
      <c r="L4" s="32"/>
      <c r="M4" s="494" t="s">
        <v>93</v>
      </c>
      <c r="N4" s="518" t="s">
        <v>172</v>
      </c>
      <c r="O4" s="497"/>
      <c r="P4" s="498"/>
      <c r="Q4" s="487" t="s">
        <v>164</v>
      </c>
      <c r="R4" s="487" t="s">
        <v>165</v>
      </c>
      <c r="S4" s="487" t="s">
        <v>97</v>
      </c>
      <c r="T4" s="487" t="s">
        <v>99</v>
      </c>
      <c r="U4" s="489" t="s">
        <v>100</v>
      </c>
      <c r="V4" s="79"/>
      <c r="W4" s="477" t="s">
        <v>190</v>
      </c>
      <c r="X4" s="13"/>
      <c r="Y4" s="532" t="s">
        <v>143</v>
      </c>
      <c r="Z4" s="523"/>
      <c r="AA4" s="523"/>
      <c r="AB4" s="524"/>
      <c r="AC4" s="505" t="s">
        <v>144</v>
      </c>
      <c r="AD4" s="501" t="s">
        <v>138</v>
      </c>
      <c r="AE4" s="501" t="s">
        <v>137</v>
      </c>
      <c r="AF4" s="489" t="s">
        <v>139</v>
      </c>
      <c r="AG4" s="54"/>
      <c r="AH4" s="85"/>
      <c r="AI4" s="518" t="s">
        <v>166</v>
      </c>
      <c r="AJ4" s="497"/>
      <c r="AK4" s="498"/>
      <c r="AL4" s="487" t="s">
        <v>145</v>
      </c>
      <c r="AM4" s="487" t="s">
        <v>142</v>
      </c>
      <c r="AN4" s="487" t="s">
        <v>97</v>
      </c>
      <c r="AO4" s="487" t="s">
        <v>99</v>
      </c>
      <c r="AP4" s="489" t="s">
        <v>100</v>
      </c>
    </row>
    <row r="5" spans="2:42" ht="17.25" customHeight="1" x14ac:dyDescent="0.2">
      <c r="B5" s="483"/>
      <c r="C5" s="488"/>
      <c r="D5" s="533" t="s">
        <v>90</v>
      </c>
      <c r="E5" s="491" t="s">
        <v>94</v>
      </c>
      <c r="F5" s="492"/>
      <c r="G5" s="493"/>
      <c r="H5" s="506"/>
      <c r="I5" s="515"/>
      <c r="J5" s="503"/>
      <c r="K5" s="490"/>
      <c r="L5" s="33"/>
      <c r="M5" s="495"/>
      <c r="N5" s="519"/>
      <c r="O5" s="499"/>
      <c r="P5" s="500"/>
      <c r="Q5" s="488"/>
      <c r="R5" s="488"/>
      <c r="S5" s="488"/>
      <c r="T5" s="488"/>
      <c r="U5" s="490"/>
      <c r="V5" s="79"/>
      <c r="W5" s="483"/>
      <c r="X5" s="14" t="s">
        <v>93</v>
      </c>
      <c r="Y5" s="533" t="s">
        <v>90</v>
      </c>
      <c r="Z5" s="491" t="s">
        <v>94</v>
      </c>
      <c r="AA5" s="492"/>
      <c r="AB5" s="493"/>
      <c r="AC5" s="506"/>
      <c r="AD5" s="515"/>
      <c r="AE5" s="515"/>
      <c r="AF5" s="490"/>
      <c r="AG5" s="54"/>
      <c r="AH5" s="9" t="s">
        <v>93</v>
      </c>
      <c r="AI5" s="519"/>
      <c r="AJ5" s="499"/>
      <c r="AK5" s="500"/>
      <c r="AL5" s="488"/>
      <c r="AM5" s="488"/>
      <c r="AN5" s="488"/>
      <c r="AO5" s="488"/>
      <c r="AP5" s="490"/>
    </row>
    <row r="6" spans="2:42" ht="17.25" customHeight="1" x14ac:dyDescent="0.2">
      <c r="B6" s="484"/>
      <c r="C6" s="504"/>
      <c r="D6" s="534"/>
      <c r="E6" s="61" t="s">
        <v>91</v>
      </c>
      <c r="F6" s="61" t="s">
        <v>92</v>
      </c>
      <c r="G6" s="61" t="s">
        <v>10</v>
      </c>
      <c r="H6" s="62" t="s">
        <v>117</v>
      </c>
      <c r="I6" s="68" t="s">
        <v>117</v>
      </c>
      <c r="J6" s="68" t="s">
        <v>117</v>
      </c>
      <c r="K6" s="92" t="s">
        <v>122</v>
      </c>
      <c r="L6" s="34"/>
      <c r="M6" s="496"/>
      <c r="N6" s="61" t="s">
        <v>95</v>
      </c>
      <c r="O6" s="61" t="s">
        <v>96</v>
      </c>
      <c r="P6" s="61" t="s">
        <v>10</v>
      </c>
      <c r="Q6" s="73" t="s">
        <v>119</v>
      </c>
      <c r="R6" s="73" t="s">
        <v>119</v>
      </c>
      <c r="S6" s="60" t="s">
        <v>146</v>
      </c>
      <c r="T6" s="73" t="s">
        <v>119</v>
      </c>
      <c r="U6" s="74" t="s">
        <v>119</v>
      </c>
      <c r="V6" s="80"/>
      <c r="W6" s="484"/>
      <c r="X6" s="75"/>
      <c r="Y6" s="534"/>
      <c r="Z6" s="61" t="s">
        <v>91</v>
      </c>
      <c r="AA6" s="61" t="s">
        <v>92</v>
      </c>
      <c r="AB6" s="61" t="s">
        <v>10</v>
      </c>
      <c r="AC6" s="62" t="s">
        <v>119</v>
      </c>
      <c r="AD6" s="68" t="s">
        <v>119</v>
      </c>
      <c r="AE6" s="68" t="s">
        <v>119</v>
      </c>
      <c r="AF6" s="92" t="s">
        <v>122</v>
      </c>
      <c r="AG6" s="34"/>
      <c r="AH6" s="86"/>
      <c r="AI6" s="61" t="s">
        <v>95</v>
      </c>
      <c r="AJ6" s="61" t="s">
        <v>96</v>
      </c>
      <c r="AK6" s="61" t="s">
        <v>10</v>
      </c>
      <c r="AL6" s="73" t="s">
        <v>119</v>
      </c>
      <c r="AM6" s="73" t="s">
        <v>119</v>
      </c>
      <c r="AN6" s="60" t="s">
        <v>147</v>
      </c>
      <c r="AO6" s="73" t="s">
        <v>119</v>
      </c>
      <c r="AP6" s="74" t="s">
        <v>119</v>
      </c>
    </row>
    <row r="7" spans="2:42" ht="18" customHeight="1" x14ac:dyDescent="0.2">
      <c r="B7" s="9"/>
      <c r="C7" s="59" t="s">
        <v>85</v>
      </c>
      <c r="D7" s="58">
        <v>4677</v>
      </c>
      <c r="E7" s="58">
        <v>0</v>
      </c>
      <c r="F7" s="58">
        <v>92228</v>
      </c>
      <c r="G7" s="58">
        <f t="shared" ref="G7:G14" si="0">SUM(E7:F7)</f>
        <v>92228</v>
      </c>
      <c r="H7" s="58">
        <v>0</v>
      </c>
      <c r="I7" s="69">
        <v>0</v>
      </c>
      <c r="J7" s="69">
        <v>0</v>
      </c>
      <c r="K7" s="91">
        <v>0</v>
      </c>
      <c r="L7" s="35"/>
      <c r="M7" s="81" t="s">
        <v>85</v>
      </c>
      <c r="N7" s="110">
        <v>0</v>
      </c>
      <c r="O7" s="104">
        <v>0</v>
      </c>
      <c r="P7" s="104">
        <f>SUM(N7:O7)</f>
        <v>0</v>
      </c>
      <c r="Q7" s="104">
        <v>0</v>
      </c>
      <c r="R7" s="104">
        <v>0</v>
      </c>
      <c r="S7" s="110">
        <v>0</v>
      </c>
      <c r="T7" s="104"/>
      <c r="U7" s="56">
        <f>4335+8625</f>
        <v>12960</v>
      </c>
      <c r="V7" s="35"/>
      <c r="W7" s="9" t="s">
        <v>153</v>
      </c>
      <c r="X7" s="64" t="s">
        <v>31</v>
      </c>
      <c r="Y7" s="58">
        <v>4198</v>
      </c>
      <c r="Z7" s="58">
        <v>36012</v>
      </c>
      <c r="AA7" s="58">
        <v>360530</v>
      </c>
      <c r="AB7" s="58">
        <f>SUM(Z7:AA7)</f>
        <v>396542</v>
      </c>
      <c r="AC7" s="58">
        <v>0</v>
      </c>
      <c r="AD7" s="69">
        <v>0</v>
      </c>
      <c r="AE7" s="69">
        <v>0</v>
      </c>
      <c r="AF7" s="93">
        <v>0</v>
      </c>
      <c r="AG7" s="35"/>
      <c r="AH7" s="87" t="s">
        <v>31</v>
      </c>
      <c r="AI7" s="114">
        <v>0</v>
      </c>
      <c r="AJ7" s="66">
        <v>0</v>
      </c>
      <c r="AK7" s="66">
        <f>SUM(AI7:AJ7)</f>
        <v>0</v>
      </c>
      <c r="AL7" s="58">
        <v>0</v>
      </c>
      <c r="AM7" s="67">
        <v>0</v>
      </c>
      <c r="AN7" s="66">
        <v>0</v>
      </c>
      <c r="AO7" s="66">
        <v>0</v>
      </c>
      <c r="AP7" s="56">
        <v>900</v>
      </c>
    </row>
    <row r="8" spans="2:42" ht="18" customHeight="1" x14ac:dyDescent="0.2">
      <c r="B8" s="9"/>
      <c r="C8" s="59" t="s">
        <v>174</v>
      </c>
      <c r="D8" s="58"/>
      <c r="E8" s="58">
        <v>68101</v>
      </c>
      <c r="F8" s="58">
        <v>54987</v>
      </c>
      <c r="G8" s="21">
        <f t="shared" si="0"/>
        <v>123088</v>
      </c>
      <c r="H8" s="58"/>
      <c r="I8" s="69">
        <v>0</v>
      </c>
      <c r="J8" s="69">
        <v>7024</v>
      </c>
      <c r="K8" s="56">
        <v>0</v>
      </c>
      <c r="L8" s="35"/>
      <c r="M8" s="81" t="s">
        <v>174</v>
      </c>
      <c r="N8" s="110">
        <v>0</v>
      </c>
      <c r="O8" s="104">
        <v>0</v>
      </c>
      <c r="P8" s="104"/>
      <c r="Q8" s="104">
        <v>0</v>
      </c>
      <c r="R8" s="104">
        <v>0</v>
      </c>
      <c r="S8" s="110">
        <v>0</v>
      </c>
      <c r="T8" s="104"/>
      <c r="U8" s="56">
        <v>10800</v>
      </c>
      <c r="V8" s="35"/>
      <c r="W8" s="9" t="s">
        <v>154</v>
      </c>
      <c r="X8" s="7" t="s">
        <v>32</v>
      </c>
      <c r="Y8" s="21">
        <v>1571</v>
      </c>
      <c r="Z8" s="21">
        <v>0</v>
      </c>
      <c r="AA8" s="21">
        <v>43273</v>
      </c>
      <c r="AB8" s="21">
        <f>SUM(Z8:AA8)</f>
        <v>43273</v>
      </c>
      <c r="AC8" s="21">
        <v>34</v>
      </c>
      <c r="AD8" s="57">
        <v>0</v>
      </c>
      <c r="AE8" s="57">
        <v>0</v>
      </c>
      <c r="AF8" s="19">
        <v>0</v>
      </c>
      <c r="AG8" s="35"/>
      <c r="AH8" s="88" t="s">
        <v>32</v>
      </c>
      <c r="AI8" s="49">
        <v>0</v>
      </c>
      <c r="AJ8" s="18">
        <v>0</v>
      </c>
      <c r="AK8" s="18">
        <f>SUM(AI8:AJ8)</f>
        <v>0</v>
      </c>
      <c r="AL8" s="21">
        <v>0</v>
      </c>
      <c r="AM8" s="49">
        <v>0</v>
      </c>
      <c r="AN8" s="18">
        <v>0</v>
      </c>
      <c r="AO8" s="18">
        <v>0</v>
      </c>
      <c r="AP8" s="23">
        <v>35000</v>
      </c>
    </row>
    <row r="9" spans="2:42" ht="18" customHeight="1" x14ac:dyDescent="0.2">
      <c r="B9" s="9" t="s">
        <v>61</v>
      </c>
      <c r="C9" s="4" t="s">
        <v>1</v>
      </c>
      <c r="D9" s="21">
        <v>396</v>
      </c>
      <c r="E9" s="21">
        <v>276</v>
      </c>
      <c r="F9" s="21">
        <v>102738</v>
      </c>
      <c r="G9" s="21">
        <f t="shared" si="0"/>
        <v>103014</v>
      </c>
      <c r="H9" s="21">
        <v>14897</v>
      </c>
      <c r="I9" s="57">
        <v>0</v>
      </c>
      <c r="J9" s="57">
        <v>9005</v>
      </c>
      <c r="K9" s="23">
        <v>0</v>
      </c>
      <c r="L9" s="35"/>
      <c r="M9" s="82" t="s">
        <v>1</v>
      </c>
      <c r="N9" s="111">
        <v>0</v>
      </c>
      <c r="O9" s="105">
        <v>0</v>
      </c>
      <c r="P9" s="105">
        <f t="shared" ref="P9:P14" si="1">SUM(N9:O9)</f>
        <v>0</v>
      </c>
      <c r="Q9" s="105">
        <v>0</v>
      </c>
      <c r="R9" s="105">
        <v>0</v>
      </c>
      <c r="S9" s="111">
        <v>0</v>
      </c>
      <c r="T9" s="105">
        <v>0</v>
      </c>
      <c r="U9" s="23">
        <v>38467</v>
      </c>
      <c r="V9" s="35"/>
      <c r="W9" s="9" t="s">
        <v>155</v>
      </c>
      <c r="X9" s="7" t="s">
        <v>33</v>
      </c>
      <c r="Y9" s="21">
        <v>4530</v>
      </c>
      <c r="Z9" s="21">
        <v>71</v>
      </c>
      <c r="AA9" s="21">
        <v>30020</v>
      </c>
      <c r="AB9" s="21">
        <f>SUM(Z9:AA9)</f>
        <v>30091</v>
      </c>
      <c r="AC9" s="21">
        <v>0</v>
      </c>
      <c r="AD9" s="57">
        <v>143000</v>
      </c>
      <c r="AE9" s="57">
        <v>0</v>
      </c>
      <c r="AF9" s="19">
        <v>0</v>
      </c>
      <c r="AG9" s="35"/>
      <c r="AH9" s="88" t="s">
        <v>33</v>
      </c>
      <c r="AI9" s="49">
        <v>20</v>
      </c>
      <c r="AJ9" s="18">
        <v>935</v>
      </c>
      <c r="AK9" s="18">
        <f>SUM(AI9:AJ9)</f>
        <v>955</v>
      </c>
      <c r="AL9" s="21">
        <v>0</v>
      </c>
      <c r="AM9" s="49">
        <v>0</v>
      </c>
      <c r="AN9" s="18">
        <v>0</v>
      </c>
      <c r="AO9" s="18">
        <v>0</v>
      </c>
      <c r="AP9" s="23">
        <v>5863</v>
      </c>
    </row>
    <row r="10" spans="2:42" ht="18" customHeight="1" x14ac:dyDescent="0.2">
      <c r="B10" s="9"/>
      <c r="C10" s="4" t="s">
        <v>2</v>
      </c>
      <c r="D10" s="21">
        <v>367</v>
      </c>
      <c r="E10" s="21">
        <v>5179</v>
      </c>
      <c r="F10" s="21">
        <v>0</v>
      </c>
      <c r="G10" s="21">
        <f t="shared" si="0"/>
        <v>5179</v>
      </c>
      <c r="H10" s="21">
        <v>0</v>
      </c>
      <c r="I10" s="57">
        <v>0</v>
      </c>
      <c r="J10" s="57">
        <v>0</v>
      </c>
      <c r="K10" s="23">
        <v>0</v>
      </c>
      <c r="L10" s="35"/>
      <c r="M10" s="82" t="s">
        <v>2</v>
      </c>
      <c r="N10" s="111">
        <v>0</v>
      </c>
      <c r="O10" s="105">
        <v>0</v>
      </c>
      <c r="P10" s="105">
        <f t="shared" si="1"/>
        <v>0</v>
      </c>
      <c r="Q10" s="105">
        <v>0</v>
      </c>
      <c r="R10" s="105">
        <v>0</v>
      </c>
      <c r="S10" s="111">
        <v>0</v>
      </c>
      <c r="T10" s="105">
        <v>0</v>
      </c>
      <c r="U10" s="23">
        <v>89160</v>
      </c>
      <c r="V10" s="35"/>
      <c r="W10" s="12"/>
      <c r="X10" s="65" t="s">
        <v>10</v>
      </c>
      <c r="Y10" s="22">
        <f t="shared" ref="Y10:AF10" si="2">SUM(Y7:Y9)</f>
        <v>10299</v>
      </c>
      <c r="Z10" s="22">
        <f t="shared" si="2"/>
        <v>36083</v>
      </c>
      <c r="AA10" s="22">
        <f t="shared" si="2"/>
        <v>433823</v>
      </c>
      <c r="AB10" s="22">
        <f t="shared" si="2"/>
        <v>469906</v>
      </c>
      <c r="AC10" s="22">
        <f t="shared" si="2"/>
        <v>34</v>
      </c>
      <c r="AD10" s="22">
        <f t="shared" si="2"/>
        <v>143000</v>
      </c>
      <c r="AE10" s="22">
        <f t="shared" si="2"/>
        <v>0</v>
      </c>
      <c r="AF10" s="24">
        <f t="shared" si="2"/>
        <v>0</v>
      </c>
      <c r="AG10" s="35"/>
      <c r="AH10" s="89" t="s">
        <v>10</v>
      </c>
      <c r="AI10" s="20">
        <f t="shared" ref="AI10:AP10" si="3">SUM(AI7:AI9)</f>
        <v>20</v>
      </c>
      <c r="AJ10" s="20">
        <f t="shared" si="3"/>
        <v>935</v>
      </c>
      <c r="AK10" s="20">
        <f t="shared" si="3"/>
        <v>955</v>
      </c>
      <c r="AL10" s="20">
        <f t="shared" si="3"/>
        <v>0</v>
      </c>
      <c r="AM10" s="20">
        <f t="shared" si="3"/>
        <v>0</v>
      </c>
      <c r="AN10" s="20">
        <f t="shared" si="3"/>
        <v>0</v>
      </c>
      <c r="AO10" s="20">
        <f t="shared" si="3"/>
        <v>0</v>
      </c>
      <c r="AP10" s="26">
        <f t="shared" si="3"/>
        <v>41763</v>
      </c>
    </row>
    <row r="11" spans="2:42" ht="18" customHeight="1" x14ac:dyDescent="0.2">
      <c r="B11" s="9"/>
      <c r="C11" s="5" t="s">
        <v>0</v>
      </c>
      <c r="D11" s="21">
        <v>7388</v>
      </c>
      <c r="E11" s="21">
        <v>9698</v>
      </c>
      <c r="F11" s="21">
        <v>78544</v>
      </c>
      <c r="G11" s="21">
        <f t="shared" si="0"/>
        <v>88242</v>
      </c>
      <c r="H11" s="21">
        <v>0</v>
      </c>
      <c r="I11" s="57">
        <v>0</v>
      </c>
      <c r="J11" s="57">
        <v>0</v>
      </c>
      <c r="K11" s="23">
        <v>0</v>
      </c>
      <c r="L11" s="35"/>
      <c r="M11" s="83" t="s">
        <v>0</v>
      </c>
      <c r="N11" s="111">
        <v>0</v>
      </c>
      <c r="O11" s="105">
        <v>0</v>
      </c>
      <c r="P11" s="105">
        <f t="shared" si="1"/>
        <v>0</v>
      </c>
      <c r="Q11" s="105">
        <v>0</v>
      </c>
      <c r="R11" s="105">
        <v>0</v>
      </c>
      <c r="S11" s="111">
        <v>0</v>
      </c>
      <c r="T11" s="105">
        <v>0</v>
      </c>
      <c r="U11" s="23">
        <v>3900</v>
      </c>
      <c r="V11" s="35"/>
      <c r="W11" s="9" t="s">
        <v>75</v>
      </c>
      <c r="X11" s="64" t="s">
        <v>35</v>
      </c>
      <c r="Y11" s="58">
        <v>7268</v>
      </c>
      <c r="Z11" s="21">
        <v>1092</v>
      </c>
      <c r="AA11" s="21">
        <v>56832</v>
      </c>
      <c r="AB11" s="58">
        <f>SUM(Z11:AA11)</f>
        <v>57924</v>
      </c>
      <c r="AC11" s="104">
        <v>0</v>
      </c>
      <c r="AD11" s="107">
        <v>0</v>
      </c>
      <c r="AE11" s="107">
        <v>0</v>
      </c>
      <c r="AF11" s="108">
        <v>0</v>
      </c>
      <c r="AG11" s="35"/>
      <c r="AH11" s="87" t="s">
        <v>35</v>
      </c>
      <c r="AI11" s="95">
        <v>9706</v>
      </c>
      <c r="AJ11" s="66">
        <v>6471</v>
      </c>
      <c r="AK11" s="66">
        <f>SUM(AI11:AJ11)</f>
        <v>16177</v>
      </c>
      <c r="AL11" s="58">
        <v>0</v>
      </c>
      <c r="AM11" s="58">
        <v>0</v>
      </c>
      <c r="AN11" s="67">
        <v>0</v>
      </c>
      <c r="AO11" s="66">
        <v>0</v>
      </c>
      <c r="AP11" s="56">
        <v>17475</v>
      </c>
    </row>
    <row r="12" spans="2:42" ht="18" customHeight="1" x14ac:dyDescent="0.2">
      <c r="B12" s="9" t="s">
        <v>184</v>
      </c>
      <c r="C12" s="4" t="s">
        <v>8</v>
      </c>
      <c r="D12" s="21">
        <v>1220</v>
      </c>
      <c r="E12" s="21">
        <v>3285</v>
      </c>
      <c r="F12" s="21">
        <v>0</v>
      </c>
      <c r="G12" s="21">
        <f t="shared" si="0"/>
        <v>3285</v>
      </c>
      <c r="H12" s="21">
        <v>0</v>
      </c>
      <c r="I12" s="57">
        <v>0</v>
      </c>
      <c r="J12" s="57">
        <v>0</v>
      </c>
      <c r="K12" s="23">
        <v>0</v>
      </c>
      <c r="L12" s="35"/>
      <c r="M12" s="82" t="s">
        <v>8</v>
      </c>
      <c r="N12" s="111">
        <v>0</v>
      </c>
      <c r="O12" s="105">
        <v>0</v>
      </c>
      <c r="P12" s="105">
        <f t="shared" si="1"/>
        <v>0</v>
      </c>
      <c r="Q12" s="105">
        <v>0</v>
      </c>
      <c r="R12" s="105">
        <v>0</v>
      </c>
      <c r="S12" s="111">
        <v>0</v>
      </c>
      <c r="T12" s="105">
        <v>0</v>
      </c>
      <c r="U12" s="23">
        <v>0</v>
      </c>
      <c r="V12" s="35"/>
      <c r="W12" s="12" t="s">
        <v>76</v>
      </c>
      <c r="X12" s="65" t="s">
        <v>10</v>
      </c>
      <c r="Y12" s="22">
        <f t="shared" ref="Y12:AF12" si="4">SUM(Y11:Y11)</f>
        <v>7268</v>
      </c>
      <c r="Z12" s="22">
        <f t="shared" si="4"/>
        <v>1092</v>
      </c>
      <c r="AA12" s="22">
        <f t="shared" si="4"/>
        <v>56832</v>
      </c>
      <c r="AB12" s="22">
        <f t="shared" si="4"/>
        <v>57924</v>
      </c>
      <c r="AC12" s="106">
        <f t="shared" si="4"/>
        <v>0</v>
      </c>
      <c r="AD12" s="106">
        <f t="shared" si="4"/>
        <v>0</v>
      </c>
      <c r="AE12" s="106">
        <f t="shared" si="4"/>
        <v>0</v>
      </c>
      <c r="AF12" s="109">
        <f t="shared" si="4"/>
        <v>0</v>
      </c>
      <c r="AG12" s="35"/>
      <c r="AH12" s="89" t="s">
        <v>10</v>
      </c>
      <c r="AI12" s="22">
        <f t="shared" ref="AI12:AP12" si="5">SUM(AI11:AI11)</f>
        <v>9706</v>
      </c>
      <c r="AJ12" s="22">
        <f t="shared" si="5"/>
        <v>6471</v>
      </c>
      <c r="AK12" s="22">
        <f t="shared" si="5"/>
        <v>16177</v>
      </c>
      <c r="AL12" s="22">
        <f t="shared" si="5"/>
        <v>0</v>
      </c>
      <c r="AM12" s="22">
        <f t="shared" si="5"/>
        <v>0</v>
      </c>
      <c r="AN12" s="22">
        <f t="shared" si="5"/>
        <v>0</v>
      </c>
      <c r="AO12" s="22">
        <f t="shared" si="5"/>
        <v>0</v>
      </c>
      <c r="AP12" s="24">
        <f t="shared" si="5"/>
        <v>17475</v>
      </c>
    </row>
    <row r="13" spans="2:42" ht="18" customHeight="1" x14ac:dyDescent="0.2">
      <c r="B13" s="9" t="s">
        <v>62</v>
      </c>
      <c r="C13" s="4" t="s">
        <v>3</v>
      </c>
      <c r="D13" s="21">
        <v>1330</v>
      </c>
      <c r="E13" s="21">
        <v>51093</v>
      </c>
      <c r="F13" s="21">
        <v>41793</v>
      </c>
      <c r="G13" s="21">
        <f t="shared" si="0"/>
        <v>92886</v>
      </c>
      <c r="H13" s="21">
        <v>0</v>
      </c>
      <c r="I13" s="57">
        <v>0</v>
      </c>
      <c r="J13" s="57">
        <v>5373</v>
      </c>
      <c r="K13" s="23">
        <v>0</v>
      </c>
      <c r="L13" s="35"/>
      <c r="M13" s="82" t="s">
        <v>3</v>
      </c>
      <c r="N13" s="111">
        <v>0</v>
      </c>
      <c r="O13" s="105">
        <v>0</v>
      </c>
      <c r="P13" s="105">
        <f t="shared" si="1"/>
        <v>0</v>
      </c>
      <c r="Q13" s="105">
        <v>0</v>
      </c>
      <c r="R13" s="105">
        <v>0</v>
      </c>
      <c r="S13" s="111">
        <v>0</v>
      </c>
      <c r="T13" s="105">
        <v>0</v>
      </c>
      <c r="U13" s="23">
        <v>350</v>
      </c>
      <c r="V13" s="35"/>
      <c r="W13" s="9" t="s">
        <v>77</v>
      </c>
      <c r="X13" s="64" t="s">
        <v>37</v>
      </c>
      <c r="Y13" s="58">
        <f>2*4210</f>
        <v>8420</v>
      </c>
      <c r="Z13" s="58">
        <f>8145+1712</f>
        <v>9857</v>
      </c>
      <c r="AA13" s="58">
        <f>2*25326</f>
        <v>50652</v>
      </c>
      <c r="AB13" s="58">
        <f>SUM(Z13:AA13)</f>
        <v>60509</v>
      </c>
      <c r="AC13" s="58">
        <v>1005</v>
      </c>
      <c r="AD13" s="69">
        <v>0</v>
      </c>
      <c r="AE13" s="69">
        <v>0</v>
      </c>
      <c r="AF13" s="56"/>
      <c r="AG13" s="35"/>
      <c r="AH13" s="87" t="s">
        <v>37</v>
      </c>
      <c r="AI13" s="67">
        <v>0</v>
      </c>
      <c r="AJ13" s="66">
        <v>0</v>
      </c>
      <c r="AK13" s="66">
        <f>SUM(AI13:AJ13)</f>
        <v>0</v>
      </c>
      <c r="AL13" s="58">
        <v>108</v>
      </c>
      <c r="AM13" s="58">
        <v>19</v>
      </c>
      <c r="AN13" s="67">
        <v>0</v>
      </c>
      <c r="AO13" s="66">
        <v>0</v>
      </c>
      <c r="AP13" s="56">
        <v>3450</v>
      </c>
    </row>
    <row r="14" spans="2:42" ht="18" customHeight="1" x14ac:dyDescent="0.2">
      <c r="B14" s="9"/>
      <c r="C14" s="4" t="s">
        <v>4</v>
      </c>
      <c r="D14" s="21">
        <v>809</v>
      </c>
      <c r="E14" s="21">
        <v>113001</v>
      </c>
      <c r="F14" s="21">
        <v>64667</v>
      </c>
      <c r="G14" s="21">
        <f t="shared" si="0"/>
        <v>177668</v>
      </c>
      <c r="H14" s="21">
        <v>133669</v>
      </c>
      <c r="I14" s="57">
        <v>4412</v>
      </c>
      <c r="J14" s="57">
        <v>2179</v>
      </c>
      <c r="K14" s="23">
        <v>0</v>
      </c>
      <c r="L14" s="35"/>
      <c r="M14" s="82" t="s">
        <v>4</v>
      </c>
      <c r="N14" s="111">
        <v>0</v>
      </c>
      <c r="O14" s="105">
        <v>0</v>
      </c>
      <c r="P14" s="105">
        <f t="shared" si="1"/>
        <v>0</v>
      </c>
      <c r="Q14" s="105">
        <v>0</v>
      </c>
      <c r="R14" s="105">
        <v>0</v>
      </c>
      <c r="S14" s="111">
        <v>0</v>
      </c>
      <c r="T14" s="105">
        <v>0</v>
      </c>
      <c r="U14" s="23">
        <v>0</v>
      </c>
      <c r="V14" s="35"/>
      <c r="W14" s="9" t="s">
        <v>184</v>
      </c>
      <c r="X14" s="7" t="s">
        <v>38</v>
      </c>
      <c r="Y14" s="21">
        <v>7950</v>
      </c>
      <c r="Z14" s="21">
        <v>5534</v>
      </c>
      <c r="AA14" s="21">
        <v>0</v>
      </c>
      <c r="AB14" s="21">
        <f>SUM(Z14:AA14)</f>
        <v>5534</v>
      </c>
      <c r="AC14" s="21">
        <v>250</v>
      </c>
      <c r="AD14" s="57">
        <v>0</v>
      </c>
      <c r="AE14" s="57">
        <v>0</v>
      </c>
      <c r="AF14" s="23">
        <v>350</v>
      </c>
      <c r="AG14" s="35"/>
      <c r="AH14" s="88" t="s">
        <v>38</v>
      </c>
      <c r="AI14" s="49">
        <v>0</v>
      </c>
      <c r="AJ14" s="18">
        <v>2706</v>
      </c>
      <c r="AK14" s="18">
        <f>SUM(AI14:AJ14)</f>
        <v>2706</v>
      </c>
      <c r="AL14" s="21">
        <v>0</v>
      </c>
      <c r="AM14" s="21">
        <v>0</v>
      </c>
      <c r="AN14" s="49">
        <v>0</v>
      </c>
      <c r="AO14" s="18">
        <v>0</v>
      </c>
      <c r="AP14" s="23">
        <v>5250</v>
      </c>
    </row>
    <row r="15" spans="2:42" ht="18" customHeight="1" x14ac:dyDescent="0.2">
      <c r="B15" s="12"/>
      <c r="C15" s="6" t="s">
        <v>10</v>
      </c>
      <c r="D15" s="22">
        <f t="shared" ref="D15:K15" si="6">SUM(D7:D14)</f>
        <v>16187</v>
      </c>
      <c r="E15" s="22">
        <f t="shared" si="6"/>
        <v>250633</v>
      </c>
      <c r="F15" s="22">
        <f t="shared" si="6"/>
        <v>434957</v>
      </c>
      <c r="G15" s="22">
        <f t="shared" si="6"/>
        <v>685590</v>
      </c>
      <c r="H15" s="22">
        <f t="shared" si="6"/>
        <v>148566</v>
      </c>
      <c r="I15" s="70">
        <f t="shared" si="6"/>
        <v>4412</v>
      </c>
      <c r="J15" s="70">
        <f t="shared" si="6"/>
        <v>23581</v>
      </c>
      <c r="K15" s="24">
        <f t="shared" si="6"/>
        <v>0</v>
      </c>
      <c r="L15" s="35"/>
      <c r="M15" s="84" t="s">
        <v>10</v>
      </c>
      <c r="N15" s="106">
        <v>0</v>
      </c>
      <c r="O15" s="106">
        <v>0</v>
      </c>
      <c r="P15" s="106">
        <f t="shared" ref="P15:U15" si="7">SUM(P7:P14)</f>
        <v>0</v>
      </c>
      <c r="Q15" s="106">
        <f t="shared" si="7"/>
        <v>0</v>
      </c>
      <c r="R15" s="106">
        <f t="shared" si="7"/>
        <v>0</v>
      </c>
      <c r="S15" s="106">
        <f t="shared" si="7"/>
        <v>0</v>
      </c>
      <c r="T15" s="106">
        <f t="shared" si="7"/>
        <v>0</v>
      </c>
      <c r="U15" s="24">
        <f t="shared" si="7"/>
        <v>155637</v>
      </c>
      <c r="V15" s="35"/>
      <c r="W15" s="12" t="s">
        <v>78</v>
      </c>
      <c r="X15" s="65" t="s">
        <v>10</v>
      </c>
      <c r="Y15" s="22">
        <f t="shared" ref="Y15:AF15" si="8">SUM(Y13:Y14)</f>
        <v>16370</v>
      </c>
      <c r="Z15" s="22">
        <f t="shared" si="8"/>
        <v>15391</v>
      </c>
      <c r="AA15" s="22">
        <f t="shared" si="8"/>
        <v>50652</v>
      </c>
      <c r="AB15" s="22">
        <f t="shared" si="8"/>
        <v>66043</v>
      </c>
      <c r="AC15" s="22">
        <f t="shared" si="8"/>
        <v>1255</v>
      </c>
      <c r="AD15" s="22">
        <f t="shared" si="8"/>
        <v>0</v>
      </c>
      <c r="AE15" s="22">
        <f t="shared" si="8"/>
        <v>0</v>
      </c>
      <c r="AF15" s="24">
        <f t="shared" si="8"/>
        <v>350</v>
      </c>
      <c r="AG15" s="35"/>
      <c r="AH15" s="89" t="s">
        <v>10</v>
      </c>
      <c r="AI15" s="22">
        <f t="shared" ref="AI15:AP15" si="9">SUM(AI13:AI14)</f>
        <v>0</v>
      </c>
      <c r="AJ15" s="22">
        <f t="shared" si="9"/>
        <v>2706</v>
      </c>
      <c r="AK15" s="22">
        <f t="shared" si="9"/>
        <v>2706</v>
      </c>
      <c r="AL15" s="22">
        <f t="shared" si="9"/>
        <v>108</v>
      </c>
      <c r="AM15" s="22">
        <f t="shared" si="9"/>
        <v>19</v>
      </c>
      <c r="AN15" s="22">
        <f t="shared" si="9"/>
        <v>0</v>
      </c>
      <c r="AO15" s="22">
        <f t="shared" si="9"/>
        <v>0</v>
      </c>
      <c r="AP15" s="24">
        <f t="shared" si="9"/>
        <v>8700</v>
      </c>
    </row>
    <row r="16" spans="2:42" ht="18" customHeight="1" x14ac:dyDescent="0.2">
      <c r="B16" s="9" t="s">
        <v>63</v>
      </c>
      <c r="C16" s="115" t="s">
        <v>11</v>
      </c>
      <c r="D16" s="116">
        <v>10958</v>
      </c>
      <c r="E16" s="116">
        <v>15199</v>
      </c>
      <c r="F16" s="116">
        <v>95732</v>
      </c>
      <c r="G16" s="116">
        <v>110931</v>
      </c>
      <c r="H16" s="116">
        <v>0</v>
      </c>
      <c r="I16" s="117">
        <v>0</v>
      </c>
      <c r="J16" s="117">
        <v>0</v>
      </c>
      <c r="K16" s="118">
        <v>0</v>
      </c>
      <c r="L16" s="35"/>
      <c r="M16" s="119" t="s">
        <v>11</v>
      </c>
      <c r="N16" s="120">
        <f>SUM(N7:N15)</f>
        <v>0</v>
      </c>
      <c r="O16" s="116">
        <v>0</v>
      </c>
      <c r="P16" s="116">
        <v>0</v>
      </c>
      <c r="Q16" s="116">
        <v>0</v>
      </c>
      <c r="R16" s="116">
        <v>0</v>
      </c>
      <c r="S16" s="120">
        <v>0</v>
      </c>
      <c r="T16" s="116">
        <v>0</v>
      </c>
      <c r="U16" s="118">
        <v>6531</v>
      </c>
      <c r="V16" s="35"/>
      <c r="W16" s="9"/>
      <c r="X16" s="64" t="s">
        <v>39</v>
      </c>
      <c r="Y16" s="58">
        <v>16523</v>
      </c>
      <c r="Z16" s="58">
        <v>7146</v>
      </c>
      <c r="AA16" s="58">
        <v>18040</v>
      </c>
      <c r="AB16" s="58">
        <f>SUM(Z16:AA16)</f>
        <v>25186</v>
      </c>
      <c r="AC16" s="58">
        <f>255+880</f>
        <v>1135</v>
      </c>
      <c r="AD16" s="69">
        <v>0</v>
      </c>
      <c r="AE16" s="69">
        <v>560</v>
      </c>
      <c r="AF16" s="56">
        <v>690</v>
      </c>
      <c r="AG16" s="35"/>
      <c r="AH16" s="87" t="s">
        <v>39</v>
      </c>
      <c r="AI16" s="67">
        <v>540</v>
      </c>
      <c r="AJ16" s="66">
        <v>2273</v>
      </c>
      <c r="AK16" s="66">
        <f>SUM(AI16:AJ16)</f>
        <v>2813</v>
      </c>
      <c r="AL16" s="58">
        <v>90</v>
      </c>
      <c r="AM16" s="58">
        <v>60</v>
      </c>
      <c r="AN16" s="67">
        <v>0</v>
      </c>
      <c r="AO16" s="66">
        <v>0</v>
      </c>
      <c r="AP16" s="56">
        <v>63630</v>
      </c>
    </row>
    <row r="17" spans="2:42" ht="18" customHeight="1" x14ac:dyDescent="0.2">
      <c r="B17" s="12" t="s">
        <v>188</v>
      </c>
      <c r="C17" s="6" t="s">
        <v>10</v>
      </c>
      <c r="D17" s="22">
        <f>SUM(D16)</f>
        <v>10958</v>
      </c>
      <c r="E17" s="22">
        <f t="shared" ref="E17:K17" si="10">SUM(E16)</f>
        <v>15199</v>
      </c>
      <c r="F17" s="22">
        <f t="shared" si="10"/>
        <v>95732</v>
      </c>
      <c r="G17" s="22">
        <f t="shared" si="10"/>
        <v>110931</v>
      </c>
      <c r="H17" s="22">
        <f t="shared" si="10"/>
        <v>0</v>
      </c>
      <c r="I17" s="22">
        <f t="shared" si="10"/>
        <v>0</v>
      </c>
      <c r="J17" s="22">
        <f t="shared" si="10"/>
        <v>0</v>
      </c>
      <c r="K17" s="24">
        <f t="shared" si="10"/>
        <v>0</v>
      </c>
      <c r="L17" s="35"/>
      <c r="M17" s="84" t="s">
        <v>10</v>
      </c>
      <c r="N17" s="106">
        <f>SUM(N16)</f>
        <v>0</v>
      </c>
      <c r="O17" s="106">
        <f t="shared" ref="O17:U17" si="11">SUM(O16)</f>
        <v>0</v>
      </c>
      <c r="P17" s="106">
        <f t="shared" si="11"/>
        <v>0</v>
      </c>
      <c r="Q17" s="106">
        <f t="shared" si="11"/>
        <v>0</v>
      </c>
      <c r="R17" s="106">
        <f t="shared" si="11"/>
        <v>0</v>
      </c>
      <c r="S17" s="106">
        <f t="shared" si="11"/>
        <v>0</v>
      </c>
      <c r="T17" s="106">
        <f t="shared" si="11"/>
        <v>0</v>
      </c>
      <c r="U17" s="24">
        <f t="shared" si="11"/>
        <v>6531</v>
      </c>
      <c r="V17" s="35"/>
      <c r="W17" s="9" t="s">
        <v>79</v>
      </c>
      <c r="X17" s="7" t="s">
        <v>40</v>
      </c>
      <c r="Y17" s="21">
        <v>21781</v>
      </c>
      <c r="Z17" s="21">
        <v>11352</v>
      </c>
      <c r="AA17" s="21">
        <v>0</v>
      </c>
      <c r="AB17" s="21">
        <f>SUM(Z17:AA17)</f>
        <v>11352</v>
      </c>
      <c r="AC17" s="21">
        <v>910</v>
      </c>
      <c r="AD17" s="57">
        <v>0</v>
      </c>
      <c r="AE17" s="57">
        <v>100</v>
      </c>
      <c r="AF17" s="23">
        <v>2516</v>
      </c>
      <c r="AG17" s="35"/>
      <c r="AH17" s="88" t="s">
        <v>40</v>
      </c>
      <c r="AI17" s="49">
        <v>17</v>
      </c>
      <c r="AJ17" s="18">
        <v>505</v>
      </c>
      <c r="AK17" s="18">
        <f>SUM(AI17:AJ17)</f>
        <v>522</v>
      </c>
      <c r="AL17" s="21"/>
      <c r="AM17" s="21"/>
      <c r="AN17" s="49">
        <v>0</v>
      </c>
      <c r="AO17" s="18">
        <v>0</v>
      </c>
      <c r="AP17" s="23">
        <v>525</v>
      </c>
    </row>
    <row r="18" spans="2:42" ht="18" customHeight="1" x14ac:dyDescent="0.2">
      <c r="B18" s="9" t="s">
        <v>65</v>
      </c>
      <c r="C18" s="59" t="s">
        <v>14</v>
      </c>
      <c r="D18" s="58">
        <v>1963</v>
      </c>
      <c r="E18" s="58">
        <v>1903</v>
      </c>
      <c r="F18" s="58">
        <v>131139</v>
      </c>
      <c r="G18" s="58">
        <f>SUM(E18:F18)</f>
        <v>133042</v>
      </c>
      <c r="H18" s="58">
        <v>2544</v>
      </c>
      <c r="I18" s="69">
        <v>0</v>
      </c>
      <c r="J18" s="69">
        <v>0</v>
      </c>
      <c r="K18" s="56">
        <v>0</v>
      </c>
      <c r="L18" s="35"/>
      <c r="M18" s="81" t="s">
        <v>14</v>
      </c>
      <c r="N18" s="63">
        <v>0</v>
      </c>
      <c r="O18" s="58">
        <v>0</v>
      </c>
      <c r="P18" s="58">
        <f>SUM(N18:O18)</f>
        <v>0</v>
      </c>
      <c r="Q18" s="58">
        <v>2096</v>
      </c>
      <c r="R18" s="58">
        <v>0</v>
      </c>
      <c r="S18" s="63">
        <v>0</v>
      </c>
      <c r="T18" s="58">
        <v>0</v>
      </c>
      <c r="U18" s="56">
        <v>10158</v>
      </c>
      <c r="V18" s="35"/>
      <c r="W18" s="9" t="s">
        <v>168</v>
      </c>
      <c r="X18" s="7" t="s">
        <v>43</v>
      </c>
      <c r="Y18" s="21">
        <v>1277</v>
      </c>
      <c r="Z18" s="21">
        <v>766</v>
      </c>
      <c r="AA18" s="21">
        <v>0</v>
      </c>
      <c r="AB18" s="21">
        <f>SUM(Z18:AA18)</f>
        <v>766</v>
      </c>
      <c r="AC18" s="21">
        <v>15</v>
      </c>
      <c r="AD18" s="57">
        <v>0</v>
      </c>
      <c r="AE18" s="57">
        <v>0</v>
      </c>
      <c r="AF18" s="23">
        <v>8</v>
      </c>
      <c r="AG18" s="35"/>
      <c r="AH18" s="88" t="s">
        <v>43</v>
      </c>
      <c r="AI18" s="49">
        <v>8</v>
      </c>
      <c r="AJ18" s="18">
        <v>17294</v>
      </c>
      <c r="AK18" s="18">
        <f>SUM(AI18:AJ18)</f>
        <v>17302</v>
      </c>
      <c r="AL18" s="21">
        <v>30</v>
      </c>
      <c r="AM18" s="21">
        <v>0</v>
      </c>
      <c r="AN18" s="49">
        <v>0</v>
      </c>
      <c r="AO18" s="18">
        <v>0</v>
      </c>
      <c r="AP18" s="23">
        <v>0</v>
      </c>
    </row>
    <row r="19" spans="2:42" ht="18" customHeight="1" x14ac:dyDescent="0.2">
      <c r="B19" s="9"/>
      <c r="C19" s="59" t="s">
        <v>176</v>
      </c>
      <c r="D19" s="58">
        <v>0</v>
      </c>
      <c r="E19" s="58">
        <v>0</v>
      </c>
      <c r="F19" s="58">
        <v>93656</v>
      </c>
      <c r="G19" s="58">
        <f>SUM(E19:F19)</f>
        <v>93656</v>
      </c>
      <c r="H19" s="58">
        <v>470</v>
      </c>
      <c r="I19" s="69">
        <v>0</v>
      </c>
      <c r="J19" s="69">
        <v>0</v>
      </c>
      <c r="K19" s="56">
        <v>0</v>
      </c>
      <c r="L19" s="35"/>
      <c r="M19" s="82" t="s">
        <v>176</v>
      </c>
      <c r="N19" s="63">
        <v>0</v>
      </c>
      <c r="O19" s="58">
        <v>0</v>
      </c>
      <c r="P19" s="58"/>
      <c r="Q19" s="58">
        <v>517</v>
      </c>
      <c r="R19" s="58">
        <v>0</v>
      </c>
      <c r="S19" s="63">
        <v>0</v>
      </c>
      <c r="T19" s="58">
        <v>0</v>
      </c>
      <c r="U19" s="56">
        <v>0</v>
      </c>
      <c r="V19" s="35"/>
      <c r="W19" s="9"/>
      <c r="X19" s="7" t="s">
        <v>44</v>
      </c>
      <c r="Y19" s="21">
        <f t="shared" ref="Y19:AF19" si="12">SUM(Y16:Y18)</f>
        <v>39581</v>
      </c>
      <c r="Z19" s="21">
        <f t="shared" si="12"/>
        <v>19264</v>
      </c>
      <c r="AA19" s="21">
        <f t="shared" si="12"/>
        <v>18040</v>
      </c>
      <c r="AB19" s="21">
        <f t="shared" si="12"/>
        <v>37304</v>
      </c>
      <c r="AC19" s="21">
        <f t="shared" si="12"/>
        <v>2060</v>
      </c>
      <c r="AD19" s="21">
        <f t="shared" si="12"/>
        <v>0</v>
      </c>
      <c r="AE19" s="21">
        <f t="shared" si="12"/>
        <v>660</v>
      </c>
      <c r="AF19" s="23">
        <f t="shared" si="12"/>
        <v>3214</v>
      </c>
      <c r="AG19" s="35"/>
      <c r="AH19" s="88" t="s">
        <v>44</v>
      </c>
      <c r="AI19" s="21">
        <f t="shared" ref="AI19:AP19" si="13">SUM(AI16:AI18)</f>
        <v>565</v>
      </c>
      <c r="AJ19" s="21">
        <f t="shared" si="13"/>
        <v>20072</v>
      </c>
      <c r="AK19" s="21">
        <f t="shared" si="13"/>
        <v>20637</v>
      </c>
      <c r="AL19" s="21">
        <f t="shared" si="13"/>
        <v>120</v>
      </c>
      <c r="AM19" s="21">
        <f t="shared" si="13"/>
        <v>60</v>
      </c>
      <c r="AN19" s="21">
        <f t="shared" si="13"/>
        <v>0</v>
      </c>
      <c r="AO19" s="21">
        <f t="shared" si="13"/>
        <v>0</v>
      </c>
      <c r="AP19" s="23">
        <f t="shared" si="13"/>
        <v>64155</v>
      </c>
    </row>
    <row r="20" spans="2:42" ht="18" customHeight="1" x14ac:dyDescent="0.2">
      <c r="B20" s="12" t="s">
        <v>66</v>
      </c>
      <c r="C20" s="6" t="s">
        <v>10</v>
      </c>
      <c r="D20" s="22">
        <f t="shared" ref="D20:K20" si="14">SUM(D18:D19)</f>
        <v>1963</v>
      </c>
      <c r="E20" s="22">
        <f t="shared" si="14"/>
        <v>1903</v>
      </c>
      <c r="F20" s="22">
        <f t="shared" si="14"/>
        <v>224795</v>
      </c>
      <c r="G20" s="22">
        <f t="shared" si="14"/>
        <v>226698</v>
      </c>
      <c r="H20" s="22">
        <f t="shared" si="14"/>
        <v>3014</v>
      </c>
      <c r="I20" s="22">
        <f t="shared" si="14"/>
        <v>0</v>
      </c>
      <c r="J20" s="22">
        <f t="shared" si="14"/>
        <v>0</v>
      </c>
      <c r="K20" s="24">
        <f t="shared" si="14"/>
        <v>0</v>
      </c>
      <c r="L20" s="35"/>
      <c r="M20" s="84" t="s">
        <v>10</v>
      </c>
      <c r="N20" s="22">
        <f t="shared" ref="N20:U20" si="15">SUM(N18:N19)</f>
        <v>0</v>
      </c>
      <c r="O20" s="22">
        <f t="shared" si="15"/>
        <v>0</v>
      </c>
      <c r="P20" s="22">
        <f t="shared" si="15"/>
        <v>0</v>
      </c>
      <c r="Q20" s="22">
        <f t="shared" si="15"/>
        <v>2613</v>
      </c>
      <c r="R20" s="22">
        <f t="shared" si="15"/>
        <v>0</v>
      </c>
      <c r="S20" s="22">
        <f t="shared" si="15"/>
        <v>0</v>
      </c>
      <c r="T20" s="22">
        <f t="shared" si="15"/>
        <v>0</v>
      </c>
      <c r="U20" s="24">
        <f t="shared" si="15"/>
        <v>10158</v>
      </c>
      <c r="V20" s="35"/>
      <c r="W20" s="9"/>
      <c r="X20" s="7" t="s">
        <v>45</v>
      </c>
      <c r="Y20" s="57">
        <v>6173</v>
      </c>
      <c r="Z20" s="96">
        <v>38996</v>
      </c>
      <c r="AA20" s="42">
        <v>768897</v>
      </c>
      <c r="AB20" s="21">
        <f>SUM(Z20:AA20)</f>
        <v>807893</v>
      </c>
      <c r="AC20" s="21">
        <v>111</v>
      </c>
      <c r="AD20" s="97">
        <v>200</v>
      </c>
      <c r="AE20" s="57">
        <v>90</v>
      </c>
      <c r="AF20" s="23">
        <v>372</v>
      </c>
      <c r="AG20" s="35"/>
      <c r="AH20" s="88" t="s">
        <v>45</v>
      </c>
      <c r="AI20" s="49">
        <v>9344</v>
      </c>
      <c r="AJ20" s="18">
        <v>549814</v>
      </c>
      <c r="AK20" s="18">
        <f>SUM(AI20:AJ20)</f>
        <v>559158</v>
      </c>
      <c r="AL20" s="21">
        <v>13827</v>
      </c>
      <c r="AM20" s="21">
        <v>200</v>
      </c>
      <c r="AN20" s="21">
        <v>300</v>
      </c>
      <c r="AO20" s="112">
        <v>0</v>
      </c>
      <c r="AP20" s="23">
        <v>107220</v>
      </c>
    </row>
    <row r="21" spans="2:42" ht="18" customHeight="1" x14ac:dyDescent="0.2">
      <c r="B21" s="477" t="s">
        <v>189</v>
      </c>
      <c r="C21" s="121" t="s">
        <v>187</v>
      </c>
      <c r="D21" s="122">
        <v>5352</v>
      </c>
      <c r="E21" s="122">
        <v>21245</v>
      </c>
      <c r="F21" s="122">
        <v>275672</v>
      </c>
      <c r="G21" s="122">
        <v>296917</v>
      </c>
      <c r="H21" s="122">
        <v>600</v>
      </c>
      <c r="I21" s="123">
        <v>100000</v>
      </c>
      <c r="J21" s="123">
        <v>6000</v>
      </c>
      <c r="K21" s="126">
        <v>0</v>
      </c>
      <c r="L21" s="35"/>
      <c r="M21" s="124" t="s">
        <v>187</v>
      </c>
      <c r="N21" s="125">
        <v>0</v>
      </c>
      <c r="O21" s="125">
        <v>96</v>
      </c>
      <c r="P21" s="125">
        <v>96</v>
      </c>
      <c r="Q21" s="125">
        <v>0</v>
      </c>
      <c r="R21" s="125">
        <v>0</v>
      </c>
      <c r="S21" s="125">
        <v>0</v>
      </c>
      <c r="T21" s="125">
        <v>0</v>
      </c>
      <c r="U21" s="126">
        <v>8226</v>
      </c>
      <c r="V21" s="35"/>
      <c r="W21" s="9"/>
      <c r="X21" s="7" t="s">
        <v>46</v>
      </c>
      <c r="Y21" s="21">
        <v>1114</v>
      </c>
      <c r="Z21" s="58">
        <v>2773</v>
      </c>
      <c r="AA21" s="21">
        <v>2354</v>
      </c>
      <c r="AB21" s="21">
        <f>SUM(Z21:AA21)</f>
        <v>5127</v>
      </c>
      <c r="AC21" s="21">
        <v>0</v>
      </c>
      <c r="AD21" s="57">
        <v>0</v>
      </c>
      <c r="AE21" s="57">
        <v>1</v>
      </c>
      <c r="AF21" s="23">
        <v>80</v>
      </c>
      <c r="AG21" s="35"/>
      <c r="AH21" s="88" t="s">
        <v>46</v>
      </c>
      <c r="AI21" s="49">
        <v>0</v>
      </c>
      <c r="AJ21" s="18"/>
      <c r="AK21" s="18">
        <f>SUM(AI21:AJ21)</f>
        <v>0</v>
      </c>
      <c r="AL21" s="21">
        <v>0</v>
      </c>
      <c r="AM21" s="21">
        <v>0</v>
      </c>
      <c r="AN21" s="21">
        <v>0</v>
      </c>
      <c r="AO21" s="112">
        <v>0</v>
      </c>
      <c r="AP21" s="23">
        <v>12951</v>
      </c>
    </row>
    <row r="22" spans="2:42" ht="18" customHeight="1" x14ac:dyDescent="0.2">
      <c r="B22" s="478"/>
      <c r="C22" s="4" t="s">
        <v>170</v>
      </c>
      <c r="D22" s="21">
        <v>56</v>
      </c>
      <c r="E22" s="21">
        <v>7240</v>
      </c>
      <c r="F22" s="21">
        <v>54098</v>
      </c>
      <c r="G22" s="21">
        <f>SUM(E22:F22)</f>
        <v>61338</v>
      </c>
      <c r="H22" s="21">
        <v>0</v>
      </c>
      <c r="I22" s="57">
        <v>0</v>
      </c>
      <c r="J22" s="57">
        <v>0</v>
      </c>
      <c r="K22" s="23">
        <v>0</v>
      </c>
      <c r="L22" s="35"/>
      <c r="M22" s="82" t="s">
        <v>20</v>
      </c>
      <c r="N22" s="42"/>
      <c r="O22" s="21">
        <v>0</v>
      </c>
      <c r="P22" s="21">
        <f>SUM(N22:O22)</f>
        <v>0</v>
      </c>
      <c r="Q22" s="21">
        <v>0</v>
      </c>
      <c r="R22" s="21">
        <v>0</v>
      </c>
      <c r="S22" s="42">
        <v>0</v>
      </c>
      <c r="T22" s="21">
        <v>0</v>
      </c>
      <c r="U22" s="23">
        <v>0</v>
      </c>
      <c r="V22" s="35"/>
      <c r="W22" s="9" t="s">
        <v>80</v>
      </c>
      <c r="X22" s="7" t="s">
        <v>44</v>
      </c>
      <c r="Y22" s="21">
        <f t="shared" ref="Y22:AF22" si="16">SUM(Y20:Y21)</f>
        <v>7287</v>
      </c>
      <c r="Z22" s="21">
        <f t="shared" si="16"/>
        <v>41769</v>
      </c>
      <c r="AA22" s="21">
        <f t="shared" si="16"/>
        <v>771251</v>
      </c>
      <c r="AB22" s="21">
        <f t="shared" si="16"/>
        <v>813020</v>
      </c>
      <c r="AC22" s="21">
        <f t="shared" si="16"/>
        <v>111</v>
      </c>
      <c r="AD22" s="21">
        <f t="shared" si="16"/>
        <v>200</v>
      </c>
      <c r="AE22" s="21">
        <f t="shared" si="16"/>
        <v>91</v>
      </c>
      <c r="AF22" s="23">
        <f t="shared" si="16"/>
        <v>452</v>
      </c>
      <c r="AG22" s="35"/>
      <c r="AH22" s="88" t="s">
        <v>44</v>
      </c>
      <c r="AI22" s="18">
        <f t="shared" ref="AI22:AP22" si="17">SUM(AI20:AI21)</f>
        <v>9344</v>
      </c>
      <c r="AJ22" s="18">
        <f t="shared" si="17"/>
        <v>549814</v>
      </c>
      <c r="AK22" s="18">
        <f t="shared" si="17"/>
        <v>559158</v>
      </c>
      <c r="AL22" s="18">
        <f t="shared" si="17"/>
        <v>13827</v>
      </c>
      <c r="AM22" s="18">
        <f t="shared" si="17"/>
        <v>200</v>
      </c>
      <c r="AN22" s="18">
        <f t="shared" si="17"/>
        <v>300</v>
      </c>
      <c r="AO22" s="113">
        <f t="shared" si="17"/>
        <v>0</v>
      </c>
      <c r="AP22" s="19">
        <f t="shared" si="17"/>
        <v>120171</v>
      </c>
    </row>
    <row r="23" spans="2:42" ht="18" customHeight="1" x14ac:dyDescent="0.2">
      <c r="B23" s="479"/>
      <c r="C23" s="6" t="s">
        <v>10</v>
      </c>
      <c r="D23" s="22">
        <f>SUM(D21:D22)</f>
        <v>5408</v>
      </c>
      <c r="E23" s="22">
        <f t="shared" ref="E23:K23" si="18">SUM(E21:E22)</f>
        <v>28485</v>
      </c>
      <c r="F23" s="22">
        <f t="shared" si="18"/>
        <v>329770</v>
      </c>
      <c r="G23" s="22">
        <f t="shared" si="18"/>
        <v>358255</v>
      </c>
      <c r="H23" s="22">
        <f t="shared" si="18"/>
        <v>600</v>
      </c>
      <c r="I23" s="22">
        <f t="shared" si="18"/>
        <v>100000</v>
      </c>
      <c r="J23" s="22">
        <f t="shared" si="18"/>
        <v>6000</v>
      </c>
      <c r="K23" s="24">
        <f t="shared" si="18"/>
        <v>0</v>
      </c>
      <c r="L23" s="35"/>
      <c r="M23" s="84" t="s">
        <v>10</v>
      </c>
      <c r="N23" s="22">
        <f>SUM(N21:N22)</f>
        <v>0</v>
      </c>
      <c r="O23" s="22">
        <f t="shared" ref="O23:U23" si="19">SUM(O21:O22)</f>
        <v>96</v>
      </c>
      <c r="P23" s="22">
        <f t="shared" si="19"/>
        <v>96</v>
      </c>
      <c r="Q23" s="22">
        <f t="shared" si="19"/>
        <v>0</v>
      </c>
      <c r="R23" s="22">
        <f t="shared" si="19"/>
        <v>0</v>
      </c>
      <c r="S23" s="22">
        <f t="shared" si="19"/>
        <v>0</v>
      </c>
      <c r="T23" s="22">
        <f t="shared" si="19"/>
        <v>0</v>
      </c>
      <c r="U23" s="24">
        <f t="shared" si="19"/>
        <v>8226</v>
      </c>
      <c r="V23" s="35"/>
      <c r="W23" s="12"/>
      <c r="X23" s="65" t="s">
        <v>10</v>
      </c>
      <c r="Y23" s="22">
        <f t="shared" ref="Y23:AF23" si="20">SUM(Y19,Y22)</f>
        <v>46868</v>
      </c>
      <c r="Z23" s="22">
        <f t="shared" si="20"/>
        <v>61033</v>
      </c>
      <c r="AA23" s="22">
        <f t="shared" si="20"/>
        <v>789291</v>
      </c>
      <c r="AB23" s="22">
        <f t="shared" si="20"/>
        <v>850324</v>
      </c>
      <c r="AC23" s="22">
        <f t="shared" si="20"/>
        <v>2171</v>
      </c>
      <c r="AD23" s="22">
        <f t="shared" si="20"/>
        <v>200</v>
      </c>
      <c r="AE23" s="22">
        <f t="shared" si="20"/>
        <v>751</v>
      </c>
      <c r="AF23" s="24">
        <f t="shared" si="20"/>
        <v>3666</v>
      </c>
      <c r="AG23" s="35"/>
      <c r="AH23" s="89" t="s">
        <v>10</v>
      </c>
      <c r="AI23" s="22">
        <f t="shared" ref="AI23:AP23" si="21">SUM(AI19,AI22)</f>
        <v>9909</v>
      </c>
      <c r="AJ23" s="22">
        <f t="shared" si="21"/>
        <v>569886</v>
      </c>
      <c r="AK23" s="22">
        <f t="shared" si="21"/>
        <v>579795</v>
      </c>
      <c r="AL23" s="22">
        <f t="shared" si="21"/>
        <v>13947</v>
      </c>
      <c r="AM23" s="22">
        <f t="shared" si="21"/>
        <v>260</v>
      </c>
      <c r="AN23" s="22">
        <f t="shared" si="21"/>
        <v>300</v>
      </c>
      <c r="AO23" s="106">
        <f t="shared" si="21"/>
        <v>0</v>
      </c>
      <c r="AP23" s="24">
        <f t="shared" si="21"/>
        <v>184326</v>
      </c>
    </row>
    <row r="24" spans="2:42" ht="18" customHeight="1" x14ac:dyDescent="0.2">
      <c r="B24" s="9"/>
      <c r="C24" s="59" t="s">
        <v>22</v>
      </c>
      <c r="D24" s="58">
        <v>19417</v>
      </c>
      <c r="E24" s="58">
        <v>1677</v>
      </c>
      <c r="F24" s="58">
        <v>480290</v>
      </c>
      <c r="G24" s="58">
        <f>SUM(E24:F24)</f>
        <v>481967</v>
      </c>
      <c r="H24" s="58">
        <v>150</v>
      </c>
      <c r="I24" s="69">
        <v>0</v>
      </c>
      <c r="J24" s="69">
        <v>3066</v>
      </c>
      <c r="K24" s="56">
        <v>0</v>
      </c>
      <c r="L24" s="35"/>
      <c r="M24" s="81" t="s">
        <v>22</v>
      </c>
      <c r="N24" s="63">
        <v>0</v>
      </c>
      <c r="O24" s="58">
        <v>0</v>
      </c>
      <c r="P24" s="58">
        <f>SUM(N24:O24)</f>
        <v>0</v>
      </c>
      <c r="Q24" s="58">
        <v>0</v>
      </c>
      <c r="R24" s="58">
        <v>0</v>
      </c>
      <c r="S24" s="63">
        <v>0</v>
      </c>
      <c r="T24" s="58">
        <v>0</v>
      </c>
      <c r="U24" s="56">
        <f>1317+12081</f>
        <v>13398</v>
      </c>
      <c r="V24" s="35"/>
      <c r="W24" s="9"/>
      <c r="X24" s="64" t="s">
        <v>47</v>
      </c>
      <c r="Y24" s="58">
        <v>10819</v>
      </c>
      <c r="Z24" s="58">
        <v>23219</v>
      </c>
      <c r="AA24" s="58">
        <v>246487</v>
      </c>
      <c r="AB24" s="58">
        <f>SUM(Z24:AA24)</f>
        <v>269706</v>
      </c>
      <c r="AC24" s="58">
        <v>32</v>
      </c>
      <c r="AD24" s="69">
        <v>0</v>
      </c>
      <c r="AE24" s="69"/>
      <c r="AF24" s="56">
        <v>0</v>
      </c>
      <c r="AG24" s="35"/>
      <c r="AH24" s="87" t="s">
        <v>47</v>
      </c>
      <c r="AI24" s="67">
        <v>0</v>
      </c>
      <c r="AJ24" s="66">
        <v>194</v>
      </c>
      <c r="AK24" s="66">
        <f>SUM(AI24:AJ24)</f>
        <v>194</v>
      </c>
      <c r="AL24" s="58">
        <v>0</v>
      </c>
      <c r="AM24" s="58">
        <v>0</v>
      </c>
      <c r="AN24" s="66">
        <v>0</v>
      </c>
      <c r="AO24" s="67">
        <v>0</v>
      </c>
      <c r="AP24" s="56">
        <v>1024398</v>
      </c>
    </row>
    <row r="25" spans="2:42" ht="18" customHeight="1" x14ac:dyDescent="0.2">
      <c r="B25" s="9" t="s">
        <v>69</v>
      </c>
      <c r="C25" s="4" t="s">
        <v>23</v>
      </c>
      <c r="D25" s="21">
        <v>566</v>
      </c>
      <c r="E25" s="21"/>
      <c r="F25" s="21">
        <v>0</v>
      </c>
      <c r="G25" s="21">
        <f>SUM(E25:F25)</f>
        <v>0</v>
      </c>
      <c r="H25" s="21">
        <v>0</v>
      </c>
      <c r="I25" s="57">
        <v>0</v>
      </c>
      <c r="J25" s="57">
        <v>0</v>
      </c>
      <c r="K25" s="23">
        <v>0</v>
      </c>
      <c r="L25" s="35"/>
      <c r="M25" s="82" t="s">
        <v>23</v>
      </c>
      <c r="N25" s="42">
        <v>0</v>
      </c>
      <c r="O25" s="21">
        <v>0</v>
      </c>
      <c r="P25" s="21">
        <f>SUM(N25:O25)</f>
        <v>0</v>
      </c>
      <c r="Q25" s="114">
        <v>0</v>
      </c>
      <c r="R25" s="21">
        <v>0</v>
      </c>
      <c r="S25" s="42">
        <v>0</v>
      </c>
      <c r="T25" s="21">
        <v>0</v>
      </c>
      <c r="U25" s="23">
        <f>1440+1284</f>
        <v>2724</v>
      </c>
      <c r="V25" s="35"/>
      <c r="W25" s="9" t="s">
        <v>81</v>
      </c>
      <c r="X25" s="64" t="s">
        <v>186</v>
      </c>
      <c r="Y25" s="58">
        <v>45209</v>
      </c>
      <c r="Z25" s="58">
        <v>27674</v>
      </c>
      <c r="AA25" s="58">
        <v>35306</v>
      </c>
      <c r="AB25" s="58">
        <f>SUM(Z25:AA25)</f>
        <v>62980</v>
      </c>
      <c r="AC25" s="58">
        <v>10</v>
      </c>
      <c r="AD25" s="69"/>
      <c r="AE25" s="69"/>
      <c r="AF25" s="56"/>
      <c r="AG25" s="35"/>
      <c r="AH25" s="88" t="s">
        <v>186</v>
      </c>
      <c r="AI25" s="67"/>
      <c r="AJ25" s="66"/>
      <c r="AK25" s="66"/>
      <c r="AL25" s="58"/>
      <c r="AM25" s="58"/>
      <c r="AN25" s="66"/>
      <c r="AO25" s="67"/>
      <c r="AP25" s="56">
        <v>927184</v>
      </c>
    </row>
    <row r="26" spans="2:42" ht="18" customHeight="1" x14ac:dyDescent="0.2">
      <c r="B26" s="9" t="s">
        <v>70</v>
      </c>
      <c r="C26" s="98" t="s">
        <v>177</v>
      </c>
      <c r="D26" s="21">
        <v>382</v>
      </c>
      <c r="E26" s="21">
        <v>4078</v>
      </c>
      <c r="F26" s="21">
        <v>0</v>
      </c>
      <c r="G26" s="21">
        <f>SUM(E26:F26)</f>
        <v>4078</v>
      </c>
      <c r="H26" s="21">
        <v>0</v>
      </c>
      <c r="I26" s="57">
        <v>0</v>
      </c>
      <c r="J26" s="57">
        <v>0</v>
      </c>
      <c r="K26" s="23">
        <v>0</v>
      </c>
      <c r="L26" s="35"/>
      <c r="M26" s="99" t="s">
        <v>177</v>
      </c>
      <c r="N26" s="42">
        <v>0</v>
      </c>
      <c r="O26" s="21">
        <v>0</v>
      </c>
      <c r="P26" s="21">
        <f>SUM(N26:O26)</f>
        <v>0</v>
      </c>
      <c r="Q26" s="21">
        <v>0</v>
      </c>
      <c r="R26" s="21">
        <v>0</v>
      </c>
      <c r="S26" s="42">
        <v>0</v>
      </c>
      <c r="T26" s="21">
        <v>0</v>
      </c>
      <c r="U26" s="23">
        <v>0</v>
      </c>
      <c r="V26" s="35"/>
      <c r="W26" s="9"/>
      <c r="X26" s="7" t="s">
        <v>52</v>
      </c>
      <c r="Y26" s="21">
        <v>6346</v>
      </c>
      <c r="Z26" s="21">
        <v>0</v>
      </c>
      <c r="AA26" s="21">
        <v>0</v>
      </c>
      <c r="AB26" s="21">
        <f>SUM(Z26:AA26)</f>
        <v>0</v>
      </c>
      <c r="AC26" s="21">
        <v>0</v>
      </c>
      <c r="AD26" s="57">
        <v>0</v>
      </c>
      <c r="AE26" s="57">
        <v>0</v>
      </c>
      <c r="AF26" s="23">
        <v>0</v>
      </c>
      <c r="AG26" s="35"/>
      <c r="AH26" s="88" t="s">
        <v>52</v>
      </c>
      <c r="AI26" s="49">
        <v>0</v>
      </c>
      <c r="AJ26" s="18">
        <v>0</v>
      </c>
      <c r="AK26" s="18">
        <f>SUM(AI26:AJ26)</f>
        <v>0</v>
      </c>
      <c r="AL26" s="21">
        <v>0</v>
      </c>
      <c r="AM26" s="21">
        <v>0</v>
      </c>
      <c r="AN26" s="18">
        <v>0</v>
      </c>
      <c r="AO26" s="49">
        <v>0</v>
      </c>
      <c r="AP26" s="23">
        <v>23112</v>
      </c>
    </row>
    <row r="27" spans="2:42" ht="18" customHeight="1" x14ac:dyDescent="0.2">
      <c r="B27" s="12"/>
      <c r="C27" s="6" t="s">
        <v>10</v>
      </c>
      <c r="D27" s="22">
        <f t="shared" ref="D27:K27" si="22">SUM(D24:D26)</f>
        <v>20365</v>
      </c>
      <c r="E27" s="22">
        <f t="shared" si="22"/>
        <v>5755</v>
      </c>
      <c r="F27" s="22">
        <f t="shared" si="22"/>
        <v>480290</v>
      </c>
      <c r="G27" s="22">
        <f t="shared" si="22"/>
        <v>486045</v>
      </c>
      <c r="H27" s="22">
        <f t="shared" si="22"/>
        <v>150</v>
      </c>
      <c r="I27" s="22">
        <f t="shared" si="22"/>
        <v>0</v>
      </c>
      <c r="J27" s="22">
        <f t="shared" si="22"/>
        <v>3066</v>
      </c>
      <c r="K27" s="24">
        <f t="shared" si="22"/>
        <v>0</v>
      </c>
      <c r="L27" s="35"/>
      <c r="M27" s="84" t="s">
        <v>10</v>
      </c>
      <c r="N27" s="22">
        <f t="shared" ref="N27:U27" si="23">SUM(N24:N26)</f>
        <v>0</v>
      </c>
      <c r="O27" s="22">
        <f t="shared" si="23"/>
        <v>0</v>
      </c>
      <c r="P27" s="22">
        <f t="shared" si="23"/>
        <v>0</v>
      </c>
      <c r="Q27" s="22">
        <f t="shared" si="23"/>
        <v>0</v>
      </c>
      <c r="R27" s="22">
        <f t="shared" si="23"/>
        <v>0</v>
      </c>
      <c r="S27" s="22">
        <f t="shared" si="23"/>
        <v>0</v>
      </c>
      <c r="T27" s="22">
        <f t="shared" si="23"/>
        <v>0</v>
      </c>
      <c r="U27" s="24">
        <f t="shared" si="23"/>
        <v>16122</v>
      </c>
      <c r="V27" s="35"/>
      <c r="W27" s="9" t="s">
        <v>82</v>
      </c>
      <c r="X27" s="7" t="s">
        <v>49</v>
      </c>
      <c r="Y27" s="21">
        <v>11478</v>
      </c>
      <c r="Z27" s="21">
        <v>3927</v>
      </c>
      <c r="AA27" s="21">
        <v>9975</v>
      </c>
      <c r="AB27" s="21">
        <f>SUM(Z27:AA27)</f>
        <v>13902</v>
      </c>
      <c r="AC27" s="21">
        <v>16</v>
      </c>
      <c r="AD27" s="57">
        <v>0</v>
      </c>
      <c r="AE27" s="57">
        <v>59</v>
      </c>
      <c r="AF27" s="23">
        <v>0</v>
      </c>
      <c r="AG27" s="35"/>
      <c r="AH27" s="88" t="s">
        <v>49</v>
      </c>
      <c r="AI27" s="49">
        <v>0</v>
      </c>
      <c r="AJ27" s="18">
        <v>0</v>
      </c>
      <c r="AK27" s="18">
        <f>SUM(AI27:AJ27)</f>
        <v>0</v>
      </c>
      <c r="AL27" s="21">
        <v>0</v>
      </c>
      <c r="AM27" s="21">
        <v>0</v>
      </c>
      <c r="AN27" s="18">
        <v>0</v>
      </c>
      <c r="AO27" s="49">
        <v>0</v>
      </c>
      <c r="AP27" s="23">
        <v>18858</v>
      </c>
    </row>
    <row r="28" spans="2:42" ht="18" customHeight="1" x14ac:dyDescent="0.2">
      <c r="B28" s="9"/>
      <c r="C28" s="100" t="s">
        <v>178</v>
      </c>
      <c r="D28" s="58">
        <v>28712</v>
      </c>
      <c r="E28" s="58">
        <v>5645</v>
      </c>
      <c r="F28" s="58">
        <v>172236</v>
      </c>
      <c r="G28" s="58">
        <f t="shared" ref="G28:G33" si="24">SUM(E28:F28)</f>
        <v>177881</v>
      </c>
      <c r="H28" s="58">
        <v>0</v>
      </c>
      <c r="I28" s="69">
        <v>0</v>
      </c>
      <c r="J28" s="69"/>
      <c r="K28" s="56">
        <v>0</v>
      </c>
      <c r="L28" s="35"/>
      <c r="M28" s="101" t="s">
        <v>178</v>
      </c>
      <c r="N28" s="63">
        <v>0</v>
      </c>
      <c r="O28" s="58">
        <v>0</v>
      </c>
      <c r="P28" s="58">
        <f t="shared" ref="P28:P33" si="25">SUM(N28:O28)</f>
        <v>0</v>
      </c>
      <c r="Q28" s="58">
        <v>0</v>
      </c>
      <c r="R28" s="58">
        <v>0</v>
      </c>
      <c r="S28" s="63">
        <v>0</v>
      </c>
      <c r="T28" s="58">
        <v>0</v>
      </c>
      <c r="U28" s="56">
        <f>36279</f>
        <v>36279</v>
      </c>
      <c r="V28" s="35"/>
      <c r="W28" s="12"/>
      <c r="X28" s="65" t="s">
        <v>10</v>
      </c>
      <c r="Y28" s="22">
        <f t="shared" ref="Y28:AF28" si="26">SUM(Y24:Y27)</f>
        <v>73852</v>
      </c>
      <c r="Z28" s="22">
        <f t="shared" si="26"/>
        <v>54820</v>
      </c>
      <c r="AA28" s="22">
        <f t="shared" si="26"/>
        <v>291768</v>
      </c>
      <c r="AB28" s="22">
        <f t="shared" si="26"/>
        <v>346588</v>
      </c>
      <c r="AC28" s="22">
        <f t="shared" si="26"/>
        <v>58</v>
      </c>
      <c r="AD28" s="22">
        <f t="shared" si="26"/>
        <v>0</v>
      </c>
      <c r="AE28" s="22">
        <f t="shared" si="26"/>
        <v>59</v>
      </c>
      <c r="AF28" s="24">
        <f t="shared" si="26"/>
        <v>0</v>
      </c>
      <c r="AG28" s="35"/>
      <c r="AH28" s="89" t="s">
        <v>10</v>
      </c>
      <c r="AI28" s="20">
        <f t="shared" ref="AI28:AP28" si="27">SUM(AI24:AI27)</f>
        <v>0</v>
      </c>
      <c r="AJ28" s="20">
        <f t="shared" si="27"/>
        <v>194</v>
      </c>
      <c r="AK28" s="20">
        <f t="shared" si="27"/>
        <v>194</v>
      </c>
      <c r="AL28" s="20">
        <f t="shared" si="27"/>
        <v>0</v>
      </c>
      <c r="AM28" s="20">
        <f t="shared" si="27"/>
        <v>0</v>
      </c>
      <c r="AN28" s="20">
        <f t="shared" si="27"/>
        <v>0</v>
      </c>
      <c r="AO28" s="20">
        <f t="shared" si="27"/>
        <v>0</v>
      </c>
      <c r="AP28" s="26">
        <f t="shared" si="27"/>
        <v>1993552</v>
      </c>
    </row>
    <row r="29" spans="2:42" ht="18" customHeight="1" x14ac:dyDescent="0.2">
      <c r="B29" s="9" t="s">
        <v>71</v>
      </c>
      <c r="C29" s="4" t="s">
        <v>26</v>
      </c>
      <c r="D29" s="21">
        <v>4237</v>
      </c>
      <c r="E29" s="21">
        <v>2866</v>
      </c>
      <c r="F29" s="21">
        <v>29504</v>
      </c>
      <c r="G29" s="21">
        <f t="shared" si="24"/>
        <v>32370</v>
      </c>
      <c r="H29" s="21">
        <v>0</v>
      </c>
      <c r="I29" s="57">
        <v>0</v>
      </c>
      <c r="J29" s="57">
        <v>0</v>
      </c>
      <c r="K29" s="23">
        <v>0</v>
      </c>
      <c r="L29" s="35"/>
      <c r="M29" s="82" t="s">
        <v>26</v>
      </c>
      <c r="N29" s="42">
        <v>0</v>
      </c>
      <c r="O29" s="21">
        <v>0</v>
      </c>
      <c r="P29" s="21">
        <f t="shared" si="25"/>
        <v>0</v>
      </c>
      <c r="Q29" s="21">
        <v>0</v>
      </c>
      <c r="R29" s="21">
        <v>0</v>
      </c>
      <c r="S29" s="42">
        <v>0</v>
      </c>
      <c r="T29" s="21">
        <v>0</v>
      </c>
      <c r="U29" s="23">
        <v>58069</v>
      </c>
      <c r="V29" s="35"/>
      <c r="W29" s="9"/>
      <c r="X29" s="64" t="s">
        <v>53</v>
      </c>
      <c r="Y29" s="58">
        <v>35</v>
      </c>
      <c r="Z29" s="58">
        <v>3060</v>
      </c>
      <c r="AA29" s="58">
        <v>20856</v>
      </c>
      <c r="AB29" s="58">
        <f>SUM(Z29:AA29)</f>
        <v>23916</v>
      </c>
      <c r="AC29" s="58">
        <v>0</v>
      </c>
      <c r="AD29" s="69">
        <v>0</v>
      </c>
      <c r="AE29" s="69">
        <v>0</v>
      </c>
      <c r="AF29" s="56">
        <v>0</v>
      </c>
      <c r="AG29" s="35"/>
      <c r="AH29" s="87" t="s">
        <v>53</v>
      </c>
      <c r="AI29" s="67">
        <v>0</v>
      </c>
      <c r="AJ29" s="66">
        <v>3420</v>
      </c>
      <c r="AK29" s="66">
        <f>SUM(AI29:AJ29)</f>
        <v>3420</v>
      </c>
      <c r="AL29" s="58">
        <v>5893</v>
      </c>
      <c r="AM29" s="58">
        <v>1980</v>
      </c>
      <c r="AN29" s="66">
        <v>0</v>
      </c>
      <c r="AO29" s="67">
        <v>840</v>
      </c>
      <c r="AP29" s="56">
        <v>290265</v>
      </c>
    </row>
    <row r="30" spans="2:42" ht="18" customHeight="1" x14ac:dyDescent="0.2">
      <c r="B30" s="9"/>
      <c r="C30" s="98" t="s">
        <v>179</v>
      </c>
      <c r="D30" s="21">
        <v>149</v>
      </c>
      <c r="E30" s="21">
        <v>25366</v>
      </c>
      <c r="F30" s="21">
        <v>0</v>
      </c>
      <c r="G30" s="21">
        <f t="shared" si="24"/>
        <v>25366</v>
      </c>
      <c r="H30" s="21">
        <v>0</v>
      </c>
      <c r="I30" s="57">
        <v>0</v>
      </c>
      <c r="J30" s="57">
        <v>0</v>
      </c>
      <c r="K30" s="23">
        <v>0</v>
      </c>
      <c r="L30" s="35"/>
      <c r="M30" s="99" t="s">
        <v>179</v>
      </c>
      <c r="N30" s="42">
        <v>0</v>
      </c>
      <c r="O30" s="21">
        <v>0</v>
      </c>
      <c r="P30" s="21">
        <f t="shared" si="25"/>
        <v>0</v>
      </c>
      <c r="Q30" s="21">
        <v>0</v>
      </c>
      <c r="R30" s="21">
        <v>0</v>
      </c>
      <c r="S30" s="42">
        <v>0</v>
      </c>
      <c r="T30" s="21">
        <v>0</v>
      </c>
      <c r="U30" s="23">
        <v>0</v>
      </c>
      <c r="V30" s="35"/>
      <c r="W30" s="9" t="s">
        <v>83</v>
      </c>
      <c r="X30" s="7" t="s">
        <v>56</v>
      </c>
      <c r="Y30" s="21">
        <v>4979</v>
      </c>
      <c r="Z30" s="21">
        <v>4950</v>
      </c>
      <c r="AA30" s="21"/>
      <c r="AB30" s="21">
        <f>SUM(Z30:AA30)</f>
        <v>4950</v>
      </c>
      <c r="AC30" s="21">
        <v>10</v>
      </c>
      <c r="AD30" s="57">
        <v>0</v>
      </c>
      <c r="AE30" s="57">
        <v>0</v>
      </c>
      <c r="AF30" s="23">
        <v>30</v>
      </c>
      <c r="AG30" s="35"/>
      <c r="AH30" s="88" t="s">
        <v>56</v>
      </c>
      <c r="AI30" s="49">
        <v>0</v>
      </c>
      <c r="AJ30" s="18">
        <v>60</v>
      </c>
      <c r="AK30" s="18">
        <f>SUM(AI30:AJ30)</f>
        <v>60</v>
      </c>
      <c r="AL30" s="21">
        <v>300</v>
      </c>
      <c r="AM30" s="21">
        <v>0</v>
      </c>
      <c r="AN30" s="18">
        <v>0</v>
      </c>
      <c r="AO30" s="49">
        <v>0</v>
      </c>
      <c r="AP30" s="23">
        <v>832404</v>
      </c>
    </row>
    <row r="31" spans="2:42" ht="18" customHeight="1" x14ac:dyDescent="0.2">
      <c r="B31" s="9" t="s">
        <v>150</v>
      </c>
      <c r="C31" s="98" t="s">
        <v>180</v>
      </c>
      <c r="D31" s="21">
        <v>782</v>
      </c>
      <c r="E31" s="21">
        <v>0</v>
      </c>
      <c r="F31" s="21">
        <v>1554</v>
      </c>
      <c r="G31" s="21">
        <f t="shared" si="24"/>
        <v>1554</v>
      </c>
      <c r="H31" s="21">
        <v>0</v>
      </c>
      <c r="I31" s="57">
        <v>0</v>
      </c>
      <c r="J31" s="57">
        <v>0</v>
      </c>
      <c r="K31" s="23">
        <v>0</v>
      </c>
      <c r="L31" s="35"/>
      <c r="M31" s="99" t="s">
        <v>180</v>
      </c>
      <c r="N31" s="42">
        <v>0</v>
      </c>
      <c r="O31" s="21">
        <v>0</v>
      </c>
      <c r="P31" s="21">
        <f t="shared" si="25"/>
        <v>0</v>
      </c>
      <c r="Q31" s="21">
        <v>0</v>
      </c>
      <c r="R31" s="21">
        <v>0</v>
      </c>
      <c r="S31" s="42">
        <v>0</v>
      </c>
      <c r="T31" s="21">
        <v>0</v>
      </c>
      <c r="U31" s="23">
        <v>0</v>
      </c>
      <c r="V31" s="35"/>
      <c r="W31" s="9" t="s">
        <v>151</v>
      </c>
      <c r="X31" s="7" t="s">
        <v>57</v>
      </c>
      <c r="Y31" s="21"/>
      <c r="Z31" s="21">
        <v>0</v>
      </c>
      <c r="AA31" s="21">
        <v>0</v>
      </c>
      <c r="AB31" s="21">
        <f>SUM(Z31:AA31)</f>
        <v>0</v>
      </c>
      <c r="AC31" s="21">
        <v>0</v>
      </c>
      <c r="AD31" s="57">
        <v>0</v>
      </c>
      <c r="AE31" s="57">
        <v>0</v>
      </c>
      <c r="AF31" s="23">
        <v>0</v>
      </c>
      <c r="AG31" s="35"/>
      <c r="AH31" s="88" t="s">
        <v>57</v>
      </c>
      <c r="AI31" s="49">
        <v>77</v>
      </c>
      <c r="AJ31" s="18">
        <v>31638</v>
      </c>
      <c r="AK31" s="18">
        <f>SUM(AI31:AJ31)</f>
        <v>31715</v>
      </c>
      <c r="AL31" s="21">
        <v>0</v>
      </c>
      <c r="AM31" s="21">
        <v>0</v>
      </c>
      <c r="AN31" s="18">
        <v>0</v>
      </c>
      <c r="AO31" s="49">
        <v>0</v>
      </c>
      <c r="AP31" s="23">
        <v>806601</v>
      </c>
    </row>
    <row r="32" spans="2:42" ht="18" customHeight="1" x14ac:dyDescent="0.2">
      <c r="B32" s="9"/>
      <c r="C32" s="98" t="s">
        <v>181</v>
      </c>
      <c r="D32" s="21">
        <v>1150</v>
      </c>
      <c r="E32" s="21">
        <v>1400</v>
      </c>
      <c r="F32" s="21">
        <v>0</v>
      </c>
      <c r="G32" s="21">
        <f t="shared" si="24"/>
        <v>1400</v>
      </c>
      <c r="H32" s="21">
        <v>0</v>
      </c>
      <c r="I32" s="57">
        <v>0</v>
      </c>
      <c r="J32" s="57">
        <v>0</v>
      </c>
      <c r="K32" s="23">
        <v>0</v>
      </c>
      <c r="L32" s="35"/>
      <c r="M32" s="99" t="s">
        <v>181</v>
      </c>
      <c r="N32" s="42">
        <v>0</v>
      </c>
      <c r="O32" s="21">
        <v>0</v>
      </c>
      <c r="P32" s="21">
        <f t="shared" si="25"/>
        <v>0</v>
      </c>
      <c r="Q32" s="21">
        <v>0</v>
      </c>
      <c r="R32" s="21">
        <v>0</v>
      </c>
      <c r="S32" s="42">
        <v>0</v>
      </c>
      <c r="T32" s="21">
        <v>0</v>
      </c>
      <c r="U32" s="23">
        <v>4980</v>
      </c>
      <c r="V32" s="35"/>
      <c r="W32" s="9" t="s">
        <v>84</v>
      </c>
      <c r="X32" s="7" t="s">
        <v>54</v>
      </c>
      <c r="Y32" s="21">
        <v>1104</v>
      </c>
      <c r="Z32" s="21">
        <v>750</v>
      </c>
      <c r="AA32" s="21">
        <v>137799</v>
      </c>
      <c r="AB32" s="21">
        <f>SUM(Z32:AA32)</f>
        <v>138549</v>
      </c>
      <c r="AC32" s="21">
        <v>0</v>
      </c>
      <c r="AD32" s="57">
        <v>0</v>
      </c>
      <c r="AE32" s="57">
        <v>0</v>
      </c>
      <c r="AF32" s="23">
        <v>0</v>
      </c>
      <c r="AG32" s="35"/>
      <c r="AH32" s="88" t="s">
        <v>54</v>
      </c>
      <c r="AI32" s="49">
        <v>0</v>
      </c>
      <c r="AJ32" s="18">
        <v>0</v>
      </c>
      <c r="AK32" s="18">
        <f>SUM(AI32:AJ32)</f>
        <v>0</v>
      </c>
      <c r="AL32" s="21">
        <v>1300</v>
      </c>
      <c r="AM32" s="21">
        <v>100</v>
      </c>
      <c r="AN32" s="18">
        <v>0</v>
      </c>
      <c r="AO32" s="21">
        <v>0</v>
      </c>
      <c r="AP32" s="23">
        <v>39450</v>
      </c>
    </row>
    <row r="33" spans="2:42" ht="18" customHeight="1" x14ac:dyDescent="0.2">
      <c r="B33" s="9" t="s">
        <v>72</v>
      </c>
      <c r="C33" s="98" t="s">
        <v>182</v>
      </c>
      <c r="D33" s="21">
        <v>105</v>
      </c>
      <c r="E33" s="21">
        <v>138</v>
      </c>
      <c r="F33" s="21">
        <v>1091</v>
      </c>
      <c r="G33" s="21">
        <f t="shared" si="24"/>
        <v>1229</v>
      </c>
      <c r="H33" s="21">
        <v>0</v>
      </c>
      <c r="I33" s="57">
        <v>0</v>
      </c>
      <c r="J33" s="57">
        <v>0</v>
      </c>
      <c r="K33" s="23">
        <v>0</v>
      </c>
      <c r="L33" s="35"/>
      <c r="M33" s="99" t="s">
        <v>182</v>
      </c>
      <c r="N33" s="42">
        <v>0</v>
      </c>
      <c r="O33" s="21">
        <v>0</v>
      </c>
      <c r="P33" s="21">
        <f t="shared" si="25"/>
        <v>0</v>
      </c>
      <c r="Q33" s="21">
        <v>1000</v>
      </c>
      <c r="R33" s="21">
        <v>250</v>
      </c>
      <c r="S33" s="42">
        <v>0</v>
      </c>
      <c r="T33" s="21">
        <v>0</v>
      </c>
      <c r="U33" s="23">
        <v>0</v>
      </c>
      <c r="V33" s="35"/>
      <c r="W33" s="12"/>
      <c r="X33" s="65" t="s">
        <v>10</v>
      </c>
      <c r="Y33" s="22">
        <f t="shared" ref="Y33:AF33" si="28">SUM(Y29:Y32)</f>
        <v>6118</v>
      </c>
      <c r="Z33" s="22">
        <f t="shared" si="28"/>
        <v>8760</v>
      </c>
      <c r="AA33" s="22">
        <f t="shared" si="28"/>
        <v>158655</v>
      </c>
      <c r="AB33" s="22">
        <f t="shared" si="28"/>
        <v>167415</v>
      </c>
      <c r="AC33" s="22">
        <f t="shared" si="28"/>
        <v>10</v>
      </c>
      <c r="AD33" s="22">
        <f t="shared" si="28"/>
        <v>0</v>
      </c>
      <c r="AE33" s="22">
        <f t="shared" si="28"/>
        <v>0</v>
      </c>
      <c r="AF33" s="24">
        <f t="shared" si="28"/>
        <v>30</v>
      </c>
      <c r="AG33" s="35"/>
      <c r="AH33" s="89" t="s">
        <v>10</v>
      </c>
      <c r="AI33" s="22">
        <f t="shared" ref="AI33:AP33" si="29">SUM(AI29:AI32)</f>
        <v>77</v>
      </c>
      <c r="AJ33" s="22">
        <f t="shared" si="29"/>
        <v>35118</v>
      </c>
      <c r="AK33" s="22">
        <f t="shared" si="29"/>
        <v>35195</v>
      </c>
      <c r="AL33" s="22">
        <f t="shared" si="29"/>
        <v>7493</v>
      </c>
      <c r="AM33" s="22">
        <f t="shared" si="29"/>
        <v>2080</v>
      </c>
      <c r="AN33" s="22">
        <f t="shared" si="29"/>
        <v>0</v>
      </c>
      <c r="AO33" s="22">
        <f t="shared" si="29"/>
        <v>840</v>
      </c>
      <c r="AP33" s="24">
        <f t="shared" si="29"/>
        <v>1968720</v>
      </c>
    </row>
    <row r="34" spans="2:42" ht="18" customHeight="1" x14ac:dyDescent="0.2">
      <c r="B34" s="12"/>
      <c r="C34" s="6" t="s">
        <v>10</v>
      </c>
      <c r="D34" s="22">
        <f t="shared" ref="D34:K34" si="30">SUM(D28:D33)</f>
        <v>35135</v>
      </c>
      <c r="E34" s="22">
        <f t="shared" si="30"/>
        <v>35415</v>
      </c>
      <c r="F34" s="22">
        <f t="shared" si="30"/>
        <v>204385</v>
      </c>
      <c r="G34" s="22">
        <f t="shared" si="30"/>
        <v>239800</v>
      </c>
      <c r="H34" s="22">
        <f t="shared" si="30"/>
        <v>0</v>
      </c>
      <c r="I34" s="22">
        <f t="shared" si="30"/>
        <v>0</v>
      </c>
      <c r="J34" s="22">
        <f t="shared" si="30"/>
        <v>0</v>
      </c>
      <c r="K34" s="24">
        <f t="shared" si="30"/>
        <v>0</v>
      </c>
      <c r="L34" s="35"/>
      <c r="M34" s="84" t="s">
        <v>10</v>
      </c>
      <c r="N34" s="22">
        <f t="shared" ref="N34:U34" si="31">SUM(N28:N33)</f>
        <v>0</v>
      </c>
      <c r="O34" s="22">
        <f t="shared" si="31"/>
        <v>0</v>
      </c>
      <c r="P34" s="22">
        <f t="shared" si="31"/>
        <v>0</v>
      </c>
      <c r="Q34" s="22">
        <f t="shared" si="31"/>
        <v>1000</v>
      </c>
      <c r="R34" s="22">
        <f t="shared" si="31"/>
        <v>250</v>
      </c>
      <c r="S34" s="22">
        <f t="shared" si="31"/>
        <v>0</v>
      </c>
      <c r="T34" s="22">
        <f t="shared" si="31"/>
        <v>0</v>
      </c>
      <c r="U34" s="24">
        <f t="shared" si="31"/>
        <v>99328</v>
      </c>
      <c r="V34" s="35"/>
      <c r="W34" s="472" t="s">
        <v>88</v>
      </c>
      <c r="X34" s="473"/>
      <c r="Y34" s="76">
        <f t="shared" ref="Y34:AF34" si="32">SUM(D15,D17,D20,D23,D27,D34,Y10,Y12,Y15,Y23,Y28,Y33)</f>
        <v>250791</v>
      </c>
      <c r="Z34" s="76">
        <f t="shared" si="32"/>
        <v>514569</v>
      </c>
      <c r="AA34" s="76">
        <f t="shared" si="32"/>
        <v>3550950</v>
      </c>
      <c r="AB34" s="76">
        <f t="shared" si="32"/>
        <v>4065519</v>
      </c>
      <c r="AC34" s="76">
        <f t="shared" si="32"/>
        <v>155858</v>
      </c>
      <c r="AD34" s="76">
        <f t="shared" si="32"/>
        <v>247612</v>
      </c>
      <c r="AE34" s="76">
        <f t="shared" si="32"/>
        <v>33457</v>
      </c>
      <c r="AF34" s="77">
        <f t="shared" si="32"/>
        <v>4046</v>
      </c>
      <c r="AG34" s="35"/>
      <c r="AH34" s="90" t="s">
        <v>171</v>
      </c>
      <c r="AI34" s="76">
        <f t="shared" ref="AI34:AP34" si="33">SUM(N15,N17,N20,N23,N27,N34,AI10,AI12,AI15,AI23,AI28,AI33)</f>
        <v>19712</v>
      </c>
      <c r="AJ34" s="76">
        <f t="shared" si="33"/>
        <v>615406</v>
      </c>
      <c r="AK34" s="76">
        <f t="shared" si="33"/>
        <v>635118</v>
      </c>
      <c r="AL34" s="76">
        <f t="shared" si="33"/>
        <v>25161</v>
      </c>
      <c r="AM34" s="76">
        <f t="shared" si="33"/>
        <v>2609</v>
      </c>
      <c r="AN34" s="76">
        <f t="shared" si="33"/>
        <v>300</v>
      </c>
      <c r="AO34" s="76">
        <f t="shared" si="33"/>
        <v>840</v>
      </c>
      <c r="AP34" s="77">
        <f t="shared" si="33"/>
        <v>4510538</v>
      </c>
    </row>
    <row r="35" spans="2:42" ht="18" customHeight="1" x14ac:dyDescent="0.2">
      <c r="B35" s="79"/>
      <c r="C35" s="102"/>
      <c r="D35" s="35"/>
      <c r="E35" s="35"/>
      <c r="F35" s="35"/>
      <c r="G35" s="35"/>
      <c r="H35" s="35"/>
      <c r="I35" s="35"/>
      <c r="J35" s="35"/>
      <c r="K35" s="35"/>
      <c r="L35" s="35"/>
      <c r="M35" s="102"/>
      <c r="N35" s="35"/>
      <c r="O35" s="35"/>
      <c r="P35" s="35"/>
      <c r="Q35" s="35"/>
      <c r="R35" s="35"/>
      <c r="S35" s="35"/>
      <c r="T35" s="35"/>
      <c r="U35" s="35"/>
      <c r="V35" s="35"/>
    </row>
    <row r="36" spans="2:42" ht="18" customHeight="1" x14ac:dyDescent="0.2">
      <c r="B36" s="103" t="s">
        <v>183</v>
      </c>
      <c r="C36" s="102"/>
      <c r="D36" s="35"/>
      <c r="E36" s="35"/>
      <c r="F36" s="35"/>
      <c r="G36" s="35"/>
      <c r="H36" s="35"/>
      <c r="I36" s="35"/>
      <c r="J36" s="35"/>
      <c r="K36" s="35"/>
      <c r="L36" s="35"/>
      <c r="M36" s="102"/>
      <c r="N36" s="35"/>
      <c r="O36" s="35"/>
      <c r="P36" s="35"/>
      <c r="Q36" s="35"/>
      <c r="R36" s="35"/>
      <c r="S36" s="35"/>
      <c r="T36" s="35"/>
      <c r="U36" s="35"/>
      <c r="V36" s="35"/>
    </row>
    <row r="37" spans="2:42" ht="18" customHeight="1" x14ac:dyDescent="0.2">
      <c r="B37" s="79"/>
      <c r="C37" s="102"/>
      <c r="D37" s="35"/>
      <c r="E37" s="35"/>
      <c r="F37" s="35"/>
      <c r="G37" s="35"/>
      <c r="H37" s="35"/>
      <c r="I37" s="35"/>
      <c r="J37" s="35"/>
      <c r="K37" s="35"/>
      <c r="L37" s="35"/>
      <c r="M37" s="102"/>
      <c r="N37" s="35"/>
      <c r="O37" s="35"/>
      <c r="P37" s="35"/>
      <c r="Q37" s="35"/>
      <c r="R37" s="35"/>
      <c r="S37" s="35"/>
      <c r="T37" s="35"/>
      <c r="U37" s="35"/>
      <c r="V37" s="35"/>
    </row>
    <row r="38" spans="2:42" ht="18" customHeight="1" x14ac:dyDescent="0.2">
      <c r="B38" s="79"/>
      <c r="C38" s="102"/>
      <c r="D38" s="35"/>
      <c r="E38" s="35"/>
      <c r="F38" s="35"/>
      <c r="G38" s="35"/>
      <c r="H38" s="35"/>
      <c r="I38" s="35"/>
      <c r="J38" s="35"/>
      <c r="K38" s="35"/>
      <c r="L38" s="35"/>
      <c r="M38" s="102"/>
      <c r="N38" s="35"/>
      <c r="O38" s="35"/>
      <c r="P38" s="35"/>
      <c r="Q38" s="35"/>
      <c r="R38" s="35"/>
      <c r="S38" s="35"/>
      <c r="T38" s="35"/>
      <c r="U38" s="35"/>
      <c r="V38" s="35"/>
    </row>
    <row r="39" spans="2:42" ht="18" customHeight="1" x14ac:dyDescent="0.2">
      <c r="B39" s="79"/>
      <c r="C39" s="102"/>
      <c r="D39" s="35"/>
      <c r="E39" s="35"/>
      <c r="F39" s="35"/>
      <c r="G39" s="35"/>
      <c r="H39" s="35"/>
      <c r="I39" s="35"/>
      <c r="J39" s="35"/>
      <c r="K39" s="35"/>
      <c r="L39" s="35"/>
      <c r="M39" s="102"/>
      <c r="N39" s="35"/>
      <c r="O39" s="35"/>
      <c r="P39" s="35"/>
      <c r="Q39" s="35"/>
      <c r="R39" s="35"/>
      <c r="S39" s="35"/>
      <c r="T39" s="35"/>
      <c r="U39" s="35"/>
      <c r="V39" s="35"/>
    </row>
    <row r="40" spans="2:42" ht="18" customHeight="1" x14ac:dyDescent="0.2">
      <c r="B40" s="79"/>
      <c r="C40" s="102"/>
      <c r="D40" s="35"/>
      <c r="E40" s="35"/>
      <c r="F40" s="35"/>
      <c r="G40" s="35"/>
      <c r="H40" s="35"/>
      <c r="I40" s="35"/>
      <c r="J40" s="35"/>
      <c r="K40" s="35"/>
      <c r="L40" s="35"/>
      <c r="M40" s="102"/>
      <c r="N40" s="35"/>
      <c r="O40" s="35"/>
      <c r="P40" s="35"/>
      <c r="Q40" s="35"/>
      <c r="R40" s="35"/>
      <c r="S40" s="35"/>
      <c r="T40" s="35"/>
      <c r="U40" s="35"/>
      <c r="V40" s="35"/>
    </row>
    <row r="41" spans="2:42" ht="18" customHeight="1" x14ac:dyDescent="0.2">
      <c r="B41" s="79"/>
      <c r="C41" s="102"/>
      <c r="D41" s="35"/>
      <c r="E41" s="35"/>
      <c r="F41" s="35"/>
      <c r="G41" s="35"/>
      <c r="H41" s="35"/>
      <c r="I41" s="35"/>
      <c r="J41" s="35"/>
      <c r="K41" s="35"/>
      <c r="L41" s="35"/>
      <c r="M41" s="102"/>
      <c r="N41" s="35"/>
      <c r="O41" s="35"/>
      <c r="P41" s="35"/>
      <c r="Q41" s="35"/>
      <c r="R41" s="35"/>
      <c r="S41" s="35"/>
      <c r="T41" s="35"/>
      <c r="U41" s="35"/>
      <c r="V41" s="35"/>
    </row>
    <row r="42" spans="2:42" ht="18" customHeight="1" x14ac:dyDescent="0.2">
      <c r="V42" s="35"/>
    </row>
    <row r="43" spans="2:42" ht="18" customHeight="1" x14ac:dyDescent="0.2">
      <c r="V43" s="35"/>
    </row>
    <row r="44" spans="2:42" ht="18" customHeight="1" x14ac:dyDescent="0.2">
      <c r="V44" s="35"/>
    </row>
    <row r="45" spans="2:42" ht="18" customHeight="1" x14ac:dyDescent="0.2">
      <c r="V45" s="35"/>
    </row>
    <row r="46" spans="2:42" ht="18" customHeight="1" x14ac:dyDescent="0.2">
      <c r="V46" s="35"/>
    </row>
    <row r="47" spans="2:42" ht="18" customHeight="1" x14ac:dyDescent="0.2">
      <c r="V47" s="35"/>
    </row>
    <row r="48" spans="2:42" ht="18" customHeight="1" x14ac:dyDescent="0.2">
      <c r="B48" s="535"/>
      <c r="C48" s="535"/>
      <c r="D48" s="535"/>
      <c r="E48" s="535"/>
      <c r="F48" s="535"/>
      <c r="G48" s="535"/>
      <c r="H48" s="535"/>
      <c r="I48" s="535"/>
      <c r="J48" s="535"/>
      <c r="K48" s="535"/>
      <c r="M48" s="536"/>
      <c r="N48" s="537"/>
      <c r="O48" s="537"/>
      <c r="P48" s="537"/>
      <c r="Q48" s="537"/>
      <c r="R48" s="537"/>
      <c r="S48" s="537"/>
      <c r="T48" s="537"/>
      <c r="U48" s="537"/>
      <c r="V48" s="35"/>
      <c r="W48" s="535"/>
      <c r="X48" s="535"/>
      <c r="Y48" s="535"/>
      <c r="Z48" s="535"/>
      <c r="AA48" s="535"/>
      <c r="AB48" s="535"/>
      <c r="AC48" s="535"/>
      <c r="AD48" s="535"/>
      <c r="AE48" s="535"/>
      <c r="AF48" s="535"/>
      <c r="AH48" s="538"/>
      <c r="AI48" s="539"/>
      <c r="AJ48" s="539"/>
      <c r="AK48" s="539"/>
      <c r="AL48" s="539"/>
      <c r="AM48" s="539"/>
      <c r="AN48" s="539"/>
      <c r="AO48" s="539"/>
      <c r="AP48" s="539"/>
    </row>
    <row r="49" spans="22:22" ht="18" customHeight="1" x14ac:dyDescent="0.2">
      <c r="V49" s="35"/>
    </row>
    <row r="50" spans="22:22" ht="18" customHeight="1" x14ac:dyDescent="0.2">
      <c r="V50" s="35"/>
    </row>
    <row r="51" spans="22:22" x14ac:dyDescent="0.2">
      <c r="V51" s="94"/>
    </row>
  </sheetData>
  <mergeCells count="36">
    <mergeCell ref="B21:B23"/>
    <mergeCell ref="C4:C6"/>
    <mergeCell ref="R4:R5"/>
    <mergeCell ref="S4:S5"/>
    <mergeCell ref="J4:J5"/>
    <mergeCell ref="B4:B6"/>
    <mergeCell ref="N4:P5"/>
    <mergeCell ref="Q4:Q5"/>
    <mergeCell ref="D4:G4"/>
    <mergeCell ref="M4:M6"/>
    <mergeCell ref="K4:K5"/>
    <mergeCell ref="I4:I5"/>
    <mergeCell ref="D5:D6"/>
    <mergeCell ref="E5:G5"/>
    <mergeCell ref="H4:H5"/>
    <mergeCell ref="AE4:AE5"/>
    <mergeCell ref="AF4:AF5"/>
    <mergeCell ref="AD4:AD5"/>
    <mergeCell ref="AI4:AK5"/>
    <mergeCell ref="T4:T5"/>
    <mergeCell ref="AO4:AO5"/>
    <mergeCell ref="AP4:AP5"/>
    <mergeCell ref="B48:K48"/>
    <mergeCell ref="W48:AF48"/>
    <mergeCell ref="M48:U48"/>
    <mergeCell ref="AH48:AP48"/>
    <mergeCell ref="W34:X34"/>
    <mergeCell ref="Z5:AB5"/>
    <mergeCell ref="AM4:AM5"/>
    <mergeCell ref="AN4:AN5"/>
    <mergeCell ref="U4:U5"/>
    <mergeCell ref="Y4:AB4"/>
    <mergeCell ref="AC4:AC5"/>
    <mergeCell ref="Y5:Y6"/>
    <mergeCell ref="W4:W6"/>
    <mergeCell ref="AL4:AL5"/>
  </mergeCells>
  <phoneticPr fontId="2"/>
  <pageMargins left="0.51181102362204722" right="0.23622047244094491" top="0.47244094488188981" bottom="0.43307086614173229" header="0.31496062992125984" footer="0.19685039370078741"/>
  <pageSetup paperSize="9" scale="93" fitToWidth="0" orientation="portrait" r:id="rId1"/>
  <headerFooter alignWithMargins="0"/>
  <colBreaks count="3" manualBreakCount="3">
    <brk id="11" max="53" man="1"/>
    <brk id="21" max="53" man="1"/>
    <brk id="32" max="5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3321E-B838-4965-A450-2E62EAE283D8}">
  <dimension ref="B1:AC58"/>
  <sheetViews>
    <sheetView showZeros="0" view="pageBreakPreview" zoomScale="120" zoomScaleNormal="100" zoomScaleSheetLayoutView="120" workbookViewId="0">
      <pane xSplit="3" ySplit="5" topLeftCell="H46" activePane="bottomRight" state="frozen"/>
      <selection pane="topRight" activeCell="D1" sqref="D1"/>
      <selection pane="bottomLeft" activeCell="A6" sqref="A6"/>
      <selection pane="bottomRight" activeCell="J27" sqref="J27"/>
    </sheetView>
  </sheetViews>
  <sheetFormatPr defaultColWidth="9" defaultRowHeight="13.2" x14ac:dyDescent="0.2"/>
  <cols>
    <col min="1" max="1" width="5.109375" style="229" customWidth="1"/>
    <col min="2" max="2" width="7.88671875" style="229" customWidth="1"/>
    <col min="3" max="3" width="10.33203125" style="229" customWidth="1"/>
    <col min="4" max="4" width="9.44140625" style="229" customWidth="1"/>
    <col min="5" max="6" width="9.44140625" style="341" customWidth="1"/>
    <col min="7" max="9" width="9.44140625" style="229" customWidth="1"/>
    <col min="10" max="10" width="9.44140625" style="229" bestFit="1" customWidth="1"/>
    <col min="11" max="11" width="10" style="229" customWidth="1"/>
    <col min="12" max="12" width="5.33203125" style="229" customWidth="1"/>
    <col min="13" max="13" width="4.109375" style="229" customWidth="1"/>
    <col min="14" max="14" width="10.21875" style="229" customWidth="1"/>
    <col min="15" max="21" width="9" style="229" customWidth="1"/>
    <col min="22" max="22" width="5.77734375" style="229" customWidth="1"/>
    <col min="23" max="25" width="9" style="229" customWidth="1"/>
    <col min="26" max="26" width="2.33203125" style="229" customWidth="1"/>
    <col min="27" max="27" width="10.44140625" style="229" bestFit="1" customWidth="1"/>
    <col min="28" max="28" width="9.88671875" style="229" bestFit="1" customWidth="1"/>
    <col min="29" max="29" width="9" style="232"/>
    <col min="30" max="16384" width="9" style="229"/>
  </cols>
  <sheetData>
    <row r="1" spans="2:28" ht="18" customHeight="1" x14ac:dyDescent="0.2">
      <c r="B1" s="230" t="s">
        <v>398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</row>
    <row r="2" spans="2:28" ht="14.25" customHeight="1" x14ac:dyDescent="0.2">
      <c r="B2" s="231"/>
      <c r="C2" s="231"/>
      <c r="D2" s="233"/>
      <c r="E2" s="233"/>
      <c r="F2" s="233"/>
      <c r="G2" s="233"/>
      <c r="H2" s="233"/>
      <c r="I2" s="233"/>
      <c r="J2" s="233"/>
      <c r="K2" s="233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</row>
    <row r="3" spans="2:28" ht="17.25" customHeight="1" x14ac:dyDescent="0.2">
      <c r="B3" s="422" t="s">
        <v>220</v>
      </c>
      <c r="C3" s="420" t="s">
        <v>93</v>
      </c>
      <c r="D3" s="426" t="s">
        <v>103</v>
      </c>
      <c r="E3" s="426"/>
      <c r="F3" s="426"/>
      <c r="G3" s="426"/>
      <c r="H3" s="426"/>
      <c r="I3" s="427"/>
      <c r="J3" s="428" t="s">
        <v>104</v>
      </c>
      <c r="K3" s="430" t="s">
        <v>106</v>
      </c>
      <c r="L3" s="234"/>
      <c r="M3" s="235"/>
      <c r="N3" s="432" t="s">
        <v>93</v>
      </c>
      <c r="O3" s="445" t="s">
        <v>105</v>
      </c>
      <c r="P3" s="420" t="s">
        <v>107</v>
      </c>
      <c r="Q3" s="447" t="s">
        <v>158</v>
      </c>
      <c r="R3" s="447"/>
      <c r="S3" s="448"/>
      <c r="T3" s="420" t="s">
        <v>109</v>
      </c>
      <c r="U3" s="420" t="s">
        <v>98</v>
      </c>
      <c r="V3" s="420" t="s">
        <v>97</v>
      </c>
      <c r="W3" s="420" t="s">
        <v>99</v>
      </c>
      <c r="X3" s="420" t="s">
        <v>100</v>
      </c>
      <c r="Y3" s="435" t="s">
        <v>393</v>
      </c>
      <c r="Z3" s="234"/>
    </row>
    <row r="4" spans="2:28" ht="17.25" customHeight="1" x14ac:dyDescent="0.2">
      <c r="B4" s="423"/>
      <c r="C4" s="421"/>
      <c r="D4" s="437" t="s">
        <v>90</v>
      </c>
      <c r="E4" s="438"/>
      <c r="F4" s="439"/>
      <c r="G4" s="440" t="s">
        <v>94</v>
      </c>
      <c r="H4" s="441"/>
      <c r="I4" s="442"/>
      <c r="J4" s="429"/>
      <c r="K4" s="431"/>
      <c r="L4" s="234"/>
      <c r="M4" s="236"/>
      <c r="N4" s="433"/>
      <c r="O4" s="446"/>
      <c r="P4" s="421"/>
      <c r="Q4" s="449"/>
      <c r="R4" s="449"/>
      <c r="S4" s="450"/>
      <c r="T4" s="421"/>
      <c r="U4" s="421"/>
      <c r="V4" s="421"/>
      <c r="W4" s="421"/>
      <c r="X4" s="421"/>
      <c r="Y4" s="436"/>
      <c r="Z4" s="234"/>
    </row>
    <row r="5" spans="2:28" ht="17.25" customHeight="1" x14ac:dyDescent="0.2">
      <c r="B5" s="424"/>
      <c r="C5" s="425"/>
      <c r="D5" s="237" t="s">
        <v>91</v>
      </c>
      <c r="E5" s="237" t="s">
        <v>92</v>
      </c>
      <c r="F5" s="237" t="s">
        <v>10</v>
      </c>
      <c r="G5" s="237" t="s">
        <v>91</v>
      </c>
      <c r="H5" s="237" t="s">
        <v>92</v>
      </c>
      <c r="I5" s="237" t="s">
        <v>10</v>
      </c>
      <c r="J5" s="238" t="s">
        <v>101</v>
      </c>
      <c r="K5" s="320" t="s">
        <v>101</v>
      </c>
      <c r="L5" s="321"/>
      <c r="M5" s="240"/>
      <c r="N5" s="434"/>
      <c r="O5" s="322" t="s">
        <v>101</v>
      </c>
      <c r="P5" s="323" t="s">
        <v>118</v>
      </c>
      <c r="Q5" s="324" t="s">
        <v>95</v>
      </c>
      <c r="R5" s="237" t="s">
        <v>96</v>
      </c>
      <c r="S5" s="237" t="s">
        <v>10</v>
      </c>
      <c r="T5" s="241" t="s">
        <v>102</v>
      </c>
      <c r="U5" s="241" t="s">
        <v>102</v>
      </c>
      <c r="V5" s="242" t="s">
        <v>394</v>
      </c>
      <c r="W5" s="241" t="s">
        <v>102</v>
      </c>
      <c r="X5" s="241" t="s">
        <v>102</v>
      </c>
      <c r="Y5" s="243" t="s">
        <v>395</v>
      </c>
      <c r="Z5" s="244"/>
    </row>
    <row r="6" spans="2:28" ht="16.5" customHeight="1" x14ac:dyDescent="0.2">
      <c r="B6" s="245"/>
      <c r="C6" s="246" t="s">
        <v>85</v>
      </c>
      <c r="D6" s="247">
        <v>227</v>
      </c>
      <c r="E6" s="247">
        <v>0</v>
      </c>
      <c r="F6" s="247">
        <v>227</v>
      </c>
      <c r="G6" s="137">
        <v>1339</v>
      </c>
      <c r="H6" s="137">
        <v>0</v>
      </c>
      <c r="I6" s="174">
        <v>1339</v>
      </c>
      <c r="J6" s="403">
        <v>192</v>
      </c>
      <c r="K6" s="190">
        <v>0</v>
      </c>
      <c r="L6" s="393"/>
      <c r="M6" s="35"/>
      <c r="N6" s="81" t="s">
        <v>85</v>
      </c>
      <c r="O6" s="389">
        <v>4</v>
      </c>
      <c r="P6" s="185">
        <v>0</v>
      </c>
      <c r="Q6" s="328">
        <v>0</v>
      </c>
      <c r="R6" s="252">
        <v>0</v>
      </c>
      <c r="S6" s="256" t="s">
        <v>245</v>
      </c>
      <c r="T6" s="252">
        <v>0</v>
      </c>
      <c r="U6" s="258">
        <v>0</v>
      </c>
      <c r="V6" s="259">
        <v>0</v>
      </c>
      <c r="W6" s="258">
        <v>0</v>
      </c>
      <c r="X6" s="248">
        <v>705</v>
      </c>
      <c r="Y6" s="260">
        <v>847</v>
      </c>
      <c r="Z6" s="254"/>
      <c r="AB6" s="261"/>
    </row>
    <row r="7" spans="2:28" ht="16.5" customHeight="1" x14ac:dyDescent="0.2">
      <c r="B7" s="245"/>
      <c r="C7" s="246" t="s">
        <v>174</v>
      </c>
      <c r="D7" s="262">
        <v>0</v>
      </c>
      <c r="E7" s="262">
        <v>0</v>
      </c>
      <c r="F7" s="262">
        <v>0</v>
      </c>
      <c r="G7" s="263">
        <v>603</v>
      </c>
      <c r="H7" s="263">
        <v>18058</v>
      </c>
      <c r="I7" s="263">
        <v>18661</v>
      </c>
      <c r="J7" s="404">
        <v>0</v>
      </c>
      <c r="K7" s="264">
        <v>0</v>
      </c>
      <c r="L7" s="393"/>
      <c r="M7" s="35"/>
      <c r="N7" s="81" t="s">
        <v>174</v>
      </c>
      <c r="O7" s="259">
        <v>0</v>
      </c>
      <c r="P7" s="258">
        <v>0</v>
      </c>
      <c r="Q7" s="292">
        <v>0</v>
      </c>
      <c r="R7" s="265">
        <v>0</v>
      </c>
      <c r="S7" s="256" t="s">
        <v>245</v>
      </c>
      <c r="T7" s="258">
        <v>0</v>
      </c>
      <c r="U7" s="258">
        <v>0</v>
      </c>
      <c r="V7" s="259">
        <v>0</v>
      </c>
      <c r="W7" s="258">
        <v>0</v>
      </c>
      <c r="X7" s="263">
        <v>0</v>
      </c>
      <c r="Y7" s="266">
        <v>0</v>
      </c>
      <c r="Z7" s="254"/>
      <c r="AB7" s="261"/>
    </row>
    <row r="8" spans="2:28" ht="16.5" customHeight="1" x14ac:dyDescent="0.2">
      <c r="B8" s="245" t="s">
        <v>61</v>
      </c>
      <c r="C8" s="267" t="s">
        <v>327</v>
      </c>
      <c r="D8" s="262">
        <v>1150</v>
      </c>
      <c r="E8" s="262">
        <v>0</v>
      </c>
      <c r="F8" s="262">
        <v>1150</v>
      </c>
      <c r="G8" s="263">
        <v>0</v>
      </c>
      <c r="H8" s="265">
        <v>0</v>
      </c>
      <c r="I8" s="268">
        <v>0</v>
      </c>
      <c r="J8" s="405">
        <v>0</v>
      </c>
      <c r="K8" s="270">
        <v>0</v>
      </c>
      <c r="L8" s="393"/>
      <c r="M8" s="35"/>
      <c r="N8" s="82" t="s">
        <v>329</v>
      </c>
      <c r="O8" s="292">
        <v>0</v>
      </c>
      <c r="P8" s="265">
        <v>0</v>
      </c>
      <c r="Q8" s="292">
        <v>0</v>
      </c>
      <c r="R8" s="265">
        <v>0</v>
      </c>
      <c r="S8" s="256">
        <v>0</v>
      </c>
      <c r="T8" s="258">
        <v>0</v>
      </c>
      <c r="U8" s="265">
        <v>0</v>
      </c>
      <c r="V8" s="259">
        <v>0</v>
      </c>
      <c r="W8" s="265">
        <v>0</v>
      </c>
      <c r="X8" s="265">
        <v>0</v>
      </c>
      <c r="Y8" s="270">
        <v>0</v>
      </c>
      <c r="Z8" s="254"/>
      <c r="AB8" s="261"/>
    </row>
    <row r="9" spans="2:28" ht="16.5" customHeight="1" x14ac:dyDescent="0.2">
      <c r="B9" s="245"/>
      <c r="C9" s="267" t="s">
        <v>1</v>
      </c>
      <c r="D9" s="262">
        <v>29</v>
      </c>
      <c r="E9" s="262">
        <v>0</v>
      </c>
      <c r="F9" s="262">
        <v>29</v>
      </c>
      <c r="G9" s="263">
        <v>189</v>
      </c>
      <c r="H9" s="263">
        <v>18100</v>
      </c>
      <c r="I9" s="263">
        <v>18289</v>
      </c>
      <c r="J9" s="405">
        <v>257</v>
      </c>
      <c r="K9" s="270">
        <v>0</v>
      </c>
      <c r="L9" s="393"/>
      <c r="M9" s="35"/>
      <c r="N9" s="82" t="s">
        <v>1</v>
      </c>
      <c r="O9" s="292">
        <v>800</v>
      </c>
      <c r="P9" s="265">
        <v>0</v>
      </c>
      <c r="Q9" s="292">
        <v>300</v>
      </c>
      <c r="R9" s="265">
        <v>150</v>
      </c>
      <c r="S9" s="256">
        <v>450</v>
      </c>
      <c r="T9" s="258">
        <v>175</v>
      </c>
      <c r="U9" s="265">
        <v>1</v>
      </c>
      <c r="V9" s="259">
        <v>0</v>
      </c>
      <c r="W9" s="265">
        <v>0</v>
      </c>
      <c r="X9" s="263">
        <v>19800</v>
      </c>
      <c r="Y9" s="266">
        <v>320</v>
      </c>
      <c r="Z9" s="254"/>
      <c r="AB9" s="261"/>
    </row>
    <row r="10" spans="2:28" ht="16.5" customHeight="1" x14ac:dyDescent="0.2">
      <c r="B10" s="245"/>
      <c r="C10" s="267" t="s">
        <v>2</v>
      </c>
      <c r="D10" s="262">
        <v>360</v>
      </c>
      <c r="E10" s="262">
        <v>0</v>
      </c>
      <c r="F10" s="262">
        <v>360</v>
      </c>
      <c r="G10" s="263">
        <v>2280</v>
      </c>
      <c r="H10" s="263">
        <v>0</v>
      </c>
      <c r="I10" s="268">
        <v>2280</v>
      </c>
      <c r="J10" s="405">
        <v>70</v>
      </c>
      <c r="K10" s="270">
        <v>0</v>
      </c>
      <c r="L10" s="393"/>
      <c r="M10" s="35"/>
      <c r="N10" s="82" t="s">
        <v>2</v>
      </c>
      <c r="O10" s="292">
        <v>0</v>
      </c>
      <c r="P10" s="265">
        <v>18</v>
      </c>
      <c r="Q10" s="292">
        <v>0</v>
      </c>
      <c r="R10" s="265">
        <v>0</v>
      </c>
      <c r="S10" s="265" t="s">
        <v>245</v>
      </c>
      <c r="T10" s="258">
        <v>0</v>
      </c>
      <c r="U10" s="265">
        <v>0</v>
      </c>
      <c r="V10" s="259">
        <v>0</v>
      </c>
      <c r="W10" s="265">
        <v>0</v>
      </c>
      <c r="X10" s="263">
        <v>50758</v>
      </c>
      <c r="Y10" s="266">
        <v>674</v>
      </c>
      <c r="Z10" s="254"/>
      <c r="AB10" s="261"/>
    </row>
    <row r="11" spans="2:28" ht="16.5" customHeight="1" x14ac:dyDescent="0.2">
      <c r="B11" s="245" t="s">
        <v>62</v>
      </c>
      <c r="C11" s="267" t="s">
        <v>0</v>
      </c>
      <c r="D11" s="262">
        <v>7796</v>
      </c>
      <c r="E11" s="262">
        <v>208</v>
      </c>
      <c r="F11" s="262">
        <v>8004</v>
      </c>
      <c r="G11" s="263">
        <v>16311</v>
      </c>
      <c r="H11" s="263">
        <v>152545</v>
      </c>
      <c r="I11" s="263">
        <v>168856</v>
      </c>
      <c r="J11" s="405">
        <v>892</v>
      </c>
      <c r="K11" s="270">
        <v>0</v>
      </c>
      <c r="L11" s="393"/>
      <c r="M11" s="35"/>
      <c r="N11" s="82" t="s">
        <v>0</v>
      </c>
      <c r="O11" s="292">
        <v>8</v>
      </c>
      <c r="P11" s="265">
        <v>735</v>
      </c>
      <c r="Q11" s="292">
        <v>0</v>
      </c>
      <c r="R11" s="265">
        <v>0</v>
      </c>
      <c r="S11" s="256">
        <v>0</v>
      </c>
      <c r="T11" s="258">
        <v>0</v>
      </c>
      <c r="U11" s="265">
        <v>0</v>
      </c>
      <c r="V11" s="259">
        <v>0</v>
      </c>
      <c r="W11" s="265">
        <v>0</v>
      </c>
      <c r="X11" s="263">
        <v>0</v>
      </c>
      <c r="Y11" s="266">
        <v>0</v>
      </c>
      <c r="Z11" s="254"/>
      <c r="AB11" s="261"/>
    </row>
    <row r="12" spans="2:28" ht="16.5" customHeight="1" x14ac:dyDescent="0.2">
      <c r="B12" s="245"/>
      <c r="C12" s="267" t="s">
        <v>3</v>
      </c>
      <c r="D12" s="272">
        <v>94</v>
      </c>
      <c r="E12" s="272">
        <v>0</v>
      </c>
      <c r="F12" s="262">
        <v>94</v>
      </c>
      <c r="G12" s="273">
        <v>10571</v>
      </c>
      <c r="H12" s="265">
        <v>3700</v>
      </c>
      <c r="I12" s="263">
        <v>14271</v>
      </c>
      <c r="J12" s="406">
        <v>0</v>
      </c>
      <c r="K12" s="270">
        <v>0</v>
      </c>
      <c r="L12" s="393"/>
      <c r="M12" s="35"/>
      <c r="N12" s="82" t="s">
        <v>3</v>
      </c>
      <c r="O12" s="292">
        <v>3851</v>
      </c>
      <c r="P12" s="265">
        <v>0</v>
      </c>
      <c r="Q12" s="272">
        <v>0</v>
      </c>
      <c r="R12" s="256">
        <v>0</v>
      </c>
      <c r="S12" s="256">
        <v>0</v>
      </c>
      <c r="T12" s="258">
        <v>0</v>
      </c>
      <c r="U12" s="265">
        <v>0</v>
      </c>
      <c r="V12" s="259">
        <v>0</v>
      </c>
      <c r="W12" s="265">
        <v>0</v>
      </c>
      <c r="X12" s="265">
        <v>0</v>
      </c>
      <c r="Y12" s="270">
        <v>0</v>
      </c>
      <c r="Z12" s="254"/>
      <c r="AB12" s="261"/>
    </row>
    <row r="13" spans="2:28" ht="16.5" customHeight="1" x14ac:dyDescent="0.2">
      <c r="B13" s="245"/>
      <c r="C13" s="267" t="s">
        <v>4</v>
      </c>
      <c r="D13" s="274">
        <v>125</v>
      </c>
      <c r="E13" s="274">
        <v>0</v>
      </c>
      <c r="F13" s="262">
        <v>125</v>
      </c>
      <c r="G13" s="273">
        <v>55131</v>
      </c>
      <c r="H13" s="273">
        <v>15727</v>
      </c>
      <c r="I13" s="250">
        <v>70858</v>
      </c>
      <c r="J13" s="406">
        <v>0</v>
      </c>
      <c r="K13" s="270">
        <v>0</v>
      </c>
      <c r="L13" s="393"/>
      <c r="M13" s="35"/>
      <c r="N13" s="82" t="s">
        <v>4</v>
      </c>
      <c r="O13" s="292">
        <v>0</v>
      </c>
      <c r="P13" s="265">
        <v>0</v>
      </c>
      <c r="Q13" s="272">
        <v>0</v>
      </c>
      <c r="R13" s="256">
        <v>0</v>
      </c>
      <c r="S13" s="256">
        <v>0</v>
      </c>
      <c r="T13" s="258">
        <v>0</v>
      </c>
      <c r="U13" s="265">
        <v>0</v>
      </c>
      <c r="V13" s="259">
        <v>0</v>
      </c>
      <c r="W13" s="265">
        <v>0</v>
      </c>
      <c r="X13" s="265">
        <v>0</v>
      </c>
      <c r="Y13" s="270">
        <v>0</v>
      </c>
      <c r="Z13" s="254"/>
      <c r="AB13" s="261"/>
    </row>
    <row r="14" spans="2:28" ht="16.5" customHeight="1" x14ac:dyDescent="0.2">
      <c r="B14" s="275"/>
      <c r="C14" s="276" t="s">
        <v>10</v>
      </c>
      <c r="D14" s="277">
        <f>SUM(D6:D13)</f>
        <v>9781</v>
      </c>
      <c r="E14" s="277">
        <f t="shared" ref="E14:J14" si="0">SUM(E6:E13)</f>
        <v>208</v>
      </c>
      <c r="F14" s="277">
        <f t="shared" si="0"/>
        <v>9989</v>
      </c>
      <c r="G14" s="277">
        <f t="shared" si="0"/>
        <v>86424</v>
      </c>
      <c r="H14" s="277">
        <f t="shared" si="0"/>
        <v>208130</v>
      </c>
      <c r="I14" s="277">
        <f t="shared" si="0"/>
        <v>294554</v>
      </c>
      <c r="J14" s="277">
        <f t="shared" si="0"/>
        <v>1411</v>
      </c>
      <c r="K14" s="298">
        <v>0</v>
      </c>
      <c r="L14" s="396"/>
      <c r="M14" s="35"/>
      <c r="N14" s="84" t="s">
        <v>10</v>
      </c>
      <c r="O14" s="282">
        <f>SUM(O6:O13)</f>
        <v>4663</v>
      </c>
      <c r="P14" s="282">
        <f t="shared" ref="P14:Y14" si="1">SUM(P6:P13)</f>
        <v>753</v>
      </c>
      <c r="Q14" s="282">
        <f t="shared" si="1"/>
        <v>300</v>
      </c>
      <c r="R14" s="282">
        <f t="shared" si="1"/>
        <v>150</v>
      </c>
      <c r="S14" s="282">
        <f t="shared" si="1"/>
        <v>450</v>
      </c>
      <c r="T14" s="282">
        <f t="shared" si="1"/>
        <v>175</v>
      </c>
      <c r="U14" s="282">
        <f t="shared" si="1"/>
        <v>1</v>
      </c>
      <c r="V14" s="282">
        <f t="shared" si="1"/>
        <v>0</v>
      </c>
      <c r="W14" s="282">
        <f t="shared" si="1"/>
        <v>0</v>
      </c>
      <c r="X14" s="282">
        <f t="shared" si="1"/>
        <v>71263</v>
      </c>
      <c r="Y14" s="280">
        <f t="shared" si="1"/>
        <v>1841</v>
      </c>
      <c r="Z14" s="254"/>
      <c r="AA14" s="283"/>
      <c r="AB14" s="261"/>
    </row>
    <row r="15" spans="2:28" ht="16.5" customHeight="1" x14ac:dyDescent="0.2">
      <c r="B15" s="422" t="s">
        <v>189</v>
      </c>
      <c r="C15" s="284" t="s">
        <v>187</v>
      </c>
      <c r="D15" s="257">
        <v>134</v>
      </c>
      <c r="E15" s="257">
        <v>0</v>
      </c>
      <c r="F15" s="257">
        <v>134</v>
      </c>
      <c r="G15" s="250">
        <v>370</v>
      </c>
      <c r="H15" s="250">
        <v>157254</v>
      </c>
      <c r="I15" s="257">
        <v>157624</v>
      </c>
      <c r="J15" s="403">
        <v>0</v>
      </c>
      <c r="K15" s="286">
        <v>75628</v>
      </c>
      <c r="L15" s="396"/>
      <c r="M15" s="35"/>
      <c r="N15" s="124" t="s">
        <v>187</v>
      </c>
      <c r="O15" s="328">
        <v>340</v>
      </c>
      <c r="P15" s="268">
        <v>0</v>
      </c>
      <c r="Q15" s="272">
        <v>0</v>
      </c>
      <c r="R15" s="256">
        <v>5</v>
      </c>
      <c r="S15" s="256">
        <v>5</v>
      </c>
      <c r="T15" s="265">
        <v>45</v>
      </c>
      <c r="U15" s="265">
        <v>20</v>
      </c>
      <c r="V15" s="289">
        <v>0</v>
      </c>
      <c r="W15" s="290">
        <v>0</v>
      </c>
      <c r="X15" s="250">
        <v>540</v>
      </c>
      <c r="Y15" s="291">
        <v>87</v>
      </c>
      <c r="Z15" s="254"/>
      <c r="AB15" s="261"/>
    </row>
    <row r="16" spans="2:28" ht="16.5" customHeight="1" x14ac:dyDescent="0.2">
      <c r="B16" s="443"/>
      <c r="C16" s="267" t="s">
        <v>286</v>
      </c>
      <c r="D16" s="272">
        <v>0</v>
      </c>
      <c r="E16" s="272">
        <v>0</v>
      </c>
      <c r="F16" s="272">
        <v>0</v>
      </c>
      <c r="G16" s="273">
        <v>65</v>
      </c>
      <c r="H16" s="273">
        <v>91410</v>
      </c>
      <c r="I16" s="272">
        <v>91475</v>
      </c>
      <c r="J16" s="405">
        <v>0</v>
      </c>
      <c r="K16" s="270">
        <v>0</v>
      </c>
      <c r="L16" s="393"/>
      <c r="M16" s="35"/>
      <c r="N16" s="82" t="s">
        <v>287</v>
      </c>
      <c r="O16" s="292">
        <v>0</v>
      </c>
      <c r="P16" s="265">
        <v>0</v>
      </c>
      <c r="Q16" s="272">
        <v>0</v>
      </c>
      <c r="R16" s="256">
        <v>0</v>
      </c>
      <c r="S16" s="256">
        <v>0</v>
      </c>
      <c r="T16" s="265">
        <v>62</v>
      </c>
      <c r="U16" s="265">
        <v>70</v>
      </c>
      <c r="V16" s="292">
        <v>0</v>
      </c>
      <c r="W16" s="265">
        <v>0</v>
      </c>
      <c r="X16" s="265">
        <v>0</v>
      </c>
      <c r="Y16" s="270">
        <v>0</v>
      </c>
      <c r="Z16" s="254"/>
      <c r="AB16" s="261"/>
    </row>
    <row r="17" spans="2:28" ht="16.5" customHeight="1" x14ac:dyDescent="0.2">
      <c r="B17" s="444"/>
      <c r="C17" s="276" t="s">
        <v>10</v>
      </c>
      <c r="D17" s="282">
        <f>SUM(D15:D16)</f>
        <v>134</v>
      </c>
      <c r="E17" s="282">
        <f t="shared" ref="E17:K17" si="2">SUM(E15:E16)</f>
        <v>0</v>
      </c>
      <c r="F17" s="282">
        <f t="shared" si="2"/>
        <v>134</v>
      </c>
      <c r="G17" s="282">
        <f t="shared" si="2"/>
        <v>435</v>
      </c>
      <c r="H17" s="282">
        <f t="shared" si="2"/>
        <v>248664</v>
      </c>
      <c r="I17" s="282">
        <f t="shared" si="2"/>
        <v>249099</v>
      </c>
      <c r="J17" s="282">
        <f t="shared" si="2"/>
        <v>0</v>
      </c>
      <c r="K17" s="407">
        <f t="shared" si="2"/>
        <v>75628</v>
      </c>
      <c r="L17" s="408"/>
      <c r="M17" s="35"/>
      <c r="N17" s="84" t="s">
        <v>10</v>
      </c>
      <c r="O17" s="282">
        <f>SUM(O15:O16)</f>
        <v>340</v>
      </c>
      <c r="P17" s="282">
        <f t="shared" ref="P17:Y17" si="3">SUM(P15:P16)</f>
        <v>0</v>
      </c>
      <c r="Q17" s="282">
        <f t="shared" si="3"/>
        <v>0</v>
      </c>
      <c r="R17" s="282">
        <f t="shared" si="3"/>
        <v>5</v>
      </c>
      <c r="S17" s="282">
        <f t="shared" si="3"/>
        <v>5</v>
      </c>
      <c r="T17" s="282">
        <f t="shared" si="3"/>
        <v>107</v>
      </c>
      <c r="U17" s="282">
        <f t="shared" si="3"/>
        <v>90</v>
      </c>
      <c r="V17" s="282">
        <f t="shared" si="3"/>
        <v>0</v>
      </c>
      <c r="W17" s="282">
        <f t="shared" si="3"/>
        <v>0</v>
      </c>
      <c r="X17" s="282">
        <f t="shared" si="3"/>
        <v>540</v>
      </c>
      <c r="Y17" s="280">
        <f t="shared" si="3"/>
        <v>87</v>
      </c>
      <c r="Z17" s="254"/>
      <c r="AB17" s="261"/>
    </row>
    <row r="18" spans="2:28" ht="16.5" customHeight="1" x14ac:dyDescent="0.2">
      <c r="B18" s="453" t="s">
        <v>235</v>
      </c>
      <c r="C18" s="294" t="s">
        <v>11</v>
      </c>
      <c r="D18" s="247">
        <v>1188</v>
      </c>
      <c r="E18" s="247">
        <v>0</v>
      </c>
      <c r="F18" s="247">
        <v>1188</v>
      </c>
      <c r="G18" s="248">
        <v>0</v>
      </c>
      <c r="H18" s="248">
        <v>84000</v>
      </c>
      <c r="I18" s="247">
        <v>84000</v>
      </c>
      <c r="J18" s="409">
        <v>0</v>
      </c>
      <c r="K18" s="253">
        <v>0</v>
      </c>
      <c r="L18" s="393"/>
      <c r="M18" s="35"/>
      <c r="N18" s="202" t="s">
        <v>11</v>
      </c>
      <c r="O18" s="328">
        <v>0</v>
      </c>
      <c r="P18" s="252">
        <v>0</v>
      </c>
      <c r="Q18" s="328">
        <v>0</v>
      </c>
      <c r="R18" s="252">
        <v>0</v>
      </c>
      <c r="S18" s="252">
        <v>0</v>
      </c>
      <c r="T18" s="252">
        <v>0</v>
      </c>
      <c r="U18" s="252">
        <v>0</v>
      </c>
      <c r="V18" s="252">
        <v>0</v>
      </c>
      <c r="W18" s="252">
        <v>0</v>
      </c>
      <c r="X18" s="248">
        <v>0</v>
      </c>
      <c r="Y18" s="260">
        <v>321</v>
      </c>
      <c r="Z18" s="254"/>
      <c r="AB18" s="261"/>
    </row>
    <row r="19" spans="2:28" ht="16.5" customHeight="1" x14ac:dyDescent="0.2">
      <c r="B19" s="454"/>
      <c r="C19" s="246" t="s">
        <v>14</v>
      </c>
      <c r="D19" s="257">
        <v>4</v>
      </c>
      <c r="E19" s="257">
        <v>0</v>
      </c>
      <c r="F19" s="257">
        <v>4</v>
      </c>
      <c r="G19" s="250">
        <v>75</v>
      </c>
      <c r="H19" s="250">
        <v>62831</v>
      </c>
      <c r="I19" s="257">
        <v>62906</v>
      </c>
      <c r="J19" s="404">
        <v>0</v>
      </c>
      <c r="K19" s="264">
        <v>0</v>
      </c>
      <c r="L19" s="393"/>
      <c r="M19" s="35"/>
      <c r="N19" s="81" t="s">
        <v>14</v>
      </c>
      <c r="O19" s="259">
        <v>0</v>
      </c>
      <c r="P19" s="258">
        <v>0</v>
      </c>
      <c r="Q19" s="259">
        <v>0</v>
      </c>
      <c r="R19" s="258">
        <v>0</v>
      </c>
      <c r="S19" s="265">
        <v>0</v>
      </c>
      <c r="T19" s="258">
        <v>0</v>
      </c>
      <c r="U19" s="258">
        <v>0</v>
      </c>
      <c r="V19" s="259">
        <v>0</v>
      </c>
      <c r="W19" s="258">
        <v>0</v>
      </c>
      <c r="X19" s="250">
        <v>2165</v>
      </c>
      <c r="Y19" s="291">
        <v>5</v>
      </c>
      <c r="Z19" s="254"/>
      <c r="AB19" s="261"/>
    </row>
    <row r="20" spans="2:28" ht="16.5" customHeight="1" x14ac:dyDescent="0.2">
      <c r="B20" s="454"/>
      <c r="C20" s="246" t="s">
        <v>176</v>
      </c>
      <c r="D20" s="272">
        <v>0</v>
      </c>
      <c r="E20" s="272">
        <v>0</v>
      </c>
      <c r="F20" s="272">
        <v>0</v>
      </c>
      <c r="G20" s="256">
        <v>0</v>
      </c>
      <c r="H20" s="273">
        <v>9714</v>
      </c>
      <c r="I20" s="272">
        <v>9714</v>
      </c>
      <c r="J20" s="405">
        <v>1130</v>
      </c>
      <c r="K20" s="264">
        <v>0</v>
      </c>
      <c r="L20" s="393"/>
      <c r="M20" s="35"/>
      <c r="N20" s="82" t="s">
        <v>176</v>
      </c>
      <c r="O20" s="259">
        <v>0</v>
      </c>
      <c r="P20" s="258">
        <v>0</v>
      </c>
      <c r="Q20" s="272">
        <v>0</v>
      </c>
      <c r="R20" s="256">
        <v>0</v>
      </c>
      <c r="S20" s="265">
        <v>0</v>
      </c>
      <c r="T20" s="265">
        <v>0</v>
      </c>
      <c r="U20" s="258">
        <v>0</v>
      </c>
      <c r="V20" s="259">
        <v>0</v>
      </c>
      <c r="W20" s="258">
        <v>0</v>
      </c>
      <c r="X20" s="273">
        <v>0</v>
      </c>
      <c r="Y20" s="293">
        <v>413</v>
      </c>
      <c r="Z20" s="254"/>
      <c r="AB20" s="261"/>
    </row>
    <row r="21" spans="2:28" ht="16.5" customHeight="1" x14ac:dyDescent="0.2">
      <c r="B21" s="455"/>
      <c r="C21" s="276" t="s">
        <v>10</v>
      </c>
      <c r="D21" s="282">
        <f>SUM(D18:D20)</f>
        <v>1192</v>
      </c>
      <c r="E21" s="282">
        <f t="shared" ref="E21:J21" si="4">SUM(E18:E20)</f>
        <v>0</v>
      </c>
      <c r="F21" s="282">
        <f t="shared" si="4"/>
        <v>1192</v>
      </c>
      <c r="G21" s="282">
        <f t="shared" si="4"/>
        <v>75</v>
      </c>
      <c r="H21" s="282">
        <f t="shared" si="4"/>
        <v>156545</v>
      </c>
      <c r="I21" s="282">
        <f t="shared" si="4"/>
        <v>156620</v>
      </c>
      <c r="J21" s="282">
        <f t="shared" si="4"/>
        <v>1130</v>
      </c>
      <c r="K21" s="335">
        <v>0</v>
      </c>
      <c r="L21" s="393"/>
      <c r="M21" s="35"/>
      <c r="N21" s="84" t="s">
        <v>10</v>
      </c>
      <c r="O21" s="297">
        <f>SUM(O18:O20)</f>
        <v>0</v>
      </c>
      <c r="P21" s="297">
        <f t="shared" ref="P21:Y21" si="5">SUM(P18:P20)</f>
        <v>0</v>
      </c>
      <c r="Q21" s="297">
        <f t="shared" si="5"/>
        <v>0</v>
      </c>
      <c r="R21" s="297">
        <f t="shared" si="5"/>
        <v>0</v>
      </c>
      <c r="S21" s="297">
        <f t="shared" si="5"/>
        <v>0</v>
      </c>
      <c r="T21" s="297">
        <f t="shared" si="5"/>
        <v>0</v>
      </c>
      <c r="U21" s="297">
        <f t="shared" si="5"/>
        <v>0</v>
      </c>
      <c r="V21" s="297">
        <f t="shared" si="5"/>
        <v>0</v>
      </c>
      <c r="W21" s="297">
        <f t="shared" si="5"/>
        <v>0</v>
      </c>
      <c r="X21" s="297">
        <f t="shared" si="5"/>
        <v>2165</v>
      </c>
      <c r="Y21" s="298">
        <f t="shared" si="5"/>
        <v>739</v>
      </c>
      <c r="Z21" s="254"/>
      <c r="AB21" s="261"/>
    </row>
    <row r="22" spans="2:28" ht="16.5" customHeight="1" x14ac:dyDescent="0.2">
      <c r="B22" s="245" t="s">
        <v>75</v>
      </c>
      <c r="C22" s="299" t="s">
        <v>35</v>
      </c>
      <c r="D22" s="288">
        <v>2486</v>
      </c>
      <c r="E22" s="288">
        <v>523</v>
      </c>
      <c r="F22" s="288">
        <v>3009</v>
      </c>
      <c r="G22" s="268">
        <v>641</v>
      </c>
      <c r="H22" s="268">
        <v>133245</v>
      </c>
      <c r="I22" s="288">
        <v>133886</v>
      </c>
      <c r="J22" s="410">
        <v>0</v>
      </c>
      <c r="K22" s="264">
        <v>0</v>
      </c>
      <c r="L22" s="396"/>
      <c r="M22" s="35"/>
      <c r="N22" s="87" t="s">
        <v>35</v>
      </c>
      <c r="O22" s="259">
        <v>0</v>
      </c>
      <c r="P22" s="250">
        <v>0</v>
      </c>
      <c r="Q22" s="289">
        <v>7298</v>
      </c>
      <c r="R22" s="290">
        <v>25491</v>
      </c>
      <c r="S22" s="256">
        <v>32789</v>
      </c>
      <c r="T22" s="258">
        <v>0</v>
      </c>
      <c r="U22" s="258">
        <v>0</v>
      </c>
      <c r="V22" s="259">
        <v>0</v>
      </c>
      <c r="W22" s="258">
        <v>0</v>
      </c>
      <c r="X22" s="268">
        <v>3314</v>
      </c>
      <c r="Y22" s="286">
        <v>660</v>
      </c>
      <c r="Z22" s="254"/>
      <c r="AB22" s="261"/>
    </row>
    <row r="23" spans="2:28" ht="16.5" customHeight="1" x14ac:dyDescent="0.2">
      <c r="B23" s="275" t="s">
        <v>76</v>
      </c>
      <c r="C23" s="301" t="s">
        <v>10</v>
      </c>
      <c r="D23" s="282">
        <v>2486</v>
      </c>
      <c r="E23" s="282">
        <v>523</v>
      </c>
      <c r="F23" s="282">
        <v>3009</v>
      </c>
      <c r="G23" s="282">
        <v>641</v>
      </c>
      <c r="H23" s="282">
        <v>133245</v>
      </c>
      <c r="I23" s="282">
        <v>133886</v>
      </c>
      <c r="J23" s="411">
        <v>0</v>
      </c>
      <c r="K23" s="280">
        <v>0</v>
      </c>
      <c r="L23" s="396"/>
      <c r="M23" s="35"/>
      <c r="N23" s="89" t="s">
        <v>10</v>
      </c>
      <c r="O23" s="282">
        <v>0</v>
      </c>
      <c r="P23" s="277">
        <v>0</v>
      </c>
      <c r="Q23" s="297">
        <v>7298</v>
      </c>
      <c r="R23" s="279">
        <v>25491</v>
      </c>
      <c r="S23" s="279">
        <v>32789</v>
      </c>
      <c r="T23" s="279">
        <v>0</v>
      </c>
      <c r="U23" s="279">
        <v>0</v>
      </c>
      <c r="V23" s="279">
        <v>0</v>
      </c>
      <c r="W23" s="279">
        <v>0</v>
      </c>
      <c r="X23" s="277">
        <v>3314</v>
      </c>
      <c r="Y23" s="280">
        <v>660</v>
      </c>
      <c r="Z23" s="254"/>
      <c r="AB23" s="261"/>
    </row>
    <row r="24" spans="2:28" ht="16.5" customHeight="1" x14ac:dyDescent="0.2">
      <c r="B24" s="453" t="s">
        <v>236</v>
      </c>
      <c r="C24" s="246" t="s">
        <v>22</v>
      </c>
      <c r="D24" s="257">
        <v>5075</v>
      </c>
      <c r="E24" s="257">
        <v>229</v>
      </c>
      <c r="F24" s="257">
        <v>5304</v>
      </c>
      <c r="G24" s="250">
        <v>10336</v>
      </c>
      <c r="H24" s="138">
        <v>66032</v>
      </c>
      <c r="I24" s="139">
        <v>76368</v>
      </c>
      <c r="J24" s="409">
        <v>548</v>
      </c>
      <c r="K24" s="264">
        <v>0</v>
      </c>
      <c r="L24" s="393"/>
      <c r="M24" s="35"/>
      <c r="N24" s="81" t="s">
        <v>22</v>
      </c>
      <c r="O24" s="328">
        <v>821</v>
      </c>
      <c r="P24" s="258">
        <v>0</v>
      </c>
      <c r="Q24" s="259">
        <v>0</v>
      </c>
      <c r="R24" s="258">
        <v>523</v>
      </c>
      <c r="S24" s="290">
        <v>523</v>
      </c>
      <c r="T24" s="252">
        <v>1418</v>
      </c>
      <c r="U24" s="258">
        <v>0</v>
      </c>
      <c r="V24" s="259">
        <v>0</v>
      </c>
      <c r="W24" s="258">
        <v>0</v>
      </c>
      <c r="X24" s="250">
        <v>4670</v>
      </c>
      <c r="Y24" s="291">
        <v>933</v>
      </c>
      <c r="Z24" s="254"/>
      <c r="AB24" s="261"/>
    </row>
    <row r="25" spans="2:28" ht="16.5" customHeight="1" x14ac:dyDescent="0.2">
      <c r="B25" s="456"/>
      <c r="C25" s="267" t="s">
        <v>23</v>
      </c>
      <c r="D25" s="288">
        <v>0</v>
      </c>
      <c r="E25" s="288">
        <v>0</v>
      </c>
      <c r="F25" s="288">
        <v>0</v>
      </c>
      <c r="G25" s="290">
        <v>0</v>
      </c>
      <c r="H25" s="197">
        <v>0</v>
      </c>
      <c r="I25" s="154">
        <v>0</v>
      </c>
      <c r="J25" s="404">
        <v>0</v>
      </c>
      <c r="K25" s="264">
        <v>0</v>
      </c>
      <c r="L25" s="393"/>
      <c r="M25" s="35"/>
      <c r="N25" s="81" t="s">
        <v>23</v>
      </c>
      <c r="O25" s="259">
        <v>0</v>
      </c>
      <c r="P25" s="258">
        <v>0</v>
      </c>
      <c r="Q25" s="289">
        <v>0</v>
      </c>
      <c r="R25" s="290">
        <v>0</v>
      </c>
      <c r="S25" s="265">
        <v>0</v>
      </c>
      <c r="T25" s="258">
        <v>0</v>
      </c>
      <c r="U25" s="258">
        <v>0</v>
      </c>
      <c r="V25" s="259">
        <v>0</v>
      </c>
      <c r="W25" s="258">
        <v>0</v>
      </c>
      <c r="X25" s="268">
        <v>0</v>
      </c>
      <c r="Y25" s="286">
        <v>0</v>
      </c>
      <c r="Z25" s="254"/>
      <c r="AB25" s="261"/>
    </row>
    <row r="26" spans="2:28" ht="16.5" customHeight="1" x14ac:dyDescent="0.2">
      <c r="B26" s="457"/>
      <c r="C26" s="276" t="s">
        <v>10</v>
      </c>
      <c r="D26" s="282">
        <v>5075</v>
      </c>
      <c r="E26" s="282">
        <v>229</v>
      </c>
      <c r="F26" s="282">
        <v>5304</v>
      </c>
      <c r="G26" s="282">
        <v>10336</v>
      </c>
      <c r="H26" s="168">
        <v>66032</v>
      </c>
      <c r="I26" s="168">
        <v>76368</v>
      </c>
      <c r="J26" s="412">
        <f>SUM(J24:J25)</f>
        <v>548</v>
      </c>
      <c r="K26" s="335">
        <v>0</v>
      </c>
      <c r="L26" s="393"/>
      <c r="M26" s="35"/>
      <c r="N26" s="84" t="s">
        <v>10</v>
      </c>
      <c r="O26" s="297">
        <v>821</v>
      </c>
      <c r="P26" s="279">
        <v>0</v>
      </c>
      <c r="Q26" s="297">
        <v>0</v>
      </c>
      <c r="R26" s="279">
        <v>523</v>
      </c>
      <c r="S26" s="279">
        <v>523</v>
      </c>
      <c r="T26" s="279">
        <v>1418</v>
      </c>
      <c r="U26" s="279">
        <v>0</v>
      </c>
      <c r="V26" s="279">
        <v>0</v>
      </c>
      <c r="W26" s="279">
        <v>0</v>
      </c>
      <c r="X26" s="277">
        <v>4670</v>
      </c>
      <c r="Y26" s="280">
        <v>933</v>
      </c>
      <c r="Z26" s="254"/>
      <c r="AA26" s="303"/>
      <c r="AB26" s="261"/>
    </row>
    <row r="27" spans="2:28" ht="16.5" customHeight="1" x14ac:dyDescent="0.2">
      <c r="B27" s="453" t="s">
        <v>237</v>
      </c>
      <c r="C27" s="299" t="s">
        <v>37</v>
      </c>
      <c r="D27" s="252">
        <v>0</v>
      </c>
      <c r="E27" s="252">
        <v>100</v>
      </c>
      <c r="F27" s="252">
        <v>100</v>
      </c>
      <c r="G27" s="250">
        <v>80</v>
      </c>
      <c r="H27" s="138">
        <v>24000</v>
      </c>
      <c r="I27" s="185">
        <v>24080</v>
      </c>
      <c r="J27" s="409">
        <v>0</v>
      </c>
      <c r="K27" s="264">
        <v>0</v>
      </c>
      <c r="L27" s="393"/>
      <c r="M27" s="35"/>
      <c r="N27" s="87" t="s">
        <v>37</v>
      </c>
      <c r="O27" s="259">
        <v>0</v>
      </c>
      <c r="P27" s="252">
        <v>0</v>
      </c>
      <c r="Q27" s="259">
        <v>0</v>
      </c>
      <c r="R27" s="258">
        <v>0</v>
      </c>
      <c r="S27" s="256">
        <v>0</v>
      </c>
      <c r="T27" s="252">
        <v>0</v>
      </c>
      <c r="U27" s="258">
        <v>0</v>
      </c>
      <c r="V27" s="259">
        <v>0</v>
      </c>
      <c r="W27" s="258">
        <v>0</v>
      </c>
      <c r="X27" s="258">
        <v>0</v>
      </c>
      <c r="Y27" s="264">
        <v>624</v>
      </c>
      <c r="Z27" s="254"/>
      <c r="AB27" s="261"/>
    </row>
    <row r="28" spans="2:28" ht="16.5" customHeight="1" x14ac:dyDescent="0.2">
      <c r="B28" s="454"/>
      <c r="C28" s="304" t="s">
        <v>38</v>
      </c>
      <c r="D28" s="288">
        <v>105</v>
      </c>
      <c r="E28" s="274">
        <v>0</v>
      </c>
      <c r="F28" s="288">
        <v>105</v>
      </c>
      <c r="G28" s="273">
        <v>30</v>
      </c>
      <c r="H28" s="187">
        <v>0</v>
      </c>
      <c r="I28" s="154">
        <v>30</v>
      </c>
      <c r="J28" s="405">
        <v>126</v>
      </c>
      <c r="K28" s="270">
        <v>0</v>
      </c>
      <c r="L28" s="393"/>
      <c r="M28" s="35"/>
      <c r="N28" s="88" t="s">
        <v>38</v>
      </c>
      <c r="O28" s="292">
        <v>0</v>
      </c>
      <c r="P28" s="265">
        <v>104</v>
      </c>
      <c r="Q28" s="272">
        <v>0</v>
      </c>
      <c r="R28" s="256">
        <v>0</v>
      </c>
      <c r="S28" s="256">
        <v>0</v>
      </c>
      <c r="T28" s="265">
        <v>0</v>
      </c>
      <c r="U28" s="265">
        <v>0</v>
      </c>
      <c r="V28" s="292">
        <v>0</v>
      </c>
      <c r="W28" s="265">
        <v>0</v>
      </c>
      <c r="X28" s="273">
        <v>0</v>
      </c>
      <c r="Y28" s="293">
        <v>81</v>
      </c>
      <c r="Z28" s="254"/>
      <c r="AB28" s="261"/>
    </row>
    <row r="29" spans="2:28" ht="16.5" customHeight="1" x14ac:dyDescent="0.2">
      <c r="B29" s="455"/>
      <c r="C29" s="301" t="s">
        <v>10</v>
      </c>
      <c r="D29" s="282">
        <f>SUM(D27:D28)</f>
        <v>105</v>
      </c>
      <c r="E29" s="282">
        <f t="shared" ref="E29:J29" si="6">SUM(E27:E28)</f>
        <v>100</v>
      </c>
      <c r="F29" s="282">
        <f t="shared" si="6"/>
        <v>205</v>
      </c>
      <c r="G29" s="282">
        <f t="shared" si="6"/>
        <v>110</v>
      </c>
      <c r="H29" s="282">
        <f t="shared" si="6"/>
        <v>24000</v>
      </c>
      <c r="I29" s="282">
        <f t="shared" si="6"/>
        <v>24110</v>
      </c>
      <c r="J29" s="282">
        <f t="shared" si="6"/>
        <v>126</v>
      </c>
      <c r="K29" s="280">
        <v>0</v>
      </c>
      <c r="L29" s="396"/>
      <c r="M29" s="35"/>
      <c r="N29" s="89" t="s">
        <v>10</v>
      </c>
      <c r="O29" s="282">
        <f>SUM(O27:O28)</f>
        <v>0</v>
      </c>
      <c r="P29" s="282">
        <f t="shared" ref="P29:Y29" si="7">SUM(P27:P28)</f>
        <v>104</v>
      </c>
      <c r="Q29" s="282">
        <f t="shared" si="7"/>
        <v>0</v>
      </c>
      <c r="R29" s="282">
        <f t="shared" si="7"/>
        <v>0</v>
      </c>
      <c r="S29" s="282">
        <f t="shared" si="7"/>
        <v>0</v>
      </c>
      <c r="T29" s="282">
        <f t="shared" si="7"/>
        <v>0</v>
      </c>
      <c r="U29" s="282">
        <f t="shared" si="7"/>
        <v>0</v>
      </c>
      <c r="V29" s="282">
        <f t="shared" si="7"/>
        <v>0</v>
      </c>
      <c r="W29" s="282">
        <f t="shared" si="7"/>
        <v>0</v>
      </c>
      <c r="X29" s="282">
        <f t="shared" si="7"/>
        <v>0</v>
      </c>
      <c r="Y29" s="280">
        <f t="shared" si="7"/>
        <v>705</v>
      </c>
      <c r="Z29" s="254"/>
      <c r="AB29" s="261"/>
    </row>
    <row r="30" spans="2:28" ht="16.5" customHeight="1" x14ac:dyDescent="0.2">
      <c r="B30" s="458" t="s">
        <v>215</v>
      </c>
      <c r="C30" s="299" t="s">
        <v>31</v>
      </c>
      <c r="D30" s="257">
        <v>287</v>
      </c>
      <c r="E30" s="257">
        <v>0</v>
      </c>
      <c r="F30" s="257">
        <v>287</v>
      </c>
      <c r="G30" s="258">
        <v>0</v>
      </c>
      <c r="H30" s="138">
        <v>27027</v>
      </c>
      <c r="I30" s="139">
        <v>27027</v>
      </c>
      <c r="J30" s="404">
        <v>10</v>
      </c>
      <c r="K30" s="264">
        <v>0</v>
      </c>
      <c r="L30" s="393"/>
      <c r="M30" s="35"/>
      <c r="N30" s="87" t="s">
        <v>31</v>
      </c>
      <c r="O30" s="259">
        <v>0</v>
      </c>
      <c r="P30" s="258">
        <v>0</v>
      </c>
      <c r="Q30" s="259">
        <v>0</v>
      </c>
      <c r="R30" s="258">
        <v>0</v>
      </c>
      <c r="S30" s="256">
        <v>0</v>
      </c>
      <c r="T30" s="258">
        <v>0</v>
      </c>
      <c r="U30" s="259">
        <v>0</v>
      </c>
      <c r="V30" s="258">
        <v>0</v>
      </c>
      <c r="W30" s="258">
        <v>0</v>
      </c>
      <c r="X30" s="258">
        <v>0</v>
      </c>
      <c r="Y30" s="264">
        <v>0</v>
      </c>
      <c r="Z30" s="254"/>
      <c r="AB30" s="261"/>
    </row>
    <row r="31" spans="2:28" ht="16.5" customHeight="1" x14ac:dyDescent="0.2">
      <c r="B31" s="423"/>
      <c r="C31" s="304" t="s">
        <v>32</v>
      </c>
      <c r="D31" s="262">
        <v>6</v>
      </c>
      <c r="E31" s="262">
        <v>0</v>
      </c>
      <c r="F31" s="262">
        <v>6</v>
      </c>
      <c r="G31" s="265">
        <v>51</v>
      </c>
      <c r="H31" s="96">
        <v>34027</v>
      </c>
      <c r="I31" s="140">
        <v>34078</v>
      </c>
      <c r="J31" s="405">
        <v>0</v>
      </c>
      <c r="K31" s="270">
        <v>0</v>
      </c>
      <c r="L31" s="393"/>
      <c r="M31" s="35"/>
      <c r="N31" s="88" t="s">
        <v>32</v>
      </c>
      <c r="O31" s="292">
        <v>0</v>
      </c>
      <c r="P31" s="265">
        <v>0</v>
      </c>
      <c r="Q31" s="292">
        <v>0</v>
      </c>
      <c r="R31" s="265">
        <v>0</v>
      </c>
      <c r="S31" s="256">
        <v>0</v>
      </c>
      <c r="T31" s="265">
        <v>0</v>
      </c>
      <c r="U31" s="292">
        <v>0</v>
      </c>
      <c r="V31" s="265">
        <v>0</v>
      </c>
      <c r="W31" s="265">
        <v>0</v>
      </c>
      <c r="X31" s="263">
        <v>0</v>
      </c>
      <c r="Y31" s="266">
        <v>0</v>
      </c>
      <c r="Z31" s="254"/>
      <c r="AB31" s="261"/>
    </row>
    <row r="32" spans="2:28" ht="16.5" customHeight="1" x14ac:dyDescent="0.2">
      <c r="B32" s="423"/>
      <c r="C32" s="304" t="s">
        <v>33</v>
      </c>
      <c r="D32" s="274">
        <v>50</v>
      </c>
      <c r="E32" s="274">
        <v>0</v>
      </c>
      <c r="F32" s="274">
        <v>50</v>
      </c>
      <c r="G32" s="274">
        <v>0</v>
      </c>
      <c r="H32" s="149">
        <v>19197</v>
      </c>
      <c r="I32" s="150">
        <v>19197</v>
      </c>
      <c r="J32" s="405">
        <v>36</v>
      </c>
      <c r="K32" s="270">
        <v>0</v>
      </c>
      <c r="L32" s="393"/>
      <c r="M32" s="35"/>
      <c r="N32" s="88" t="s">
        <v>33</v>
      </c>
      <c r="O32" s="292">
        <v>0</v>
      </c>
      <c r="P32" s="265">
        <v>0</v>
      </c>
      <c r="Q32" s="272">
        <v>10</v>
      </c>
      <c r="R32" s="256">
        <v>294</v>
      </c>
      <c r="S32" s="256">
        <v>304</v>
      </c>
      <c r="T32" s="265">
        <v>0</v>
      </c>
      <c r="U32" s="292">
        <v>0</v>
      </c>
      <c r="V32" s="265">
        <v>0</v>
      </c>
      <c r="W32" s="265">
        <v>0</v>
      </c>
      <c r="X32" s="256">
        <v>0</v>
      </c>
      <c r="Y32" s="306">
        <v>0</v>
      </c>
      <c r="Z32" s="254"/>
      <c r="AB32" s="261"/>
    </row>
    <row r="33" spans="2:29" ht="16.5" customHeight="1" x14ac:dyDescent="0.2">
      <c r="B33" s="424"/>
      <c r="C33" s="301" t="s">
        <v>10</v>
      </c>
      <c r="D33" s="282">
        <f>SUM(D30:D32)</f>
        <v>343</v>
      </c>
      <c r="E33" s="282">
        <f t="shared" ref="E33:J33" si="8">SUM(E30:E32)</f>
        <v>0</v>
      </c>
      <c r="F33" s="282">
        <f t="shared" si="8"/>
        <v>343</v>
      </c>
      <c r="G33" s="282">
        <f t="shared" si="8"/>
        <v>51</v>
      </c>
      <c r="H33" s="282">
        <f t="shared" si="8"/>
        <v>80251</v>
      </c>
      <c r="I33" s="282">
        <f t="shared" si="8"/>
        <v>80302</v>
      </c>
      <c r="J33" s="282">
        <f t="shared" si="8"/>
        <v>46</v>
      </c>
      <c r="K33" s="280">
        <v>0</v>
      </c>
      <c r="L33" s="396"/>
      <c r="M33" s="35"/>
      <c r="N33" s="89" t="s">
        <v>10</v>
      </c>
      <c r="O33" s="282">
        <v>0</v>
      </c>
      <c r="P33" s="277">
        <v>0</v>
      </c>
      <c r="Q33" s="297">
        <v>10</v>
      </c>
      <c r="R33" s="279">
        <v>294</v>
      </c>
      <c r="S33" s="279">
        <v>304</v>
      </c>
      <c r="T33" s="279" t="s">
        <v>245</v>
      </c>
      <c r="U33" s="279">
        <v>0</v>
      </c>
      <c r="V33" s="279">
        <v>0</v>
      </c>
      <c r="W33" s="279">
        <v>0</v>
      </c>
      <c r="X33" s="277">
        <v>0</v>
      </c>
      <c r="Y33" s="280">
        <v>0</v>
      </c>
      <c r="Z33" s="254"/>
      <c r="AB33" s="261"/>
    </row>
    <row r="34" spans="2:29" ht="16.5" customHeight="1" x14ac:dyDescent="0.2">
      <c r="B34" s="453" t="s">
        <v>238</v>
      </c>
      <c r="C34" s="299" t="s">
        <v>39</v>
      </c>
      <c r="D34" s="257">
        <v>4802</v>
      </c>
      <c r="E34" s="257">
        <v>0</v>
      </c>
      <c r="F34" s="257">
        <v>4802</v>
      </c>
      <c r="G34" s="250">
        <v>1804</v>
      </c>
      <c r="H34" s="149">
        <v>0</v>
      </c>
      <c r="I34" s="139">
        <v>1804</v>
      </c>
      <c r="J34" s="409">
        <v>313</v>
      </c>
      <c r="K34" s="264">
        <v>0</v>
      </c>
      <c r="L34" s="393"/>
      <c r="M34" s="35"/>
      <c r="N34" s="87" t="s">
        <v>39</v>
      </c>
      <c r="O34" s="259">
        <v>106</v>
      </c>
      <c r="P34" s="252">
        <v>2035</v>
      </c>
      <c r="Q34" s="259">
        <v>0</v>
      </c>
      <c r="R34" s="258">
        <v>29959</v>
      </c>
      <c r="S34" s="256">
        <v>29959</v>
      </c>
      <c r="T34" s="252">
        <v>341</v>
      </c>
      <c r="U34" s="258">
        <v>68</v>
      </c>
      <c r="V34" s="259">
        <v>0</v>
      </c>
      <c r="W34" s="258">
        <v>0</v>
      </c>
      <c r="X34" s="250">
        <v>9445</v>
      </c>
      <c r="Y34" s="291">
        <v>220</v>
      </c>
      <c r="Z34" s="254"/>
      <c r="AB34" s="261"/>
    </row>
    <row r="35" spans="2:29" ht="16.5" customHeight="1" x14ac:dyDescent="0.2">
      <c r="B35" s="454"/>
      <c r="C35" s="304" t="s">
        <v>40</v>
      </c>
      <c r="D35" s="262">
        <v>4565</v>
      </c>
      <c r="E35" s="262">
        <v>0</v>
      </c>
      <c r="F35" s="262">
        <v>4565</v>
      </c>
      <c r="G35" s="263">
        <v>514</v>
      </c>
      <c r="H35" s="149">
        <v>98</v>
      </c>
      <c r="I35" s="140">
        <v>612</v>
      </c>
      <c r="J35" s="405">
        <v>23</v>
      </c>
      <c r="K35" s="264">
        <v>0</v>
      </c>
      <c r="L35" s="393"/>
      <c r="M35" s="35"/>
      <c r="N35" s="88" t="s">
        <v>40</v>
      </c>
      <c r="O35" s="332">
        <v>0</v>
      </c>
      <c r="P35" s="265">
        <v>4548</v>
      </c>
      <c r="Q35" s="292">
        <v>0</v>
      </c>
      <c r="R35" s="265">
        <v>0</v>
      </c>
      <c r="S35" s="256">
        <v>0</v>
      </c>
      <c r="T35" s="265">
        <v>0</v>
      </c>
      <c r="U35" s="265">
        <v>0</v>
      </c>
      <c r="V35" s="259">
        <v>0</v>
      </c>
      <c r="W35" s="265">
        <v>0</v>
      </c>
      <c r="X35" s="265">
        <v>0</v>
      </c>
      <c r="Y35" s="270">
        <v>91</v>
      </c>
      <c r="Z35" s="254"/>
      <c r="AB35" s="261"/>
    </row>
    <row r="36" spans="2:29" ht="16.5" customHeight="1" x14ac:dyDescent="0.2">
      <c r="B36" s="454"/>
      <c r="C36" s="304" t="s">
        <v>44</v>
      </c>
      <c r="D36" s="262">
        <f>SUM(D34:D35)</f>
        <v>9367</v>
      </c>
      <c r="E36" s="262">
        <f t="shared" ref="E36:J36" si="9">SUM(E34:E35)</f>
        <v>0</v>
      </c>
      <c r="F36" s="262">
        <f t="shared" si="9"/>
        <v>9367</v>
      </c>
      <c r="G36" s="262">
        <f t="shared" si="9"/>
        <v>2318</v>
      </c>
      <c r="H36" s="262">
        <f t="shared" si="9"/>
        <v>98</v>
      </c>
      <c r="I36" s="262">
        <f t="shared" si="9"/>
        <v>2416</v>
      </c>
      <c r="J36" s="262">
        <f t="shared" si="9"/>
        <v>336</v>
      </c>
      <c r="K36" s="264">
        <v>0</v>
      </c>
      <c r="L36" s="393"/>
      <c r="M36" s="35"/>
      <c r="N36" s="88" t="s">
        <v>44</v>
      </c>
      <c r="O36" s="292">
        <f>SUM(O34:O35)</f>
        <v>106</v>
      </c>
      <c r="P36" s="292">
        <f t="shared" ref="P36:Y36" si="10">SUM(P34:P35)</f>
        <v>6583</v>
      </c>
      <c r="Q36" s="292">
        <f t="shared" si="10"/>
        <v>0</v>
      </c>
      <c r="R36" s="292">
        <f t="shared" si="10"/>
        <v>29959</v>
      </c>
      <c r="S36" s="292">
        <f t="shared" si="10"/>
        <v>29959</v>
      </c>
      <c r="T36" s="292">
        <f t="shared" si="10"/>
        <v>341</v>
      </c>
      <c r="U36" s="292">
        <f t="shared" si="10"/>
        <v>68</v>
      </c>
      <c r="V36" s="292">
        <f t="shared" si="10"/>
        <v>0</v>
      </c>
      <c r="W36" s="292">
        <f t="shared" si="10"/>
        <v>0</v>
      </c>
      <c r="X36" s="292">
        <f t="shared" si="10"/>
        <v>9445</v>
      </c>
      <c r="Y36" s="270">
        <f t="shared" si="10"/>
        <v>311</v>
      </c>
      <c r="Z36" s="254"/>
      <c r="AB36" s="261"/>
    </row>
    <row r="37" spans="2:29" ht="16.5" customHeight="1" x14ac:dyDescent="0.2">
      <c r="B37" s="454"/>
      <c r="C37" s="304" t="s">
        <v>45</v>
      </c>
      <c r="D37" s="257">
        <v>512</v>
      </c>
      <c r="E37" s="257">
        <v>3311</v>
      </c>
      <c r="F37" s="257">
        <v>3823</v>
      </c>
      <c r="G37" s="250">
        <v>2400</v>
      </c>
      <c r="H37" s="138">
        <v>905008</v>
      </c>
      <c r="I37" s="139">
        <v>907408</v>
      </c>
      <c r="J37" s="405">
        <v>3</v>
      </c>
      <c r="K37" s="336">
        <v>0</v>
      </c>
      <c r="L37" s="393"/>
      <c r="M37" s="35"/>
      <c r="N37" s="88" t="s">
        <v>45</v>
      </c>
      <c r="O37" s="292">
        <v>1</v>
      </c>
      <c r="P37" s="265">
        <v>2269</v>
      </c>
      <c r="Q37" s="292">
        <v>7077</v>
      </c>
      <c r="R37" s="265">
        <v>230821</v>
      </c>
      <c r="S37" s="256">
        <v>237898</v>
      </c>
      <c r="T37" s="259">
        <v>0</v>
      </c>
      <c r="U37" s="259">
        <v>62</v>
      </c>
      <c r="V37" s="259">
        <v>0</v>
      </c>
      <c r="W37" s="292">
        <v>0</v>
      </c>
      <c r="X37" s="273">
        <v>38955</v>
      </c>
      <c r="Y37" s="293">
        <v>0</v>
      </c>
      <c r="Z37" s="254"/>
      <c r="AB37" s="261"/>
    </row>
    <row r="38" spans="2:29" ht="16.5" customHeight="1" x14ac:dyDescent="0.2">
      <c r="B38" s="454"/>
      <c r="C38" s="304" t="s">
        <v>46</v>
      </c>
      <c r="D38" s="274">
        <v>605</v>
      </c>
      <c r="E38" s="274">
        <v>5163</v>
      </c>
      <c r="F38" s="274">
        <v>5768</v>
      </c>
      <c r="G38" s="273">
        <v>0</v>
      </c>
      <c r="H38" s="149">
        <v>292641</v>
      </c>
      <c r="I38" s="150">
        <v>292641</v>
      </c>
      <c r="J38" s="405">
        <v>0</v>
      </c>
      <c r="K38" s="270">
        <v>0</v>
      </c>
      <c r="L38" s="393"/>
      <c r="M38" s="35"/>
      <c r="N38" s="88" t="s">
        <v>46</v>
      </c>
      <c r="O38" s="292">
        <v>2</v>
      </c>
      <c r="P38" s="265">
        <v>920</v>
      </c>
      <c r="Q38" s="272">
        <v>0</v>
      </c>
      <c r="R38" s="256">
        <v>0</v>
      </c>
      <c r="S38" s="256">
        <v>0</v>
      </c>
      <c r="T38" s="265">
        <v>0</v>
      </c>
      <c r="U38" s="265">
        <v>0</v>
      </c>
      <c r="V38" s="259">
        <v>0</v>
      </c>
      <c r="W38" s="292">
        <v>0</v>
      </c>
      <c r="X38" s="273">
        <v>1350</v>
      </c>
      <c r="Y38" s="293">
        <v>0</v>
      </c>
      <c r="Z38" s="254"/>
      <c r="AB38" s="261"/>
    </row>
    <row r="39" spans="2:29" ht="16.5" customHeight="1" x14ac:dyDescent="0.2">
      <c r="B39" s="454"/>
      <c r="C39" s="304" t="s">
        <v>44</v>
      </c>
      <c r="D39" s="274">
        <f>SUM(D37:D38)</f>
        <v>1117</v>
      </c>
      <c r="E39" s="274">
        <f t="shared" ref="E39:J39" si="11">SUM(E37:E38)</f>
        <v>8474</v>
      </c>
      <c r="F39" s="274">
        <f t="shared" si="11"/>
        <v>9591</v>
      </c>
      <c r="G39" s="274">
        <f t="shared" si="11"/>
        <v>2400</v>
      </c>
      <c r="H39" s="274">
        <f t="shared" si="11"/>
        <v>1197649</v>
      </c>
      <c r="I39" s="274">
        <f t="shared" si="11"/>
        <v>1200049</v>
      </c>
      <c r="J39" s="274">
        <f t="shared" si="11"/>
        <v>3</v>
      </c>
      <c r="K39" s="270">
        <v>0</v>
      </c>
      <c r="L39" s="393"/>
      <c r="M39" s="35"/>
      <c r="N39" s="88" t="s">
        <v>44</v>
      </c>
      <c r="O39" s="292">
        <f>SUM(O37:O38)</f>
        <v>3</v>
      </c>
      <c r="P39" s="292">
        <f t="shared" ref="P39:Y39" si="12">SUM(P37:P38)</f>
        <v>3189</v>
      </c>
      <c r="Q39" s="292">
        <f t="shared" si="12"/>
        <v>7077</v>
      </c>
      <c r="R39" s="292">
        <f t="shared" si="12"/>
        <v>230821</v>
      </c>
      <c r="S39" s="292">
        <f t="shared" si="12"/>
        <v>237898</v>
      </c>
      <c r="T39" s="292">
        <f t="shared" si="12"/>
        <v>0</v>
      </c>
      <c r="U39" s="292">
        <f t="shared" si="12"/>
        <v>62</v>
      </c>
      <c r="V39" s="292">
        <f t="shared" si="12"/>
        <v>0</v>
      </c>
      <c r="W39" s="292">
        <f t="shared" si="12"/>
        <v>0</v>
      </c>
      <c r="X39" s="292">
        <f t="shared" si="12"/>
        <v>40305</v>
      </c>
      <c r="Y39" s="270">
        <f t="shared" si="12"/>
        <v>0</v>
      </c>
      <c r="Z39" s="254"/>
      <c r="AB39" s="261"/>
      <c r="AC39" s="413"/>
    </row>
    <row r="40" spans="2:29" ht="16.5" customHeight="1" x14ac:dyDescent="0.2">
      <c r="B40" s="455"/>
      <c r="C40" s="301" t="s">
        <v>10</v>
      </c>
      <c r="D40" s="282">
        <f>SUM(D36,D39)</f>
        <v>10484</v>
      </c>
      <c r="E40" s="282">
        <f t="shared" ref="E40:J40" si="13">SUM(E36,E39)</f>
        <v>8474</v>
      </c>
      <c r="F40" s="282">
        <f t="shared" si="13"/>
        <v>18958</v>
      </c>
      <c r="G40" s="282">
        <f t="shared" si="13"/>
        <v>4718</v>
      </c>
      <c r="H40" s="282">
        <f t="shared" si="13"/>
        <v>1197747</v>
      </c>
      <c r="I40" s="282">
        <f t="shared" si="13"/>
        <v>1202465</v>
      </c>
      <c r="J40" s="282">
        <f t="shared" si="13"/>
        <v>339</v>
      </c>
      <c r="K40" s="298">
        <v>0</v>
      </c>
      <c r="L40" s="393"/>
      <c r="M40" s="35"/>
      <c r="N40" s="89" t="s">
        <v>10</v>
      </c>
      <c r="O40" s="297">
        <f>SUM(O36,O39)</f>
        <v>109</v>
      </c>
      <c r="P40" s="297">
        <f t="shared" ref="P40:Y40" si="14">SUM(P36,P39)</f>
        <v>9772</v>
      </c>
      <c r="Q40" s="297">
        <f t="shared" si="14"/>
        <v>7077</v>
      </c>
      <c r="R40" s="297">
        <f t="shared" si="14"/>
        <v>260780</v>
      </c>
      <c r="S40" s="297">
        <f t="shared" si="14"/>
        <v>267857</v>
      </c>
      <c r="T40" s="297">
        <f t="shared" si="14"/>
        <v>341</v>
      </c>
      <c r="U40" s="297">
        <f t="shared" si="14"/>
        <v>130</v>
      </c>
      <c r="V40" s="297">
        <f t="shared" si="14"/>
        <v>0</v>
      </c>
      <c r="W40" s="297">
        <f t="shared" si="14"/>
        <v>0</v>
      </c>
      <c r="X40" s="297">
        <f t="shared" si="14"/>
        <v>49750</v>
      </c>
      <c r="Y40" s="298">
        <f t="shared" si="14"/>
        <v>311</v>
      </c>
      <c r="Z40" s="254"/>
      <c r="AA40" s="303"/>
      <c r="AB40" s="261"/>
    </row>
    <row r="41" spans="2:29" ht="16.5" customHeight="1" x14ac:dyDescent="0.2">
      <c r="B41" s="453" t="s">
        <v>239</v>
      </c>
      <c r="C41" s="299" t="s">
        <v>47</v>
      </c>
      <c r="D41" s="262">
        <v>2480</v>
      </c>
      <c r="E41" s="262">
        <v>17881</v>
      </c>
      <c r="F41" s="262">
        <v>20361</v>
      </c>
      <c r="G41" s="263">
        <v>4010</v>
      </c>
      <c r="H41" s="96">
        <v>1844773</v>
      </c>
      <c r="I41" s="140">
        <v>1848783</v>
      </c>
      <c r="J41" s="404">
        <v>30</v>
      </c>
      <c r="K41" s="264">
        <v>0</v>
      </c>
      <c r="L41" s="393"/>
      <c r="M41" s="35"/>
      <c r="N41" s="87" t="s">
        <v>47</v>
      </c>
      <c r="O41" s="334">
        <v>0</v>
      </c>
      <c r="P41" s="258">
        <v>0</v>
      </c>
      <c r="Q41" s="292">
        <v>0</v>
      </c>
      <c r="R41" s="265">
        <v>0</v>
      </c>
      <c r="S41" s="256">
        <v>0</v>
      </c>
      <c r="T41" s="258">
        <v>0</v>
      </c>
      <c r="U41" s="258">
        <v>0</v>
      </c>
      <c r="V41" s="258">
        <v>0</v>
      </c>
      <c r="W41" s="259">
        <v>0</v>
      </c>
      <c r="X41" s="263">
        <v>324162</v>
      </c>
      <c r="Y41" s="266">
        <v>0</v>
      </c>
      <c r="Z41" s="254"/>
      <c r="AB41" s="261"/>
    </row>
    <row r="42" spans="2:29" ht="16.5" customHeight="1" x14ac:dyDescent="0.2">
      <c r="B42" s="454"/>
      <c r="C42" s="299" t="s">
        <v>186</v>
      </c>
      <c r="D42" s="262">
        <v>16236</v>
      </c>
      <c r="E42" s="262">
        <v>37</v>
      </c>
      <c r="F42" s="262">
        <v>16273</v>
      </c>
      <c r="G42" s="263">
        <v>3633</v>
      </c>
      <c r="H42" s="96">
        <v>15896</v>
      </c>
      <c r="I42" s="140">
        <v>19529</v>
      </c>
      <c r="J42" s="404">
        <v>561</v>
      </c>
      <c r="K42" s="270">
        <v>0</v>
      </c>
      <c r="L42" s="393"/>
      <c r="M42" s="35"/>
      <c r="N42" s="88" t="s">
        <v>186</v>
      </c>
      <c r="O42" s="334">
        <v>46</v>
      </c>
      <c r="P42" s="258">
        <v>96</v>
      </c>
      <c r="Q42" s="292">
        <v>0</v>
      </c>
      <c r="R42" s="265">
        <v>0</v>
      </c>
      <c r="S42" s="256">
        <v>0</v>
      </c>
      <c r="T42" s="258">
        <v>40</v>
      </c>
      <c r="U42" s="258">
        <v>14</v>
      </c>
      <c r="V42" s="258">
        <v>0</v>
      </c>
      <c r="W42" s="259">
        <v>0</v>
      </c>
      <c r="X42" s="263">
        <v>389334</v>
      </c>
      <c r="Y42" s="266">
        <v>0</v>
      </c>
      <c r="Z42" s="254"/>
      <c r="AB42" s="261"/>
    </row>
    <row r="43" spans="2:29" ht="16.5" customHeight="1" x14ac:dyDescent="0.2">
      <c r="B43" s="454"/>
      <c r="C43" s="304" t="s">
        <v>52</v>
      </c>
      <c r="D43" s="262">
        <v>1765</v>
      </c>
      <c r="E43" s="262">
        <v>0</v>
      </c>
      <c r="F43" s="262">
        <v>1765</v>
      </c>
      <c r="G43" s="265">
        <v>0</v>
      </c>
      <c r="H43" s="191">
        <v>5620</v>
      </c>
      <c r="I43" s="140">
        <v>5620</v>
      </c>
      <c r="J43" s="405">
        <v>0</v>
      </c>
      <c r="K43" s="270">
        <v>0</v>
      </c>
      <c r="L43" s="393"/>
      <c r="M43" s="35"/>
      <c r="N43" s="88" t="s">
        <v>52</v>
      </c>
      <c r="O43" s="292">
        <v>0</v>
      </c>
      <c r="P43" s="265">
        <v>6</v>
      </c>
      <c r="Q43" s="292">
        <v>0</v>
      </c>
      <c r="R43" s="265">
        <v>0</v>
      </c>
      <c r="S43" s="256">
        <v>0</v>
      </c>
      <c r="T43" s="265">
        <v>0</v>
      </c>
      <c r="U43" s="265">
        <v>0</v>
      </c>
      <c r="V43" s="265">
        <v>0</v>
      </c>
      <c r="W43" s="292">
        <v>0</v>
      </c>
      <c r="X43" s="265">
        <v>0</v>
      </c>
      <c r="Y43" s="270">
        <v>0</v>
      </c>
      <c r="Z43" s="254"/>
      <c r="AB43" s="261"/>
    </row>
    <row r="44" spans="2:29" ht="16.5" customHeight="1" x14ac:dyDescent="0.2">
      <c r="B44" s="454"/>
      <c r="C44" s="304" t="s">
        <v>49</v>
      </c>
      <c r="D44" s="274">
        <v>3429</v>
      </c>
      <c r="E44" s="274">
        <v>0</v>
      </c>
      <c r="F44" s="274">
        <v>3429</v>
      </c>
      <c r="G44" s="256">
        <v>61</v>
      </c>
      <c r="H44" s="149">
        <v>30258</v>
      </c>
      <c r="I44" s="150">
        <v>30319</v>
      </c>
      <c r="J44" s="405">
        <v>79</v>
      </c>
      <c r="K44" s="270">
        <v>0</v>
      </c>
      <c r="L44" s="393"/>
      <c r="M44" s="35"/>
      <c r="N44" s="88" t="s">
        <v>49</v>
      </c>
      <c r="O44" s="292">
        <v>30</v>
      </c>
      <c r="P44" s="265">
        <v>35</v>
      </c>
      <c r="Q44" s="272">
        <v>0</v>
      </c>
      <c r="R44" s="265">
        <v>4</v>
      </c>
      <c r="S44" s="256">
        <v>4</v>
      </c>
      <c r="T44" s="265">
        <v>33</v>
      </c>
      <c r="U44" s="265">
        <v>9</v>
      </c>
      <c r="V44" s="265">
        <v>0</v>
      </c>
      <c r="W44" s="292">
        <v>0</v>
      </c>
      <c r="X44" s="273">
        <v>0</v>
      </c>
      <c r="Y44" s="293">
        <v>0</v>
      </c>
      <c r="AB44" s="261"/>
    </row>
    <row r="45" spans="2:29" ht="16.5" customHeight="1" x14ac:dyDescent="0.2">
      <c r="B45" s="455"/>
      <c r="C45" s="301" t="s">
        <v>10</v>
      </c>
      <c r="D45" s="279">
        <f>SUM(D41:D44)</f>
        <v>23910</v>
      </c>
      <c r="E45" s="279">
        <f t="shared" ref="E45:J45" si="15">SUM(E41:E44)</f>
        <v>17918</v>
      </c>
      <c r="F45" s="279">
        <f t="shared" si="15"/>
        <v>41828</v>
      </c>
      <c r="G45" s="279">
        <f t="shared" si="15"/>
        <v>7704</v>
      </c>
      <c r="H45" s="279">
        <f t="shared" si="15"/>
        <v>1896547</v>
      </c>
      <c r="I45" s="279">
        <f t="shared" si="15"/>
        <v>1904251</v>
      </c>
      <c r="J45" s="279">
        <f t="shared" si="15"/>
        <v>670</v>
      </c>
      <c r="K45" s="298">
        <v>0</v>
      </c>
      <c r="L45" s="393"/>
      <c r="M45" s="35"/>
      <c r="N45" s="89" t="s">
        <v>10</v>
      </c>
      <c r="O45" s="297">
        <f>SUM(O41:O44)</f>
        <v>76</v>
      </c>
      <c r="P45" s="297">
        <f t="shared" ref="P45:Y45" si="16">SUM(P41:P44)</f>
        <v>137</v>
      </c>
      <c r="Q45" s="297">
        <f t="shared" si="16"/>
        <v>0</v>
      </c>
      <c r="R45" s="297">
        <f t="shared" si="16"/>
        <v>4</v>
      </c>
      <c r="S45" s="297">
        <f t="shared" si="16"/>
        <v>4</v>
      </c>
      <c r="T45" s="297">
        <f t="shared" si="16"/>
        <v>73</v>
      </c>
      <c r="U45" s="297">
        <f t="shared" si="16"/>
        <v>23</v>
      </c>
      <c r="V45" s="297">
        <f t="shared" si="16"/>
        <v>0</v>
      </c>
      <c r="W45" s="297">
        <f t="shared" si="16"/>
        <v>0</v>
      </c>
      <c r="X45" s="297">
        <f t="shared" si="16"/>
        <v>713496</v>
      </c>
      <c r="Y45" s="298">
        <f t="shared" si="16"/>
        <v>0</v>
      </c>
      <c r="AB45" s="261"/>
    </row>
    <row r="46" spans="2:29" ht="16.5" customHeight="1" x14ac:dyDescent="0.2">
      <c r="B46" s="245"/>
      <c r="C46" s="299" t="s">
        <v>53</v>
      </c>
      <c r="D46" s="257">
        <v>0</v>
      </c>
      <c r="E46" s="257">
        <v>5</v>
      </c>
      <c r="F46" s="257">
        <v>5</v>
      </c>
      <c r="G46" s="250">
        <v>15</v>
      </c>
      <c r="H46" s="250">
        <v>19149</v>
      </c>
      <c r="I46" s="257">
        <v>19164</v>
      </c>
      <c r="J46" s="404">
        <v>159</v>
      </c>
      <c r="K46" s="264">
        <v>0</v>
      </c>
      <c r="L46" s="393"/>
      <c r="M46" s="35"/>
      <c r="N46" s="87" t="s">
        <v>53</v>
      </c>
      <c r="O46" s="259">
        <v>0</v>
      </c>
      <c r="P46" s="258">
        <v>0</v>
      </c>
      <c r="Q46" s="259">
        <v>147</v>
      </c>
      <c r="R46" s="258">
        <v>20</v>
      </c>
      <c r="S46" s="256">
        <v>167</v>
      </c>
      <c r="T46" s="265">
        <v>0</v>
      </c>
      <c r="U46" s="265">
        <v>0</v>
      </c>
      <c r="V46" s="258">
        <v>0</v>
      </c>
      <c r="W46" s="259">
        <v>1344</v>
      </c>
      <c r="X46" s="250">
        <v>60249</v>
      </c>
      <c r="Y46" s="291">
        <v>0</v>
      </c>
      <c r="AB46" s="261"/>
    </row>
    <row r="47" spans="2:29" ht="16.5" customHeight="1" x14ac:dyDescent="0.2">
      <c r="B47" s="245" t="s">
        <v>83</v>
      </c>
      <c r="C47" s="304" t="s">
        <v>56</v>
      </c>
      <c r="D47" s="262">
        <v>1197</v>
      </c>
      <c r="E47" s="262">
        <v>0</v>
      </c>
      <c r="F47" s="262">
        <v>1197</v>
      </c>
      <c r="G47" s="263">
        <v>10</v>
      </c>
      <c r="H47" s="265">
        <v>0</v>
      </c>
      <c r="I47" s="262">
        <v>10</v>
      </c>
      <c r="J47" s="405">
        <v>3</v>
      </c>
      <c r="K47" s="270">
        <v>0</v>
      </c>
      <c r="L47" s="393"/>
      <c r="M47" s="35"/>
      <c r="N47" s="88" t="s">
        <v>56</v>
      </c>
      <c r="O47" s="292">
        <v>0</v>
      </c>
      <c r="P47" s="265">
        <v>0</v>
      </c>
      <c r="Q47" s="292">
        <v>0</v>
      </c>
      <c r="R47" s="265">
        <v>0</v>
      </c>
      <c r="S47" s="256">
        <v>0</v>
      </c>
      <c r="T47" s="265">
        <v>0</v>
      </c>
      <c r="U47" s="265">
        <v>0</v>
      </c>
      <c r="V47" s="265">
        <v>0</v>
      </c>
      <c r="W47" s="292">
        <v>0</v>
      </c>
      <c r="X47" s="263">
        <v>251607</v>
      </c>
      <c r="Y47" s="266">
        <v>0</v>
      </c>
      <c r="AB47" s="261"/>
    </row>
    <row r="48" spans="2:29" ht="16.5" customHeight="1" x14ac:dyDescent="0.2">
      <c r="B48" s="245" t="s">
        <v>126</v>
      </c>
      <c r="C48" s="304" t="s">
        <v>57</v>
      </c>
      <c r="D48" s="265">
        <v>0</v>
      </c>
      <c r="E48" s="262">
        <v>2</v>
      </c>
      <c r="F48" s="262">
        <v>2</v>
      </c>
      <c r="G48" s="263">
        <v>0</v>
      </c>
      <c r="H48" s="265">
        <v>2374</v>
      </c>
      <c r="I48" s="262">
        <v>2374</v>
      </c>
      <c r="J48" s="405">
        <v>0</v>
      </c>
      <c r="K48" s="270">
        <v>0</v>
      </c>
      <c r="L48" s="393"/>
      <c r="M48" s="35"/>
      <c r="N48" s="88" t="s">
        <v>57</v>
      </c>
      <c r="O48" s="292">
        <v>0</v>
      </c>
      <c r="P48" s="265">
        <v>0</v>
      </c>
      <c r="Q48" s="292">
        <v>0</v>
      </c>
      <c r="R48" s="265">
        <v>24645</v>
      </c>
      <c r="S48" s="256">
        <v>24645</v>
      </c>
      <c r="T48" s="265">
        <v>0</v>
      </c>
      <c r="U48" s="265">
        <v>40</v>
      </c>
      <c r="V48" s="265">
        <v>0</v>
      </c>
      <c r="W48" s="292">
        <v>0</v>
      </c>
      <c r="X48" s="263">
        <v>241225</v>
      </c>
      <c r="Y48" s="266">
        <v>0</v>
      </c>
      <c r="AB48" s="261"/>
    </row>
    <row r="49" spans="2:28" ht="16.5" customHeight="1" x14ac:dyDescent="0.2">
      <c r="B49" s="245" t="s">
        <v>84</v>
      </c>
      <c r="C49" s="304" t="s">
        <v>54</v>
      </c>
      <c r="D49" s="288">
        <v>0</v>
      </c>
      <c r="E49" s="288">
        <v>183</v>
      </c>
      <c r="F49" s="262">
        <v>183</v>
      </c>
      <c r="G49" s="290">
        <v>0</v>
      </c>
      <c r="H49" s="268">
        <v>148617</v>
      </c>
      <c r="I49" s="262">
        <v>148617</v>
      </c>
      <c r="J49" s="405">
        <v>0</v>
      </c>
      <c r="K49" s="270">
        <v>0</v>
      </c>
      <c r="L49" s="393"/>
      <c r="M49" s="35"/>
      <c r="N49" s="88" t="s">
        <v>54</v>
      </c>
      <c r="O49" s="292">
        <v>0</v>
      </c>
      <c r="P49" s="265">
        <v>0</v>
      </c>
      <c r="Q49" s="289">
        <v>0</v>
      </c>
      <c r="R49" s="290">
        <v>0</v>
      </c>
      <c r="S49" s="256">
        <v>0</v>
      </c>
      <c r="T49" s="265">
        <v>0</v>
      </c>
      <c r="U49" s="265">
        <v>0</v>
      </c>
      <c r="V49" s="265">
        <v>0</v>
      </c>
      <c r="W49" s="265">
        <v>0</v>
      </c>
      <c r="X49" s="263">
        <v>880</v>
      </c>
      <c r="Y49" s="266">
        <v>0</v>
      </c>
      <c r="AB49" s="261"/>
    </row>
    <row r="50" spans="2:28" ht="16.5" customHeight="1" x14ac:dyDescent="0.2">
      <c r="B50" s="275"/>
      <c r="C50" s="301" t="s">
        <v>10</v>
      </c>
      <c r="D50" s="279">
        <f>SUM(D46:D49)</f>
        <v>1197</v>
      </c>
      <c r="E50" s="279">
        <f t="shared" ref="E50:K50" si="17">SUM(E46:E49)</f>
        <v>190</v>
      </c>
      <c r="F50" s="279">
        <f t="shared" si="17"/>
        <v>1387</v>
      </c>
      <c r="G50" s="279">
        <f t="shared" si="17"/>
        <v>25</v>
      </c>
      <c r="H50" s="279">
        <f t="shared" si="17"/>
        <v>170140</v>
      </c>
      <c r="I50" s="279">
        <f t="shared" si="17"/>
        <v>170165</v>
      </c>
      <c r="J50" s="279">
        <f t="shared" si="17"/>
        <v>162</v>
      </c>
      <c r="K50" s="414">
        <f t="shared" si="17"/>
        <v>0</v>
      </c>
      <c r="L50" s="415"/>
      <c r="M50" s="35"/>
      <c r="N50" s="89" t="s">
        <v>10</v>
      </c>
      <c r="O50" s="297">
        <f>SUM(O46:O49)</f>
        <v>0</v>
      </c>
      <c r="P50" s="297">
        <f t="shared" ref="P50:Y50" si="18">SUM(P46:P49)</f>
        <v>0</v>
      </c>
      <c r="Q50" s="297">
        <f t="shared" si="18"/>
        <v>147</v>
      </c>
      <c r="R50" s="297">
        <f t="shared" si="18"/>
        <v>24665</v>
      </c>
      <c r="S50" s="297">
        <f t="shared" si="18"/>
        <v>24812</v>
      </c>
      <c r="T50" s="297">
        <f t="shared" si="18"/>
        <v>0</v>
      </c>
      <c r="U50" s="297">
        <f t="shared" si="18"/>
        <v>40</v>
      </c>
      <c r="V50" s="297">
        <f t="shared" si="18"/>
        <v>0</v>
      </c>
      <c r="W50" s="297">
        <f t="shared" si="18"/>
        <v>1344</v>
      </c>
      <c r="X50" s="297">
        <f t="shared" si="18"/>
        <v>553961</v>
      </c>
      <c r="Y50" s="298">
        <f t="shared" si="18"/>
        <v>0</v>
      </c>
      <c r="AA50" s="303"/>
      <c r="AB50" s="261"/>
    </row>
    <row r="51" spans="2:28" ht="16.5" customHeight="1" x14ac:dyDescent="0.2">
      <c r="B51" s="451" t="s">
        <v>88</v>
      </c>
      <c r="C51" s="452"/>
      <c r="D51" s="416">
        <f>SUM(D14,D21,D17,D26,D33,D23,D29,D40,D45,D50)</f>
        <v>54707</v>
      </c>
      <c r="E51" s="416">
        <f t="shared" ref="E51:K51" si="19">SUM(E14,E21,E17,E26,E33,E23,E29,E40,E45,E50)</f>
        <v>27642</v>
      </c>
      <c r="F51" s="416">
        <f>SUM(F14,F21,F17,F26,F33,F23,F29,F40,F45,F50)</f>
        <v>82349</v>
      </c>
      <c r="G51" s="416">
        <f t="shared" si="19"/>
        <v>110519</v>
      </c>
      <c r="H51" s="416">
        <f t="shared" si="19"/>
        <v>4181301</v>
      </c>
      <c r="I51" s="416">
        <f>SUM(I14,I21,I17,I26,I33,I23,I29,I40,I45,I50)</f>
        <v>4291820</v>
      </c>
      <c r="J51" s="416">
        <f t="shared" si="19"/>
        <v>4432</v>
      </c>
      <c r="K51" s="417">
        <f t="shared" si="19"/>
        <v>75628</v>
      </c>
      <c r="L51" s="408"/>
      <c r="M51" s="35"/>
      <c r="N51" s="129" t="s">
        <v>210</v>
      </c>
      <c r="O51" s="416">
        <f>SUM(O14,O21,O17,O26,O33,O23,O29,O40,O45,O50)</f>
        <v>6009</v>
      </c>
      <c r="P51" s="416">
        <f t="shared" ref="P51:Y51" si="20">SUM(P14,P21,P17,P26,P33,P23,P29,P40,P45,P50)</f>
        <v>10766</v>
      </c>
      <c r="Q51" s="416">
        <f t="shared" si="20"/>
        <v>14832</v>
      </c>
      <c r="R51" s="416">
        <f t="shared" si="20"/>
        <v>311912</v>
      </c>
      <c r="S51" s="416">
        <f t="shared" si="20"/>
        <v>326744</v>
      </c>
      <c r="T51" s="416">
        <f t="shared" si="20"/>
        <v>2114</v>
      </c>
      <c r="U51" s="416">
        <f t="shared" si="20"/>
        <v>284</v>
      </c>
      <c r="V51" s="416">
        <f t="shared" si="20"/>
        <v>0</v>
      </c>
      <c r="W51" s="416">
        <f t="shared" si="20"/>
        <v>1344</v>
      </c>
      <c r="X51" s="416">
        <f t="shared" si="20"/>
        <v>1399159</v>
      </c>
      <c r="Y51" s="418">
        <f t="shared" si="20"/>
        <v>5276</v>
      </c>
      <c r="AB51" s="261"/>
    </row>
    <row r="52" spans="2:28" ht="27" customHeight="1" x14ac:dyDescent="0.2">
      <c r="B52" s="234"/>
      <c r="C52" s="234"/>
      <c r="D52" s="331"/>
      <c r="E52" s="331"/>
      <c r="F52" s="331"/>
      <c r="G52" s="331"/>
      <c r="H52" s="331"/>
      <c r="I52" s="254"/>
      <c r="J52" s="331"/>
      <c r="K52" s="331"/>
      <c r="L52" s="331"/>
      <c r="M52" s="254"/>
      <c r="N52" s="338"/>
      <c r="O52" s="331"/>
      <c r="P52" s="331"/>
      <c r="Q52" s="331"/>
      <c r="R52" s="331"/>
      <c r="S52" s="331"/>
      <c r="T52" s="331"/>
      <c r="U52" s="331"/>
      <c r="V52" s="331"/>
      <c r="W52" s="331"/>
      <c r="X52" s="331"/>
      <c r="Y52" s="331"/>
      <c r="AB52" s="261"/>
    </row>
    <row r="53" spans="2:28" ht="15.75" customHeight="1" x14ac:dyDescent="0.2">
      <c r="B53" s="339"/>
      <c r="C53" s="234"/>
      <c r="D53" s="331"/>
      <c r="E53" s="331"/>
      <c r="F53" s="331"/>
      <c r="G53" s="331"/>
      <c r="H53" s="331"/>
      <c r="I53" s="254"/>
      <c r="J53" s="331"/>
      <c r="K53" s="331"/>
      <c r="L53" s="331"/>
      <c r="M53" s="254"/>
      <c r="N53" s="338"/>
      <c r="O53" s="331"/>
      <c r="P53" s="331"/>
      <c r="Q53" s="331"/>
      <c r="R53" s="331"/>
      <c r="S53" s="331"/>
      <c r="T53" s="331"/>
      <c r="U53" s="331"/>
      <c r="V53" s="331"/>
      <c r="W53" s="331"/>
      <c r="X53" s="331"/>
      <c r="Y53" s="331"/>
      <c r="AB53" s="261"/>
    </row>
    <row r="54" spans="2:28" ht="15.75" customHeight="1" x14ac:dyDescent="0.2">
      <c r="B54" s="234"/>
      <c r="C54" s="234"/>
      <c r="D54" s="331"/>
      <c r="E54" s="331"/>
      <c r="F54" s="331"/>
      <c r="G54" s="331"/>
      <c r="H54" s="331"/>
      <c r="I54" s="254"/>
      <c r="J54" s="331"/>
      <c r="K54" s="331"/>
      <c r="L54" s="331"/>
      <c r="M54" s="254"/>
      <c r="N54" s="338"/>
      <c r="O54" s="331"/>
      <c r="P54" s="331"/>
      <c r="Q54" s="331"/>
      <c r="R54" s="331"/>
      <c r="S54" s="331"/>
      <c r="T54" s="331"/>
      <c r="U54" s="331"/>
      <c r="V54" s="331"/>
      <c r="W54" s="331"/>
      <c r="X54" s="331"/>
      <c r="Y54" s="331"/>
      <c r="AB54" s="261"/>
    </row>
    <row r="55" spans="2:28" ht="17.25" customHeight="1" x14ac:dyDescent="0.2">
      <c r="E55" s="229"/>
      <c r="F55" s="229"/>
      <c r="H55" s="311"/>
    </row>
    <row r="56" spans="2:28" ht="15.75" customHeight="1" x14ac:dyDescent="0.2">
      <c r="B56" s="419"/>
      <c r="C56" s="231"/>
      <c r="D56" s="231"/>
      <c r="E56" s="231"/>
      <c r="F56" s="231"/>
      <c r="G56" s="231"/>
      <c r="H56" s="231"/>
      <c r="I56" s="231"/>
      <c r="J56" s="231"/>
      <c r="K56" s="231"/>
      <c r="L56" s="316"/>
      <c r="N56" s="419"/>
      <c r="O56" s="419"/>
      <c r="P56" s="419"/>
      <c r="Q56" s="231"/>
      <c r="R56" s="231"/>
      <c r="S56" s="231"/>
      <c r="T56" s="231"/>
      <c r="U56" s="231"/>
      <c r="V56" s="231"/>
      <c r="W56" s="391"/>
      <c r="X56" s="391"/>
      <c r="Y56" s="391"/>
    </row>
    <row r="58" spans="2:28" x14ac:dyDescent="0.2">
      <c r="D58" s="312"/>
      <c r="E58" s="340"/>
      <c r="F58" s="340"/>
      <c r="G58" s="312"/>
      <c r="H58" s="312"/>
      <c r="I58" s="312"/>
      <c r="J58" s="312"/>
      <c r="K58" s="312"/>
      <c r="L58" s="312"/>
      <c r="M58" s="312"/>
      <c r="N58" s="312"/>
      <c r="O58" s="312"/>
      <c r="P58" s="312"/>
      <c r="Q58" s="312"/>
      <c r="R58" s="312"/>
      <c r="S58" s="312"/>
      <c r="T58" s="312"/>
      <c r="U58" s="312"/>
      <c r="V58" s="312"/>
      <c r="W58" s="312"/>
      <c r="X58" s="312"/>
      <c r="Y58" s="312"/>
    </row>
  </sheetData>
  <autoFilter ref="B3:K51" xr:uid="{BA96711E-769E-4359-A3FD-C1E268C38253}">
    <filterColumn colId="2" showButton="0"/>
    <filterColumn colId="3" showButton="0"/>
    <filterColumn colId="4" showButton="0"/>
    <filterColumn colId="5" showButton="0"/>
    <filterColumn colId="6" showButton="0"/>
  </autoFilter>
  <mergeCells count="25">
    <mergeCell ref="B51:C51"/>
    <mergeCell ref="B18:B21"/>
    <mergeCell ref="B24:B26"/>
    <mergeCell ref="B27:B29"/>
    <mergeCell ref="B30:B33"/>
    <mergeCell ref="B34:B40"/>
    <mergeCell ref="B41:B45"/>
    <mergeCell ref="B15:B17"/>
    <mergeCell ref="O3:O4"/>
    <mergeCell ref="P3:P4"/>
    <mergeCell ref="Q3:S4"/>
    <mergeCell ref="T3:T4"/>
    <mergeCell ref="W3:W4"/>
    <mergeCell ref="X3:X4"/>
    <mergeCell ref="Y3:Y4"/>
    <mergeCell ref="D4:F4"/>
    <mergeCell ref="G4:I4"/>
    <mergeCell ref="U3:U4"/>
    <mergeCell ref="V3:V4"/>
    <mergeCell ref="B3:B5"/>
    <mergeCell ref="C3:C5"/>
    <mergeCell ref="D3:I3"/>
    <mergeCell ref="J3:J4"/>
    <mergeCell ref="K3:K4"/>
    <mergeCell ref="N3:N5"/>
  </mergeCells>
  <phoneticPr fontId="2"/>
  <pageMargins left="0.51181102362204722" right="0.23622047244094491" top="0.39370078740157483" bottom="0.23622047244094491" header="0.31496062992125984" footer="0.19685039370078741"/>
  <pageSetup paperSize="9" scale="87" fitToWidth="0" orientation="portrait" r:id="rId1"/>
  <headerFooter alignWithMargins="0"/>
  <colBreaks count="1" manualBreakCount="1">
    <brk id="12" max="52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0D112-9261-48EC-A00D-48B4F9951C35}">
  <sheetPr>
    <pageSetUpPr fitToPage="1"/>
  </sheetPr>
  <dimension ref="B1:AP51"/>
  <sheetViews>
    <sheetView showZeros="0" view="pageBreakPreview" zoomScale="70" zoomScaleNormal="100" zoomScaleSheetLayoutView="70" workbookViewId="0">
      <pane xSplit="4" ySplit="6" topLeftCell="E16" activePane="bottomRight" state="frozen"/>
      <selection activeCell="M31" sqref="M31"/>
      <selection pane="topRight" activeCell="M31" sqref="M31"/>
      <selection pane="bottomLeft" activeCell="M31" sqref="M31"/>
      <selection pane="bottomRight" activeCell="AH51" sqref="AH51:AP51"/>
    </sheetView>
  </sheetViews>
  <sheetFormatPr defaultColWidth="9" defaultRowHeight="13.2" x14ac:dyDescent="0.2"/>
  <cols>
    <col min="1" max="1" width="2.33203125" customWidth="1"/>
    <col min="2" max="2" width="8.77734375" customWidth="1"/>
    <col min="3" max="3" width="10.21875" customWidth="1"/>
    <col min="4" max="11" width="9.44140625" customWidth="1"/>
    <col min="12" max="12" width="7.6640625" customWidth="1"/>
    <col min="13" max="13" width="10.21875" customWidth="1"/>
    <col min="14" max="21" width="9.44140625" customWidth="1"/>
    <col min="22" max="22" width="2.33203125" customWidth="1"/>
    <col min="24" max="24" width="10.21875" customWidth="1"/>
    <col min="25" max="32" width="9.44140625" customWidth="1"/>
    <col min="33" max="33" width="7.6640625" customWidth="1"/>
    <col min="34" max="34" width="10.21875" customWidth="1"/>
    <col min="35" max="42" width="9.44140625" customWidth="1"/>
  </cols>
  <sheetData>
    <row r="1" spans="2:42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2:42" x14ac:dyDescent="0.2">
      <c r="B2" s="25" t="s">
        <v>173</v>
      </c>
      <c r="C2" s="2"/>
      <c r="D2" s="2"/>
      <c r="E2" s="2"/>
      <c r="F2" s="2"/>
      <c r="G2" s="2"/>
      <c r="H2" s="2"/>
      <c r="I2" s="2" t="s">
        <v>261</v>
      </c>
      <c r="J2" s="2"/>
      <c r="K2" s="2"/>
      <c r="L2" s="2"/>
      <c r="M2" s="2"/>
      <c r="N2" s="2"/>
      <c r="O2" s="2"/>
      <c r="P2" s="2"/>
      <c r="Q2" s="2"/>
      <c r="R2" s="2"/>
      <c r="S2" s="2" t="s">
        <v>261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 t="s">
        <v>261</v>
      </c>
      <c r="AE2" s="2"/>
      <c r="AF2" s="1"/>
      <c r="AG2" s="2"/>
      <c r="AH2" s="2"/>
      <c r="AI2" s="1"/>
      <c r="AJ2" s="1"/>
      <c r="AK2" s="1"/>
      <c r="AL2" s="1"/>
      <c r="AM2" s="1"/>
      <c r="AN2" s="2" t="s">
        <v>261</v>
      </c>
      <c r="AO2" s="1"/>
      <c r="AP2" s="1"/>
    </row>
    <row r="3" spans="2:42" x14ac:dyDescent="0.2">
      <c r="B3" s="2"/>
      <c r="C3" s="2"/>
      <c r="D3" s="16"/>
      <c r="E3" s="16"/>
      <c r="F3" s="16"/>
      <c r="G3" s="16"/>
      <c r="H3" s="16"/>
      <c r="I3" s="16"/>
      <c r="J3" s="16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16"/>
      <c r="AC3" s="16"/>
      <c r="AD3" s="16"/>
      <c r="AE3" s="16"/>
      <c r="AF3" s="1"/>
      <c r="AG3" s="2"/>
      <c r="AH3" s="2"/>
      <c r="AI3" s="1"/>
      <c r="AJ3" s="1"/>
      <c r="AK3" s="1"/>
      <c r="AL3" s="1"/>
      <c r="AM3" s="1"/>
      <c r="AN3" s="1"/>
      <c r="AO3" s="1"/>
      <c r="AP3" s="1"/>
    </row>
    <row r="4" spans="2:42" ht="17.25" customHeight="1" x14ac:dyDescent="0.2">
      <c r="B4" s="8" t="s">
        <v>58</v>
      </c>
      <c r="C4" s="487" t="s">
        <v>93</v>
      </c>
      <c r="D4" s="532" t="s">
        <v>159</v>
      </c>
      <c r="E4" s="523"/>
      <c r="F4" s="523"/>
      <c r="G4" s="524"/>
      <c r="H4" s="505" t="s">
        <v>160</v>
      </c>
      <c r="I4" s="501" t="s">
        <v>162</v>
      </c>
      <c r="J4" s="501" t="s">
        <v>161</v>
      </c>
      <c r="K4" s="489" t="s">
        <v>163</v>
      </c>
      <c r="L4" s="32"/>
      <c r="M4" s="494" t="s">
        <v>93</v>
      </c>
      <c r="N4" s="518" t="s">
        <v>172</v>
      </c>
      <c r="O4" s="497"/>
      <c r="P4" s="498"/>
      <c r="Q4" s="487" t="s">
        <v>164</v>
      </c>
      <c r="R4" s="487" t="s">
        <v>165</v>
      </c>
      <c r="S4" s="487" t="s">
        <v>97</v>
      </c>
      <c r="T4" s="487" t="s">
        <v>99</v>
      </c>
      <c r="U4" s="489" t="s">
        <v>100</v>
      </c>
      <c r="V4" s="79"/>
      <c r="W4" s="8" t="s">
        <v>58</v>
      </c>
      <c r="X4" s="13"/>
      <c r="Y4" s="532" t="s">
        <v>143</v>
      </c>
      <c r="Z4" s="523"/>
      <c r="AA4" s="523"/>
      <c r="AB4" s="524"/>
      <c r="AC4" s="505" t="s">
        <v>144</v>
      </c>
      <c r="AD4" s="501" t="s">
        <v>138</v>
      </c>
      <c r="AE4" s="501" t="s">
        <v>137</v>
      </c>
      <c r="AF4" s="489" t="s">
        <v>139</v>
      </c>
      <c r="AG4" s="54"/>
      <c r="AH4" s="85"/>
      <c r="AI4" s="518" t="s">
        <v>166</v>
      </c>
      <c r="AJ4" s="497"/>
      <c r="AK4" s="498"/>
      <c r="AL4" s="487" t="s">
        <v>145</v>
      </c>
      <c r="AM4" s="487" t="s">
        <v>142</v>
      </c>
      <c r="AN4" s="487" t="s">
        <v>97</v>
      </c>
      <c r="AO4" s="487" t="s">
        <v>99</v>
      </c>
      <c r="AP4" s="489" t="s">
        <v>100</v>
      </c>
    </row>
    <row r="5" spans="2:42" ht="17.25" customHeight="1" x14ac:dyDescent="0.2">
      <c r="B5" s="9" t="s">
        <v>59</v>
      </c>
      <c r="C5" s="488"/>
      <c r="D5" s="533" t="s">
        <v>90</v>
      </c>
      <c r="E5" s="491" t="s">
        <v>94</v>
      </c>
      <c r="F5" s="492"/>
      <c r="G5" s="493"/>
      <c r="H5" s="506"/>
      <c r="I5" s="515"/>
      <c r="J5" s="503"/>
      <c r="K5" s="490"/>
      <c r="L5" s="33"/>
      <c r="M5" s="495"/>
      <c r="N5" s="519"/>
      <c r="O5" s="499"/>
      <c r="P5" s="500"/>
      <c r="Q5" s="488"/>
      <c r="R5" s="488"/>
      <c r="S5" s="488"/>
      <c r="T5" s="488"/>
      <c r="U5" s="490"/>
      <c r="V5" s="79"/>
      <c r="W5" s="9" t="s">
        <v>59</v>
      </c>
      <c r="X5" s="14" t="s">
        <v>93</v>
      </c>
      <c r="Y5" s="533" t="s">
        <v>90</v>
      </c>
      <c r="Z5" s="491" t="s">
        <v>94</v>
      </c>
      <c r="AA5" s="492"/>
      <c r="AB5" s="493"/>
      <c r="AC5" s="506"/>
      <c r="AD5" s="515"/>
      <c r="AE5" s="515"/>
      <c r="AF5" s="490"/>
      <c r="AG5" s="54"/>
      <c r="AH5" s="9" t="s">
        <v>93</v>
      </c>
      <c r="AI5" s="519"/>
      <c r="AJ5" s="499"/>
      <c r="AK5" s="500"/>
      <c r="AL5" s="488"/>
      <c r="AM5" s="488"/>
      <c r="AN5" s="488"/>
      <c r="AO5" s="488"/>
      <c r="AP5" s="490"/>
    </row>
    <row r="6" spans="2:42" ht="17.25" customHeight="1" x14ac:dyDescent="0.2">
      <c r="B6" s="12" t="s">
        <v>60</v>
      </c>
      <c r="C6" s="504"/>
      <c r="D6" s="534"/>
      <c r="E6" s="61" t="s">
        <v>91</v>
      </c>
      <c r="F6" s="61" t="s">
        <v>92</v>
      </c>
      <c r="G6" s="61" t="s">
        <v>10</v>
      </c>
      <c r="H6" s="62" t="s">
        <v>117</v>
      </c>
      <c r="I6" s="68" t="s">
        <v>117</v>
      </c>
      <c r="J6" s="68" t="s">
        <v>117</v>
      </c>
      <c r="K6" s="92" t="s">
        <v>122</v>
      </c>
      <c r="L6" s="34"/>
      <c r="M6" s="496"/>
      <c r="N6" s="61" t="s">
        <v>95</v>
      </c>
      <c r="O6" s="61" t="s">
        <v>96</v>
      </c>
      <c r="P6" s="61" t="s">
        <v>10</v>
      </c>
      <c r="Q6" s="73" t="s">
        <v>119</v>
      </c>
      <c r="R6" s="73" t="s">
        <v>119</v>
      </c>
      <c r="S6" s="60" t="s">
        <v>146</v>
      </c>
      <c r="T6" s="73" t="s">
        <v>119</v>
      </c>
      <c r="U6" s="74" t="s">
        <v>119</v>
      </c>
      <c r="V6" s="80"/>
      <c r="W6" s="12" t="s">
        <v>60</v>
      </c>
      <c r="X6" s="75"/>
      <c r="Y6" s="534"/>
      <c r="Z6" s="61" t="s">
        <v>91</v>
      </c>
      <c r="AA6" s="61" t="s">
        <v>92</v>
      </c>
      <c r="AB6" s="61" t="s">
        <v>10</v>
      </c>
      <c r="AC6" s="62" t="s">
        <v>119</v>
      </c>
      <c r="AD6" s="68" t="s">
        <v>119</v>
      </c>
      <c r="AE6" s="68" t="s">
        <v>119</v>
      </c>
      <c r="AF6" s="92" t="s">
        <v>122</v>
      </c>
      <c r="AG6" s="34"/>
      <c r="AH6" s="86"/>
      <c r="AI6" s="61" t="s">
        <v>95</v>
      </c>
      <c r="AJ6" s="61" t="s">
        <v>96</v>
      </c>
      <c r="AK6" s="61" t="s">
        <v>10</v>
      </c>
      <c r="AL6" s="73" t="s">
        <v>119</v>
      </c>
      <c r="AM6" s="73" t="s">
        <v>119</v>
      </c>
      <c r="AN6" s="60" t="s">
        <v>147</v>
      </c>
      <c r="AO6" s="73" t="s">
        <v>119</v>
      </c>
      <c r="AP6" s="74" t="s">
        <v>119</v>
      </c>
    </row>
    <row r="7" spans="2:42" ht="18" customHeight="1" x14ac:dyDescent="0.2">
      <c r="B7" s="9"/>
      <c r="C7" s="59" t="s">
        <v>85</v>
      </c>
      <c r="D7" s="58">
        <v>2584</v>
      </c>
      <c r="E7" s="58">
        <v>0</v>
      </c>
      <c r="F7" s="58">
        <v>5310</v>
      </c>
      <c r="G7" s="58">
        <f>SUM(E7:F7)</f>
        <v>5310</v>
      </c>
      <c r="H7" s="58">
        <v>0</v>
      </c>
      <c r="I7" s="69">
        <v>0</v>
      </c>
      <c r="J7" s="69">
        <v>0</v>
      </c>
      <c r="K7" s="91">
        <v>0</v>
      </c>
      <c r="L7" s="35"/>
      <c r="M7" s="81" t="s">
        <v>85</v>
      </c>
      <c r="N7" s="63">
        <v>0</v>
      </c>
      <c r="O7" s="58">
        <v>0</v>
      </c>
      <c r="P7" s="58">
        <f>SUM(N7:O7)</f>
        <v>0</v>
      </c>
      <c r="Q7" s="58">
        <v>0</v>
      </c>
      <c r="R7" s="58">
        <v>0</v>
      </c>
      <c r="S7" s="63">
        <v>0</v>
      </c>
      <c r="T7" s="58"/>
      <c r="U7" s="56">
        <v>11010</v>
      </c>
      <c r="V7" s="35"/>
      <c r="W7" s="9" t="s">
        <v>153</v>
      </c>
      <c r="X7" s="64" t="s">
        <v>31</v>
      </c>
      <c r="Y7" s="58">
        <v>6674</v>
      </c>
      <c r="Z7" s="58">
        <v>5110</v>
      </c>
      <c r="AA7" s="58">
        <v>450885</v>
      </c>
      <c r="AB7" s="58">
        <f>SUM(Z7:AA7)</f>
        <v>455995</v>
      </c>
      <c r="AC7" s="58">
        <v>0</v>
      </c>
      <c r="AD7" s="69">
        <v>0</v>
      </c>
      <c r="AE7" s="69">
        <v>0</v>
      </c>
      <c r="AF7" s="93">
        <v>0</v>
      </c>
      <c r="AG7" s="35"/>
      <c r="AH7" s="87" t="s">
        <v>31</v>
      </c>
      <c r="AI7">
        <v>0</v>
      </c>
      <c r="AJ7" s="66">
        <v>0</v>
      </c>
      <c r="AK7" s="66">
        <f>SUM(AI7:AJ7)</f>
        <v>0</v>
      </c>
      <c r="AL7" s="58">
        <v>0</v>
      </c>
      <c r="AM7" s="67">
        <v>0</v>
      </c>
      <c r="AN7" s="66">
        <v>0</v>
      </c>
      <c r="AO7" s="66">
        <v>0</v>
      </c>
      <c r="AP7" s="56">
        <v>0</v>
      </c>
    </row>
    <row r="8" spans="2:42" ht="18" customHeight="1" x14ac:dyDescent="0.2">
      <c r="B8" s="9"/>
      <c r="C8" s="59" t="s">
        <v>174</v>
      </c>
      <c r="D8" s="58">
        <v>548</v>
      </c>
      <c r="E8" s="58">
        <v>38657</v>
      </c>
      <c r="F8" s="58">
        <v>59137</v>
      </c>
      <c r="G8" s="21">
        <f t="shared" ref="G8:G15" si="0">SUM(E8:F8)</f>
        <v>97794</v>
      </c>
      <c r="H8" s="58">
        <v>2657</v>
      </c>
      <c r="I8" s="69">
        <v>0</v>
      </c>
      <c r="J8" s="69">
        <v>500</v>
      </c>
      <c r="K8" s="56">
        <v>0</v>
      </c>
      <c r="L8" s="35"/>
      <c r="M8" s="81" t="s">
        <v>174</v>
      </c>
      <c r="N8" s="63">
        <v>0</v>
      </c>
      <c r="O8" s="58">
        <v>0</v>
      </c>
      <c r="P8" s="58"/>
      <c r="Q8" s="58">
        <v>0</v>
      </c>
      <c r="R8" s="58">
        <v>0</v>
      </c>
      <c r="S8" s="63">
        <v>0</v>
      </c>
      <c r="T8" s="58"/>
      <c r="U8" s="56">
        <v>21150</v>
      </c>
      <c r="V8" s="35"/>
      <c r="W8" s="9" t="s">
        <v>154</v>
      </c>
      <c r="X8" s="7" t="s">
        <v>32</v>
      </c>
      <c r="Y8" s="21">
        <v>2818</v>
      </c>
      <c r="Z8" s="21">
        <v>0</v>
      </c>
      <c r="AA8" s="21">
        <v>37655</v>
      </c>
      <c r="AB8" s="21">
        <f>SUM(Z8:AA8)</f>
        <v>37655</v>
      </c>
      <c r="AC8" s="21">
        <v>30</v>
      </c>
      <c r="AD8" s="57">
        <v>0</v>
      </c>
      <c r="AE8" s="57">
        <v>0</v>
      </c>
      <c r="AF8" s="19">
        <v>0</v>
      </c>
      <c r="AG8" s="35"/>
      <c r="AH8" s="88" t="s">
        <v>32</v>
      </c>
      <c r="AI8" s="49">
        <v>0</v>
      </c>
      <c r="AJ8" s="18">
        <v>0</v>
      </c>
      <c r="AK8" s="18">
        <f>SUM(AI8:AJ8)</f>
        <v>0</v>
      </c>
      <c r="AL8" s="21">
        <v>0</v>
      </c>
      <c r="AM8" s="49">
        <v>0</v>
      </c>
      <c r="AN8" s="18">
        <v>0</v>
      </c>
      <c r="AO8" s="18">
        <v>0</v>
      </c>
      <c r="AP8" s="23">
        <v>35000</v>
      </c>
    </row>
    <row r="9" spans="2:42" ht="18" customHeight="1" x14ac:dyDescent="0.2">
      <c r="B9" s="9" t="s">
        <v>61</v>
      </c>
      <c r="C9" s="4" t="s">
        <v>1</v>
      </c>
      <c r="D9" s="21">
        <v>563</v>
      </c>
      <c r="E9" s="21">
        <v>534</v>
      </c>
      <c r="F9" s="21">
        <v>114430</v>
      </c>
      <c r="G9" s="21">
        <f t="shared" si="0"/>
        <v>114964</v>
      </c>
      <c r="H9" s="21">
        <v>20995</v>
      </c>
      <c r="I9" s="57">
        <v>0</v>
      </c>
      <c r="J9" s="57">
        <v>7406</v>
      </c>
      <c r="K9" s="23">
        <v>0</v>
      </c>
      <c r="L9" s="35"/>
      <c r="M9" s="82" t="s">
        <v>1</v>
      </c>
      <c r="N9" s="42">
        <v>0</v>
      </c>
      <c r="O9" s="21">
        <v>0</v>
      </c>
      <c r="P9" s="21">
        <f t="shared" ref="P9:P15" si="1">SUM(N9:O9)</f>
        <v>0</v>
      </c>
      <c r="Q9" s="21">
        <v>0</v>
      </c>
      <c r="R9" s="21">
        <v>0</v>
      </c>
      <c r="S9" s="42">
        <v>0</v>
      </c>
      <c r="T9" s="21">
        <v>0</v>
      </c>
      <c r="U9" s="23">
        <v>53946</v>
      </c>
      <c r="V9" s="35"/>
      <c r="W9" s="9" t="s">
        <v>155</v>
      </c>
      <c r="X9" s="7" t="s">
        <v>33</v>
      </c>
      <c r="Y9" s="21">
        <v>6100</v>
      </c>
      <c r="Z9" s="21">
        <v>110</v>
      </c>
      <c r="AA9" s="21">
        <v>33642</v>
      </c>
      <c r="AB9" s="21">
        <f>SUM(Z9:AA9)</f>
        <v>33752</v>
      </c>
      <c r="AC9" s="21">
        <v>0</v>
      </c>
      <c r="AD9" s="57">
        <v>164640</v>
      </c>
      <c r="AE9" s="57">
        <v>0</v>
      </c>
      <c r="AF9" s="19">
        <v>0</v>
      </c>
      <c r="AG9" s="35"/>
      <c r="AH9" s="88" t="s">
        <v>33</v>
      </c>
      <c r="AI9" s="49">
        <v>111</v>
      </c>
      <c r="AJ9" s="18">
        <v>1355</v>
      </c>
      <c r="AK9" s="18">
        <f>SUM(AI9:AJ9)</f>
        <v>1466</v>
      </c>
      <c r="AL9" s="21">
        <v>0</v>
      </c>
      <c r="AM9" s="49">
        <v>0</v>
      </c>
      <c r="AN9" s="18">
        <v>0</v>
      </c>
      <c r="AO9" s="18">
        <v>0</v>
      </c>
      <c r="AP9" s="23">
        <v>5863</v>
      </c>
    </row>
    <row r="10" spans="2:42" ht="18" customHeight="1" x14ac:dyDescent="0.2">
      <c r="B10" s="9"/>
      <c r="C10" s="4" t="s">
        <v>2</v>
      </c>
      <c r="D10" s="21">
        <v>645</v>
      </c>
      <c r="E10" s="21">
        <v>5160</v>
      </c>
      <c r="F10" s="21">
        <v>0</v>
      </c>
      <c r="G10" s="21">
        <f t="shared" si="0"/>
        <v>5160</v>
      </c>
      <c r="H10" s="21">
        <v>0</v>
      </c>
      <c r="I10" s="57">
        <v>0</v>
      </c>
      <c r="J10" s="57">
        <v>0</v>
      </c>
      <c r="K10" s="23">
        <v>0</v>
      </c>
      <c r="L10" s="35"/>
      <c r="M10" s="82" t="s">
        <v>2</v>
      </c>
      <c r="N10" s="42">
        <v>0</v>
      </c>
      <c r="O10" s="21">
        <v>0</v>
      </c>
      <c r="P10" s="21">
        <f t="shared" si="1"/>
        <v>0</v>
      </c>
      <c r="Q10" s="21">
        <v>0</v>
      </c>
      <c r="R10" s="21">
        <v>0</v>
      </c>
      <c r="S10" s="42">
        <v>0</v>
      </c>
      <c r="T10" s="21">
        <v>0</v>
      </c>
      <c r="U10" s="23">
        <v>120252</v>
      </c>
      <c r="V10" s="35"/>
      <c r="W10" s="12"/>
      <c r="X10" s="65" t="s">
        <v>10</v>
      </c>
      <c r="Y10" s="22">
        <f t="shared" ref="Y10:AF10" si="2">SUM(Y7:Y9)</f>
        <v>15592</v>
      </c>
      <c r="Z10" s="22">
        <f t="shared" si="2"/>
        <v>5220</v>
      </c>
      <c r="AA10" s="22">
        <f t="shared" si="2"/>
        <v>522182</v>
      </c>
      <c r="AB10" s="22">
        <f t="shared" si="2"/>
        <v>527402</v>
      </c>
      <c r="AC10" s="22">
        <f t="shared" si="2"/>
        <v>30</v>
      </c>
      <c r="AD10" s="22">
        <f t="shared" si="2"/>
        <v>164640</v>
      </c>
      <c r="AE10" s="22">
        <f t="shared" si="2"/>
        <v>0</v>
      </c>
      <c r="AF10" s="24">
        <f t="shared" si="2"/>
        <v>0</v>
      </c>
      <c r="AG10" s="35"/>
      <c r="AH10" s="89" t="s">
        <v>10</v>
      </c>
      <c r="AI10" s="20">
        <f t="shared" ref="AI10:AP10" si="3">SUM(AI7:AI9)</f>
        <v>111</v>
      </c>
      <c r="AJ10" s="20">
        <f t="shared" si="3"/>
        <v>1355</v>
      </c>
      <c r="AK10" s="20">
        <f t="shared" si="3"/>
        <v>1466</v>
      </c>
      <c r="AL10" s="20">
        <f t="shared" si="3"/>
        <v>0</v>
      </c>
      <c r="AM10" s="20">
        <f t="shared" si="3"/>
        <v>0</v>
      </c>
      <c r="AN10" s="20">
        <f t="shared" si="3"/>
        <v>0</v>
      </c>
      <c r="AO10" s="20">
        <f t="shared" si="3"/>
        <v>0</v>
      </c>
      <c r="AP10" s="26">
        <f t="shared" si="3"/>
        <v>40863</v>
      </c>
    </row>
    <row r="11" spans="2:42" ht="18" customHeight="1" x14ac:dyDescent="0.2">
      <c r="B11" s="9"/>
      <c r="C11" s="5" t="s">
        <v>0</v>
      </c>
      <c r="D11" s="21">
        <v>8621</v>
      </c>
      <c r="E11" s="21">
        <v>10981</v>
      </c>
      <c r="F11" s="21">
        <v>60193</v>
      </c>
      <c r="G11" s="21">
        <f t="shared" si="0"/>
        <v>71174</v>
      </c>
      <c r="H11" s="21">
        <v>0</v>
      </c>
      <c r="I11" s="57">
        <v>0</v>
      </c>
      <c r="J11" s="57">
        <v>0</v>
      </c>
      <c r="K11" s="23">
        <v>0</v>
      </c>
      <c r="L11" s="35"/>
      <c r="M11" s="83" t="s">
        <v>0</v>
      </c>
      <c r="N11" s="42">
        <v>0</v>
      </c>
      <c r="O11" s="21">
        <v>0</v>
      </c>
      <c r="P11" s="21">
        <f t="shared" si="1"/>
        <v>0</v>
      </c>
      <c r="Q11" s="21">
        <v>0</v>
      </c>
      <c r="R11" s="21">
        <v>0</v>
      </c>
      <c r="S11" s="42">
        <v>0</v>
      </c>
      <c r="T11" s="21">
        <v>0</v>
      </c>
      <c r="U11" s="23">
        <v>900</v>
      </c>
      <c r="V11" s="35"/>
      <c r="W11" s="9" t="s">
        <v>75</v>
      </c>
      <c r="X11" s="64" t="s">
        <v>35</v>
      </c>
      <c r="Y11" s="58">
        <v>8039</v>
      </c>
      <c r="Z11" s="21">
        <v>1100</v>
      </c>
      <c r="AA11" s="21">
        <v>82728</v>
      </c>
      <c r="AB11" s="58">
        <f>SUM(Z11:AA11)</f>
        <v>83828</v>
      </c>
      <c r="AC11" s="58">
        <v>0</v>
      </c>
      <c r="AD11" s="69">
        <v>0</v>
      </c>
      <c r="AE11" s="69">
        <v>0</v>
      </c>
      <c r="AF11" s="56">
        <v>0</v>
      </c>
      <c r="AG11" s="35"/>
      <c r="AH11" s="87" t="s">
        <v>35</v>
      </c>
      <c r="AI11" s="95">
        <v>13100</v>
      </c>
      <c r="AJ11" s="66">
        <v>5850</v>
      </c>
      <c r="AK11" s="66">
        <f>SUM(AI11:AJ11)</f>
        <v>18950</v>
      </c>
      <c r="AL11" s="58">
        <v>0</v>
      </c>
      <c r="AM11" s="58">
        <v>0</v>
      </c>
      <c r="AN11" s="67">
        <v>0</v>
      </c>
      <c r="AO11" s="66">
        <v>0</v>
      </c>
      <c r="AP11" s="56">
        <v>14669</v>
      </c>
    </row>
    <row r="12" spans="2:42" ht="18" customHeight="1" x14ac:dyDescent="0.2">
      <c r="B12" s="9" t="s">
        <v>175</v>
      </c>
      <c r="C12" s="4" t="s">
        <v>8</v>
      </c>
      <c r="D12" s="21">
        <v>1000</v>
      </c>
      <c r="E12" s="21">
        <v>2000</v>
      </c>
      <c r="F12" s="21">
        <v>0</v>
      </c>
      <c r="G12" s="21">
        <f t="shared" si="0"/>
        <v>2000</v>
      </c>
      <c r="H12" s="21">
        <v>0</v>
      </c>
      <c r="I12" s="57">
        <v>0</v>
      </c>
      <c r="J12" s="57">
        <v>0</v>
      </c>
      <c r="K12" s="23">
        <v>0</v>
      </c>
      <c r="L12" s="35"/>
      <c r="M12" s="82" t="s">
        <v>8</v>
      </c>
      <c r="N12" s="42">
        <v>0</v>
      </c>
      <c r="O12" s="21">
        <v>0</v>
      </c>
      <c r="P12" s="21">
        <f t="shared" si="1"/>
        <v>0</v>
      </c>
      <c r="Q12" s="21">
        <v>0</v>
      </c>
      <c r="R12" s="21">
        <v>0</v>
      </c>
      <c r="S12" s="42">
        <v>0</v>
      </c>
      <c r="T12" s="21">
        <v>0</v>
      </c>
      <c r="U12" s="23">
        <v>0</v>
      </c>
      <c r="V12" s="35"/>
      <c r="W12" s="12" t="s">
        <v>76</v>
      </c>
      <c r="X12" s="65" t="s">
        <v>10</v>
      </c>
      <c r="Y12" s="22">
        <f t="shared" ref="Y12:AF12" si="4">SUM(Y11:Y11)</f>
        <v>8039</v>
      </c>
      <c r="Z12" s="22">
        <f t="shared" si="4"/>
        <v>1100</v>
      </c>
      <c r="AA12" s="22">
        <f t="shared" si="4"/>
        <v>82728</v>
      </c>
      <c r="AB12" s="22">
        <f t="shared" si="4"/>
        <v>83828</v>
      </c>
      <c r="AC12" s="22">
        <f t="shared" si="4"/>
        <v>0</v>
      </c>
      <c r="AD12" s="22">
        <f t="shared" si="4"/>
        <v>0</v>
      </c>
      <c r="AE12" s="22">
        <f t="shared" si="4"/>
        <v>0</v>
      </c>
      <c r="AF12" s="24">
        <f t="shared" si="4"/>
        <v>0</v>
      </c>
      <c r="AG12" s="35"/>
      <c r="AH12" s="89" t="s">
        <v>10</v>
      </c>
      <c r="AI12" s="22">
        <f t="shared" ref="AI12:AP12" si="5">SUM(AI11:AI11)</f>
        <v>13100</v>
      </c>
      <c r="AJ12" s="22">
        <f t="shared" si="5"/>
        <v>5850</v>
      </c>
      <c r="AK12" s="22">
        <f t="shared" si="5"/>
        <v>18950</v>
      </c>
      <c r="AL12" s="22">
        <f t="shared" si="5"/>
        <v>0</v>
      </c>
      <c r="AM12" s="22">
        <f t="shared" si="5"/>
        <v>0</v>
      </c>
      <c r="AN12" s="22">
        <f t="shared" si="5"/>
        <v>0</v>
      </c>
      <c r="AO12" s="22">
        <f t="shared" si="5"/>
        <v>0</v>
      </c>
      <c r="AP12" s="24">
        <f t="shared" si="5"/>
        <v>14669</v>
      </c>
    </row>
    <row r="13" spans="2:42" ht="18" customHeight="1" x14ac:dyDescent="0.2">
      <c r="B13" s="9"/>
      <c r="C13" s="4" t="s">
        <v>7</v>
      </c>
      <c r="D13" s="21">
        <v>1600</v>
      </c>
      <c r="E13" s="21">
        <v>0</v>
      </c>
      <c r="F13" s="21">
        <v>75790</v>
      </c>
      <c r="G13" s="21">
        <f t="shared" si="0"/>
        <v>75790</v>
      </c>
      <c r="H13" s="21">
        <v>0</v>
      </c>
      <c r="I13" s="57">
        <v>0</v>
      </c>
      <c r="J13" s="57">
        <v>0</v>
      </c>
      <c r="K13" s="23">
        <v>0</v>
      </c>
      <c r="L13" s="35"/>
      <c r="M13" s="82" t="s">
        <v>7</v>
      </c>
      <c r="N13" s="42">
        <v>0</v>
      </c>
      <c r="O13" s="21">
        <v>0</v>
      </c>
      <c r="P13" s="21">
        <f t="shared" si="1"/>
        <v>0</v>
      </c>
      <c r="Q13" s="21">
        <v>0</v>
      </c>
      <c r="R13" s="21">
        <v>0</v>
      </c>
      <c r="S13" s="42">
        <v>0</v>
      </c>
      <c r="T13" s="21">
        <v>0</v>
      </c>
      <c r="U13" s="23">
        <v>7770</v>
      </c>
      <c r="V13" s="35"/>
      <c r="W13" s="9" t="s">
        <v>77</v>
      </c>
      <c r="X13" s="64" t="s">
        <v>37</v>
      </c>
      <c r="Y13" s="58">
        <v>5500</v>
      </c>
      <c r="Z13" s="58">
        <v>1909</v>
      </c>
      <c r="AA13" s="58">
        <v>21608</v>
      </c>
      <c r="AB13" s="58">
        <f>SUM(Z13:AA13)</f>
        <v>23517</v>
      </c>
      <c r="AC13" s="58">
        <v>500</v>
      </c>
      <c r="AD13" s="69">
        <v>0</v>
      </c>
      <c r="AE13" s="69">
        <v>0</v>
      </c>
      <c r="AF13" s="56">
        <v>150</v>
      </c>
      <c r="AG13" s="35"/>
      <c r="AH13" s="87" t="s">
        <v>37</v>
      </c>
      <c r="AI13" s="67">
        <v>0</v>
      </c>
      <c r="AJ13" s="66">
        <v>0</v>
      </c>
      <c r="AK13" s="66">
        <f>SUM(AI13:AJ13)</f>
        <v>0</v>
      </c>
      <c r="AL13" s="58">
        <v>101</v>
      </c>
      <c r="AM13" s="58">
        <v>353</v>
      </c>
      <c r="AN13" s="67">
        <v>0</v>
      </c>
      <c r="AO13" s="66">
        <v>0</v>
      </c>
      <c r="AP13" s="56">
        <v>1900</v>
      </c>
    </row>
    <row r="14" spans="2:42" ht="18" customHeight="1" x14ac:dyDescent="0.2">
      <c r="B14" s="9" t="s">
        <v>62</v>
      </c>
      <c r="C14" s="4" t="s">
        <v>3</v>
      </c>
      <c r="D14" s="21">
        <v>1553</v>
      </c>
      <c r="E14" s="21">
        <v>52721</v>
      </c>
      <c r="F14" s="21">
        <v>32950</v>
      </c>
      <c r="G14" s="21">
        <f t="shared" si="0"/>
        <v>85671</v>
      </c>
      <c r="H14" s="21">
        <v>0</v>
      </c>
      <c r="I14" s="57">
        <v>0</v>
      </c>
      <c r="J14" s="57">
        <v>5266</v>
      </c>
      <c r="K14" s="23">
        <v>0</v>
      </c>
      <c r="L14" s="35"/>
      <c r="M14" s="82" t="s">
        <v>3</v>
      </c>
      <c r="N14" s="42">
        <v>0</v>
      </c>
      <c r="O14" s="21">
        <v>0</v>
      </c>
      <c r="P14" s="21">
        <f t="shared" si="1"/>
        <v>0</v>
      </c>
      <c r="Q14" s="21">
        <v>0</v>
      </c>
      <c r="R14" s="21">
        <v>0</v>
      </c>
      <c r="S14" s="42">
        <v>0</v>
      </c>
      <c r="T14" s="21">
        <v>0</v>
      </c>
      <c r="U14" s="23">
        <v>0</v>
      </c>
      <c r="V14" s="35"/>
      <c r="W14" s="9" t="s">
        <v>175</v>
      </c>
      <c r="X14" s="7" t="s">
        <v>38</v>
      </c>
      <c r="Y14" s="21">
        <v>13000</v>
      </c>
      <c r="Z14" s="21">
        <v>14115</v>
      </c>
      <c r="AA14" s="21">
        <v>0</v>
      </c>
      <c r="AB14" s="21">
        <f>SUM(Z14:AA14)</f>
        <v>14115</v>
      </c>
      <c r="AC14" s="21">
        <v>100</v>
      </c>
      <c r="AD14" s="57">
        <v>0</v>
      </c>
      <c r="AE14" s="57">
        <v>0</v>
      </c>
      <c r="AF14" s="23">
        <v>100</v>
      </c>
      <c r="AG14" s="35"/>
      <c r="AH14" s="88" t="s">
        <v>38</v>
      </c>
      <c r="AI14" s="49">
        <v>0</v>
      </c>
      <c r="AJ14" s="18">
        <v>3579</v>
      </c>
      <c r="AK14" s="18">
        <f>SUM(AI14:AJ14)</f>
        <v>3579</v>
      </c>
      <c r="AL14" s="21">
        <v>0</v>
      </c>
      <c r="AM14" s="21">
        <v>0</v>
      </c>
      <c r="AN14" s="49">
        <v>0</v>
      </c>
      <c r="AO14" s="18">
        <v>0</v>
      </c>
      <c r="AP14" s="23">
        <v>11300</v>
      </c>
    </row>
    <row r="15" spans="2:42" ht="18" customHeight="1" x14ac:dyDescent="0.2">
      <c r="B15" s="9"/>
      <c r="C15" s="4" t="s">
        <v>4</v>
      </c>
      <c r="D15" s="21">
        <v>671</v>
      </c>
      <c r="E15" s="21">
        <v>130092</v>
      </c>
      <c r="F15" s="21">
        <v>71746</v>
      </c>
      <c r="G15" s="21">
        <f t="shared" si="0"/>
        <v>201838</v>
      </c>
      <c r="H15" s="21">
        <v>128995</v>
      </c>
      <c r="I15" s="57">
        <v>8625</v>
      </c>
      <c r="J15" s="57">
        <v>2691</v>
      </c>
      <c r="K15" s="23">
        <v>0</v>
      </c>
      <c r="L15" s="35"/>
      <c r="M15" s="82" t="s">
        <v>4</v>
      </c>
      <c r="N15" s="42">
        <v>0</v>
      </c>
      <c r="O15" s="21">
        <v>0</v>
      </c>
      <c r="P15" s="21">
        <f t="shared" si="1"/>
        <v>0</v>
      </c>
      <c r="Q15" s="21">
        <v>0</v>
      </c>
      <c r="R15" s="21">
        <v>0</v>
      </c>
      <c r="S15" s="42">
        <v>0</v>
      </c>
      <c r="T15" s="21">
        <v>0</v>
      </c>
      <c r="U15" s="23">
        <v>0</v>
      </c>
      <c r="V15" s="35"/>
      <c r="W15" s="12" t="s">
        <v>78</v>
      </c>
      <c r="X15" s="65" t="s">
        <v>10</v>
      </c>
      <c r="Y15" s="22">
        <f t="shared" ref="Y15:AF15" si="6">SUM(Y13:Y14)</f>
        <v>18500</v>
      </c>
      <c r="Z15" s="22">
        <f t="shared" si="6"/>
        <v>16024</v>
      </c>
      <c r="AA15" s="22">
        <f t="shared" si="6"/>
        <v>21608</v>
      </c>
      <c r="AB15" s="22">
        <f t="shared" si="6"/>
        <v>37632</v>
      </c>
      <c r="AC15" s="22">
        <f t="shared" si="6"/>
        <v>600</v>
      </c>
      <c r="AD15" s="22">
        <f t="shared" si="6"/>
        <v>0</v>
      </c>
      <c r="AE15" s="22">
        <f t="shared" si="6"/>
        <v>0</v>
      </c>
      <c r="AF15" s="24">
        <f t="shared" si="6"/>
        <v>250</v>
      </c>
      <c r="AG15" s="35"/>
      <c r="AH15" s="89" t="s">
        <v>10</v>
      </c>
      <c r="AI15" s="22">
        <f t="shared" ref="AI15:AP15" si="7">SUM(AI13:AI14)</f>
        <v>0</v>
      </c>
      <c r="AJ15" s="22">
        <f t="shared" si="7"/>
        <v>3579</v>
      </c>
      <c r="AK15" s="22">
        <f t="shared" si="7"/>
        <v>3579</v>
      </c>
      <c r="AL15" s="22">
        <f t="shared" si="7"/>
        <v>101</v>
      </c>
      <c r="AM15" s="22">
        <f t="shared" si="7"/>
        <v>353</v>
      </c>
      <c r="AN15" s="22">
        <f t="shared" si="7"/>
        <v>0</v>
      </c>
      <c r="AO15" s="22">
        <f t="shared" si="7"/>
        <v>0</v>
      </c>
      <c r="AP15" s="24">
        <f t="shared" si="7"/>
        <v>13200</v>
      </c>
    </row>
    <row r="16" spans="2:42" ht="18" customHeight="1" x14ac:dyDescent="0.2">
      <c r="B16" s="12"/>
      <c r="C16" s="6" t="s">
        <v>10</v>
      </c>
      <c r="D16" s="22">
        <f t="shared" ref="D16:K16" si="8">SUM(D7:D15)</f>
        <v>17785</v>
      </c>
      <c r="E16" s="22">
        <f t="shared" si="8"/>
        <v>240145</v>
      </c>
      <c r="F16" s="22">
        <f t="shared" si="8"/>
        <v>419556</v>
      </c>
      <c r="G16" s="22">
        <f t="shared" si="8"/>
        <v>659701</v>
      </c>
      <c r="H16" s="22">
        <f t="shared" si="8"/>
        <v>152647</v>
      </c>
      <c r="I16" s="70">
        <f t="shared" si="8"/>
        <v>8625</v>
      </c>
      <c r="J16" s="70">
        <f t="shared" si="8"/>
        <v>15863</v>
      </c>
      <c r="K16" s="24">
        <f t="shared" si="8"/>
        <v>0</v>
      </c>
      <c r="L16" s="35"/>
      <c r="M16" s="84" t="s">
        <v>10</v>
      </c>
      <c r="N16" s="22">
        <v>0</v>
      </c>
      <c r="O16" s="22">
        <v>0</v>
      </c>
      <c r="P16" s="22">
        <f t="shared" ref="P16:U16" si="9">SUM(P7:P15)</f>
        <v>0</v>
      </c>
      <c r="Q16" s="22">
        <f t="shared" si="9"/>
        <v>0</v>
      </c>
      <c r="R16" s="22">
        <f t="shared" si="9"/>
        <v>0</v>
      </c>
      <c r="S16" s="22">
        <f t="shared" si="9"/>
        <v>0</v>
      </c>
      <c r="T16" s="22">
        <f t="shared" si="9"/>
        <v>0</v>
      </c>
      <c r="U16" s="24">
        <f t="shared" si="9"/>
        <v>215028</v>
      </c>
      <c r="V16" s="35"/>
      <c r="W16" s="9"/>
      <c r="X16" s="64" t="s">
        <v>39</v>
      </c>
      <c r="Y16" s="58">
        <v>27826</v>
      </c>
      <c r="Z16" s="58">
        <v>10061</v>
      </c>
      <c r="AA16" s="58">
        <v>21448</v>
      </c>
      <c r="AB16" s="58">
        <f>SUM(Z16:AA16)</f>
        <v>31509</v>
      </c>
      <c r="AC16" s="58">
        <v>1179</v>
      </c>
      <c r="AD16" s="69">
        <v>0</v>
      </c>
      <c r="AE16" s="69">
        <v>685</v>
      </c>
      <c r="AF16" s="56">
        <v>933</v>
      </c>
      <c r="AG16" s="35"/>
      <c r="AH16" s="87" t="s">
        <v>39</v>
      </c>
      <c r="AI16" s="67">
        <v>215</v>
      </c>
      <c r="AJ16" s="66">
        <v>2577</v>
      </c>
      <c r="AK16" s="66">
        <f>SUM(AI16:AJ16)</f>
        <v>2792</v>
      </c>
      <c r="AL16" s="58">
        <v>569</v>
      </c>
      <c r="AM16" s="58">
        <v>2009</v>
      </c>
      <c r="AN16" s="67">
        <v>0</v>
      </c>
      <c r="AO16" s="66">
        <v>0</v>
      </c>
      <c r="AP16" s="56">
        <v>12900</v>
      </c>
    </row>
    <row r="17" spans="2:42" ht="18" customHeight="1" x14ac:dyDescent="0.2">
      <c r="B17" s="9"/>
      <c r="C17" s="59" t="s">
        <v>11</v>
      </c>
      <c r="D17" s="58">
        <v>3220</v>
      </c>
      <c r="E17" s="58">
        <v>2771</v>
      </c>
      <c r="F17" s="58">
        <v>53150</v>
      </c>
      <c r="G17" s="58">
        <f>SUM(E17:F17)</f>
        <v>55921</v>
      </c>
      <c r="H17" s="58">
        <v>0</v>
      </c>
      <c r="I17" s="69">
        <v>0</v>
      </c>
      <c r="J17" s="69">
        <v>0</v>
      </c>
      <c r="K17" s="56">
        <v>0</v>
      </c>
      <c r="L17" s="35"/>
      <c r="M17" s="81" t="s">
        <v>11</v>
      </c>
      <c r="N17" s="63">
        <v>0</v>
      </c>
      <c r="O17" s="58">
        <v>0</v>
      </c>
      <c r="P17" s="58">
        <f>SUM(N17:O17)</f>
        <v>0</v>
      </c>
      <c r="Q17" s="58">
        <v>0</v>
      </c>
      <c r="R17" s="58">
        <v>0</v>
      </c>
      <c r="S17" s="63">
        <v>0</v>
      </c>
      <c r="T17" s="58">
        <v>0</v>
      </c>
      <c r="U17" s="56">
        <v>0</v>
      </c>
      <c r="V17" s="35"/>
      <c r="W17" s="9" t="s">
        <v>79</v>
      </c>
      <c r="X17" s="7" t="s">
        <v>40</v>
      </c>
      <c r="Y17" s="21">
        <v>16610</v>
      </c>
      <c r="Z17" s="21">
        <v>5975</v>
      </c>
      <c r="AA17" s="21">
        <v>0</v>
      </c>
      <c r="AB17" s="21">
        <f>SUM(Z17:AA17)</f>
        <v>5975</v>
      </c>
      <c r="AC17" s="21">
        <v>65</v>
      </c>
      <c r="AD17" s="57">
        <v>0</v>
      </c>
      <c r="AE17" s="57">
        <v>0</v>
      </c>
      <c r="AF17" s="23">
        <v>3998</v>
      </c>
      <c r="AG17" s="35"/>
      <c r="AH17" s="88" t="s">
        <v>40</v>
      </c>
      <c r="AI17" s="49">
        <v>55</v>
      </c>
      <c r="AJ17" s="18">
        <v>1164</v>
      </c>
      <c r="AK17" s="18">
        <f>SUM(AI17:AJ17)</f>
        <v>1219</v>
      </c>
      <c r="AL17" s="21">
        <v>116</v>
      </c>
      <c r="AM17" s="21">
        <v>17</v>
      </c>
      <c r="AN17" s="49">
        <v>0</v>
      </c>
      <c r="AO17" s="18">
        <v>0</v>
      </c>
      <c r="AP17" s="23">
        <v>3330</v>
      </c>
    </row>
    <row r="18" spans="2:42" ht="18" customHeight="1" x14ac:dyDescent="0.2">
      <c r="B18" s="9" t="s">
        <v>63</v>
      </c>
      <c r="C18" s="4" t="s">
        <v>86</v>
      </c>
      <c r="D18" s="21">
        <v>5000</v>
      </c>
      <c r="E18" s="21">
        <v>15449</v>
      </c>
      <c r="F18" s="21">
        <v>4076</v>
      </c>
      <c r="G18" s="21">
        <f>SUM(E18:F18)</f>
        <v>19525</v>
      </c>
      <c r="H18" s="21">
        <v>0</v>
      </c>
      <c r="I18" s="57">
        <v>0</v>
      </c>
      <c r="J18" s="57">
        <v>0</v>
      </c>
      <c r="K18" s="23">
        <v>0</v>
      </c>
      <c r="L18" s="35"/>
      <c r="M18" s="82" t="s">
        <v>86</v>
      </c>
      <c r="N18" s="42">
        <v>0</v>
      </c>
      <c r="O18" s="21">
        <v>0</v>
      </c>
      <c r="P18" s="21">
        <f>SUM(N18:O18)</f>
        <v>0</v>
      </c>
      <c r="Q18" s="21">
        <v>0</v>
      </c>
      <c r="R18" s="21">
        <v>0</v>
      </c>
      <c r="S18" s="42">
        <v>0</v>
      </c>
      <c r="T18" s="21">
        <v>0</v>
      </c>
      <c r="U18" s="23">
        <v>6759</v>
      </c>
      <c r="V18" s="35"/>
      <c r="W18" s="9" t="s">
        <v>151</v>
      </c>
      <c r="X18" s="7" t="s">
        <v>43</v>
      </c>
      <c r="Y18" s="21">
        <v>4395</v>
      </c>
      <c r="Z18" s="21">
        <v>798</v>
      </c>
      <c r="AA18" s="21">
        <v>0</v>
      </c>
      <c r="AB18" s="21">
        <f>SUM(Z18:AA18)</f>
        <v>798</v>
      </c>
      <c r="AC18" s="21">
        <v>20</v>
      </c>
      <c r="AD18" s="57">
        <v>0</v>
      </c>
      <c r="AE18" s="57">
        <v>0</v>
      </c>
      <c r="AF18" s="23">
        <v>10</v>
      </c>
      <c r="AG18" s="35"/>
      <c r="AH18" s="88" t="s">
        <v>43</v>
      </c>
      <c r="AI18" s="49">
        <v>22</v>
      </c>
      <c r="AJ18" s="18">
        <v>22194</v>
      </c>
      <c r="AK18" s="18">
        <f>SUM(AI18:AJ18)</f>
        <v>22216</v>
      </c>
      <c r="AL18" s="21">
        <v>41</v>
      </c>
      <c r="AM18" s="21">
        <v>0</v>
      </c>
      <c r="AN18" s="49">
        <v>0</v>
      </c>
      <c r="AO18" s="18">
        <v>0</v>
      </c>
      <c r="AP18" s="23">
        <v>0</v>
      </c>
    </row>
    <row r="19" spans="2:42" ht="18" customHeight="1" x14ac:dyDescent="0.2">
      <c r="B19" s="9" t="s">
        <v>168</v>
      </c>
      <c r="C19" s="4" t="s">
        <v>12</v>
      </c>
      <c r="D19" s="21">
        <v>4178</v>
      </c>
      <c r="E19" s="21">
        <v>308</v>
      </c>
      <c r="F19" s="21">
        <v>36832</v>
      </c>
      <c r="G19" s="21">
        <f>SUM(E19:F19)</f>
        <v>37140</v>
      </c>
      <c r="H19" s="21">
        <v>0</v>
      </c>
      <c r="I19" s="57">
        <v>0</v>
      </c>
      <c r="J19" s="57">
        <v>0</v>
      </c>
      <c r="K19" s="23">
        <v>0</v>
      </c>
      <c r="L19" s="35"/>
      <c r="M19" s="82" t="s">
        <v>12</v>
      </c>
      <c r="N19" s="42">
        <v>0</v>
      </c>
      <c r="O19" s="21">
        <v>0</v>
      </c>
      <c r="P19" s="21">
        <f>SUM(N19:O19)</f>
        <v>0</v>
      </c>
      <c r="Q19" s="21">
        <v>171</v>
      </c>
      <c r="R19" s="21">
        <v>189</v>
      </c>
      <c r="S19" s="42">
        <v>0</v>
      </c>
      <c r="T19" s="21">
        <v>0</v>
      </c>
      <c r="U19" s="23">
        <v>0</v>
      </c>
      <c r="V19" s="35"/>
      <c r="W19" s="9"/>
      <c r="X19" s="7" t="s">
        <v>44</v>
      </c>
      <c r="Y19" s="21">
        <f t="shared" ref="Y19:AF19" si="10">SUM(Y16:Y18)</f>
        <v>48831</v>
      </c>
      <c r="Z19" s="21">
        <f t="shared" si="10"/>
        <v>16834</v>
      </c>
      <c r="AA19" s="21">
        <f t="shared" si="10"/>
        <v>21448</v>
      </c>
      <c r="AB19" s="21">
        <f t="shared" si="10"/>
        <v>38282</v>
      </c>
      <c r="AC19" s="21">
        <f t="shared" si="10"/>
        <v>1264</v>
      </c>
      <c r="AD19" s="21">
        <f t="shared" si="10"/>
        <v>0</v>
      </c>
      <c r="AE19" s="21">
        <f t="shared" si="10"/>
        <v>685</v>
      </c>
      <c r="AF19" s="23">
        <f t="shared" si="10"/>
        <v>4941</v>
      </c>
      <c r="AG19" s="35"/>
      <c r="AH19" s="88" t="s">
        <v>44</v>
      </c>
      <c r="AI19" s="21">
        <f t="shared" ref="AI19:AP19" si="11">SUM(AI16:AI18)</f>
        <v>292</v>
      </c>
      <c r="AJ19" s="21">
        <f t="shared" si="11"/>
        <v>25935</v>
      </c>
      <c r="AK19" s="21">
        <f t="shared" si="11"/>
        <v>26227</v>
      </c>
      <c r="AL19" s="21">
        <f t="shared" si="11"/>
        <v>726</v>
      </c>
      <c r="AM19" s="21">
        <f t="shared" si="11"/>
        <v>2026</v>
      </c>
      <c r="AN19" s="21">
        <f t="shared" si="11"/>
        <v>0</v>
      </c>
      <c r="AO19" s="21">
        <f t="shared" si="11"/>
        <v>0</v>
      </c>
      <c r="AP19" s="23">
        <f t="shared" si="11"/>
        <v>16230</v>
      </c>
    </row>
    <row r="20" spans="2:42" ht="18" customHeight="1" x14ac:dyDescent="0.2">
      <c r="B20" s="9" t="s">
        <v>64</v>
      </c>
      <c r="C20" s="4" t="s">
        <v>13</v>
      </c>
      <c r="D20" s="21">
        <v>7034</v>
      </c>
      <c r="E20" s="21">
        <v>492</v>
      </c>
      <c r="F20" s="21">
        <v>55691</v>
      </c>
      <c r="G20" s="21">
        <f>SUM(E20:F20)</f>
        <v>56183</v>
      </c>
      <c r="H20" s="21">
        <v>0</v>
      </c>
      <c r="I20" s="57">
        <v>0</v>
      </c>
      <c r="J20" s="57">
        <v>0</v>
      </c>
      <c r="K20" s="23">
        <v>0</v>
      </c>
      <c r="L20" s="35"/>
      <c r="M20" s="82" t="s">
        <v>13</v>
      </c>
      <c r="N20" s="42">
        <v>0</v>
      </c>
      <c r="O20" s="21">
        <v>0</v>
      </c>
      <c r="P20" s="21">
        <f>SUM(N20:O20)</f>
        <v>0</v>
      </c>
      <c r="Q20" s="21">
        <v>7</v>
      </c>
      <c r="R20" s="21">
        <v>31</v>
      </c>
      <c r="S20" s="42">
        <v>0</v>
      </c>
      <c r="T20" s="21">
        <v>0</v>
      </c>
      <c r="U20" s="23">
        <v>2370</v>
      </c>
      <c r="V20" s="35"/>
      <c r="W20" s="9"/>
      <c r="X20" s="7" t="s">
        <v>45</v>
      </c>
      <c r="Y20" s="57">
        <v>8796</v>
      </c>
      <c r="Z20" s="96">
        <v>45816</v>
      </c>
      <c r="AA20" s="42">
        <v>868895</v>
      </c>
      <c r="AB20" s="21">
        <f>SUM(Z20:AA20)</f>
        <v>914711</v>
      </c>
      <c r="AC20" s="21">
        <v>335</v>
      </c>
      <c r="AD20" s="97">
        <v>200</v>
      </c>
      <c r="AE20" s="57">
        <v>90</v>
      </c>
      <c r="AF20" s="23">
        <v>1187</v>
      </c>
      <c r="AG20" s="35"/>
      <c r="AH20" s="88" t="s">
        <v>45</v>
      </c>
      <c r="AI20" s="49">
        <v>9240</v>
      </c>
      <c r="AJ20" s="18">
        <v>546530</v>
      </c>
      <c r="AK20" s="18">
        <f>SUM(AI20:AJ20)</f>
        <v>555770</v>
      </c>
      <c r="AL20" s="21">
        <v>0</v>
      </c>
      <c r="AM20" s="21">
        <v>778</v>
      </c>
      <c r="AN20" s="21">
        <v>6</v>
      </c>
      <c r="AO20" s="49">
        <v>0</v>
      </c>
      <c r="AP20" s="23">
        <v>135621</v>
      </c>
    </row>
    <row r="21" spans="2:42" ht="18" customHeight="1" x14ac:dyDescent="0.2">
      <c r="B21" s="12"/>
      <c r="C21" s="6" t="s">
        <v>10</v>
      </c>
      <c r="D21" s="22">
        <f t="shared" ref="D21:K21" si="12">SUM(D17:D20)</f>
        <v>19432</v>
      </c>
      <c r="E21" s="22">
        <f t="shared" si="12"/>
        <v>19020</v>
      </c>
      <c r="F21" s="22">
        <f t="shared" si="12"/>
        <v>149749</v>
      </c>
      <c r="G21" s="22">
        <f t="shared" si="12"/>
        <v>168769</v>
      </c>
      <c r="H21" s="22">
        <f t="shared" si="12"/>
        <v>0</v>
      </c>
      <c r="I21" s="22">
        <f t="shared" si="12"/>
        <v>0</v>
      </c>
      <c r="J21" s="22">
        <f t="shared" si="12"/>
        <v>0</v>
      </c>
      <c r="K21" s="24">
        <f t="shared" si="12"/>
        <v>0</v>
      </c>
      <c r="L21" s="35"/>
      <c r="M21" s="84" t="s">
        <v>10</v>
      </c>
      <c r="N21" s="22">
        <f t="shared" ref="N21:U21" si="13">SUM(N17:N20)</f>
        <v>0</v>
      </c>
      <c r="O21" s="22">
        <f t="shared" si="13"/>
        <v>0</v>
      </c>
      <c r="P21" s="22">
        <f t="shared" si="13"/>
        <v>0</v>
      </c>
      <c r="Q21" s="22">
        <f t="shared" si="13"/>
        <v>178</v>
      </c>
      <c r="R21" s="22">
        <f t="shared" si="13"/>
        <v>220</v>
      </c>
      <c r="S21" s="22">
        <f t="shared" si="13"/>
        <v>0</v>
      </c>
      <c r="T21" s="22">
        <f t="shared" si="13"/>
        <v>0</v>
      </c>
      <c r="U21" s="24">
        <f t="shared" si="13"/>
        <v>9129</v>
      </c>
      <c r="V21" s="35"/>
      <c r="W21" s="9"/>
      <c r="X21" s="7" t="s">
        <v>46</v>
      </c>
      <c r="Y21" s="21">
        <v>1798</v>
      </c>
      <c r="Z21" s="58">
        <v>8082</v>
      </c>
      <c r="AA21" s="21">
        <v>2534</v>
      </c>
      <c r="AB21" s="21">
        <f>SUM(Z21:AA21)</f>
        <v>10616</v>
      </c>
      <c r="AC21" s="21">
        <v>0</v>
      </c>
      <c r="AD21" s="57">
        <v>0</v>
      </c>
      <c r="AE21" s="57">
        <v>1</v>
      </c>
      <c r="AF21" s="23">
        <v>175</v>
      </c>
      <c r="AG21" s="35"/>
      <c r="AH21" s="88" t="s">
        <v>46</v>
      </c>
      <c r="AI21" s="49">
        <v>0</v>
      </c>
      <c r="AJ21" s="18">
        <v>128</v>
      </c>
      <c r="AK21" s="18">
        <f>SUM(AI21:AJ21)</f>
        <v>128</v>
      </c>
      <c r="AL21" s="21">
        <v>0</v>
      </c>
      <c r="AM21" s="21">
        <v>0</v>
      </c>
      <c r="AN21" s="21">
        <v>0</v>
      </c>
      <c r="AO21" s="49">
        <v>0</v>
      </c>
      <c r="AP21" s="23">
        <v>14310</v>
      </c>
    </row>
    <row r="22" spans="2:42" ht="18" customHeight="1" x14ac:dyDescent="0.2">
      <c r="B22" s="9" t="s">
        <v>65</v>
      </c>
      <c r="C22" s="59" t="s">
        <v>14</v>
      </c>
      <c r="D22" s="58">
        <v>2724</v>
      </c>
      <c r="E22" s="58">
        <v>2974</v>
      </c>
      <c r="F22" s="58">
        <v>121476</v>
      </c>
      <c r="G22" s="58">
        <f>SUM(E22:F22)</f>
        <v>124450</v>
      </c>
      <c r="H22" s="58">
        <v>1529</v>
      </c>
      <c r="I22" s="69">
        <v>0</v>
      </c>
      <c r="J22" s="69">
        <v>0</v>
      </c>
      <c r="K22" s="56">
        <v>0</v>
      </c>
      <c r="L22" s="35"/>
      <c r="M22" s="81" t="s">
        <v>14</v>
      </c>
      <c r="N22" s="63">
        <v>0</v>
      </c>
      <c r="O22" s="58">
        <v>0</v>
      </c>
      <c r="P22" s="58">
        <f>SUM(N22:O22)</f>
        <v>0</v>
      </c>
      <c r="Q22" s="58">
        <v>548</v>
      </c>
      <c r="R22" s="58">
        <v>0</v>
      </c>
      <c r="S22" s="63">
        <v>0</v>
      </c>
      <c r="T22" s="58">
        <v>0</v>
      </c>
      <c r="U22" s="56">
        <v>11397</v>
      </c>
      <c r="V22" s="35"/>
      <c r="W22" s="9" t="s">
        <v>80</v>
      </c>
      <c r="X22" s="7" t="s">
        <v>44</v>
      </c>
      <c r="Y22" s="21">
        <f t="shared" ref="Y22:AF22" si="14">SUM(Y20:Y21)</f>
        <v>10594</v>
      </c>
      <c r="Z22" s="21">
        <f t="shared" si="14"/>
        <v>53898</v>
      </c>
      <c r="AA22" s="21">
        <f t="shared" si="14"/>
        <v>871429</v>
      </c>
      <c r="AB22" s="21">
        <f t="shared" si="14"/>
        <v>925327</v>
      </c>
      <c r="AC22" s="21">
        <f t="shared" si="14"/>
        <v>335</v>
      </c>
      <c r="AD22" s="21">
        <f t="shared" si="14"/>
        <v>200</v>
      </c>
      <c r="AE22" s="21">
        <f t="shared" si="14"/>
        <v>91</v>
      </c>
      <c r="AF22" s="23">
        <f t="shared" si="14"/>
        <v>1362</v>
      </c>
      <c r="AG22" s="35"/>
      <c r="AH22" s="88" t="s">
        <v>44</v>
      </c>
      <c r="AI22" s="18">
        <f t="shared" ref="AI22:AP22" si="15">SUM(AI20:AI21)</f>
        <v>9240</v>
      </c>
      <c r="AJ22" s="18">
        <f t="shared" si="15"/>
        <v>546658</v>
      </c>
      <c r="AK22" s="18">
        <f t="shared" si="15"/>
        <v>555898</v>
      </c>
      <c r="AL22" s="18">
        <f t="shared" si="15"/>
        <v>0</v>
      </c>
      <c r="AM22" s="18">
        <f t="shared" si="15"/>
        <v>778</v>
      </c>
      <c r="AN22" s="18">
        <f t="shared" si="15"/>
        <v>6</v>
      </c>
      <c r="AO22" s="18">
        <f t="shared" si="15"/>
        <v>0</v>
      </c>
      <c r="AP22" s="19">
        <f t="shared" si="15"/>
        <v>149931</v>
      </c>
    </row>
    <row r="23" spans="2:42" ht="18" customHeight="1" x14ac:dyDescent="0.2">
      <c r="B23" s="9"/>
      <c r="C23" s="59" t="s">
        <v>176</v>
      </c>
      <c r="D23" s="58">
        <v>0</v>
      </c>
      <c r="E23" s="58">
        <v>0</v>
      </c>
      <c r="F23" s="58">
        <v>93754</v>
      </c>
      <c r="G23" s="58">
        <f>SUM(E23:F23)</f>
        <v>93754</v>
      </c>
      <c r="H23" s="58">
        <v>0</v>
      </c>
      <c r="I23" s="69">
        <v>0</v>
      </c>
      <c r="J23" s="69">
        <v>0</v>
      </c>
      <c r="K23" s="56">
        <v>0</v>
      </c>
      <c r="L23" s="35"/>
      <c r="M23" s="82" t="s">
        <v>176</v>
      </c>
      <c r="N23" s="63">
        <v>0</v>
      </c>
      <c r="O23" s="58">
        <v>0</v>
      </c>
      <c r="P23" s="58"/>
      <c r="Q23" s="58">
        <v>450</v>
      </c>
      <c r="R23" s="58">
        <v>0</v>
      </c>
      <c r="S23" s="63">
        <v>0</v>
      </c>
      <c r="T23" s="58">
        <v>0</v>
      </c>
      <c r="U23" s="56">
        <v>0</v>
      </c>
      <c r="V23" s="35"/>
      <c r="W23" s="12"/>
      <c r="X23" s="65" t="s">
        <v>10</v>
      </c>
      <c r="Y23" s="22">
        <f t="shared" ref="Y23:AF23" si="16">SUM(Y19,Y22)</f>
        <v>59425</v>
      </c>
      <c r="Z23" s="22">
        <f t="shared" si="16"/>
        <v>70732</v>
      </c>
      <c r="AA23" s="22">
        <f t="shared" si="16"/>
        <v>892877</v>
      </c>
      <c r="AB23" s="22">
        <f t="shared" si="16"/>
        <v>963609</v>
      </c>
      <c r="AC23" s="22">
        <f t="shared" si="16"/>
        <v>1599</v>
      </c>
      <c r="AD23" s="22">
        <f t="shared" si="16"/>
        <v>200</v>
      </c>
      <c r="AE23" s="22">
        <f t="shared" si="16"/>
        <v>776</v>
      </c>
      <c r="AF23" s="24">
        <f t="shared" si="16"/>
        <v>6303</v>
      </c>
      <c r="AG23" s="35"/>
      <c r="AH23" s="89" t="s">
        <v>10</v>
      </c>
      <c r="AI23" s="22">
        <f t="shared" ref="AI23:AP23" si="17">SUM(AI19,AI22)</f>
        <v>9532</v>
      </c>
      <c r="AJ23" s="22">
        <f t="shared" si="17"/>
        <v>572593</v>
      </c>
      <c r="AK23" s="22">
        <f t="shared" si="17"/>
        <v>582125</v>
      </c>
      <c r="AL23" s="22">
        <f t="shared" si="17"/>
        <v>726</v>
      </c>
      <c r="AM23" s="22">
        <f t="shared" si="17"/>
        <v>2804</v>
      </c>
      <c r="AN23" s="22">
        <f t="shared" si="17"/>
        <v>6</v>
      </c>
      <c r="AO23" s="22">
        <f t="shared" si="17"/>
        <v>0</v>
      </c>
      <c r="AP23" s="24">
        <f t="shared" si="17"/>
        <v>166161</v>
      </c>
    </row>
    <row r="24" spans="2:42" ht="18" customHeight="1" x14ac:dyDescent="0.2">
      <c r="B24" s="12" t="s">
        <v>66</v>
      </c>
      <c r="C24" s="6" t="s">
        <v>10</v>
      </c>
      <c r="D24" s="22">
        <f t="shared" ref="D24:K24" si="18">SUM(D22:D23)</f>
        <v>2724</v>
      </c>
      <c r="E24" s="22">
        <f t="shared" si="18"/>
        <v>2974</v>
      </c>
      <c r="F24" s="22">
        <f t="shared" si="18"/>
        <v>215230</v>
      </c>
      <c r="G24" s="22">
        <f t="shared" si="18"/>
        <v>218204</v>
      </c>
      <c r="H24" s="22">
        <f t="shared" si="18"/>
        <v>1529</v>
      </c>
      <c r="I24" s="22">
        <f t="shared" si="18"/>
        <v>0</v>
      </c>
      <c r="J24" s="22">
        <f t="shared" si="18"/>
        <v>0</v>
      </c>
      <c r="K24" s="24">
        <f t="shared" si="18"/>
        <v>0</v>
      </c>
      <c r="L24" s="35"/>
      <c r="M24" s="84" t="s">
        <v>10</v>
      </c>
      <c r="N24" s="22">
        <f t="shared" ref="N24:U24" si="19">SUM(N22:N23)</f>
        <v>0</v>
      </c>
      <c r="O24" s="22">
        <f t="shared" si="19"/>
        <v>0</v>
      </c>
      <c r="P24" s="22">
        <f t="shared" si="19"/>
        <v>0</v>
      </c>
      <c r="Q24" s="22">
        <f t="shared" si="19"/>
        <v>998</v>
      </c>
      <c r="R24" s="22">
        <f t="shared" si="19"/>
        <v>0</v>
      </c>
      <c r="S24" s="22">
        <f t="shared" si="19"/>
        <v>0</v>
      </c>
      <c r="T24" s="22">
        <f t="shared" si="19"/>
        <v>0</v>
      </c>
      <c r="U24" s="24">
        <f t="shared" si="19"/>
        <v>11397</v>
      </c>
      <c r="V24" s="35"/>
      <c r="W24" s="9"/>
      <c r="X24" s="64" t="s">
        <v>47</v>
      </c>
      <c r="Y24" s="58">
        <v>11785</v>
      </c>
      <c r="Z24" s="58">
        <v>3370</v>
      </c>
      <c r="AA24" s="58">
        <v>113601</v>
      </c>
      <c r="AB24" s="58">
        <f t="shared" ref="AB24:AB29" si="20">SUM(Z24:AA24)</f>
        <v>116971</v>
      </c>
      <c r="AC24" s="58">
        <v>0</v>
      </c>
      <c r="AD24" s="69">
        <v>0</v>
      </c>
      <c r="AE24" s="69">
        <v>219</v>
      </c>
      <c r="AF24" s="56">
        <v>0</v>
      </c>
      <c r="AG24" s="35"/>
      <c r="AH24" s="87" t="s">
        <v>47</v>
      </c>
      <c r="AI24" s="67">
        <v>0</v>
      </c>
      <c r="AJ24" s="66">
        <v>0</v>
      </c>
      <c r="AK24" s="66">
        <f t="shared" ref="AK24:AK29" si="21">SUM(AI24:AJ24)</f>
        <v>0</v>
      </c>
      <c r="AL24" s="58">
        <v>0</v>
      </c>
      <c r="AM24" s="58">
        <v>0</v>
      </c>
      <c r="AN24" s="66">
        <v>0</v>
      </c>
      <c r="AO24" s="67">
        <v>0</v>
      </c>
      <c r="AP24" s="56">
        <v>135664</v>
      </c>
    </row>
    <row r="25" spans="2:42" ht="18" customHeight="1" x14ac:dyDescent="0.2">
      <c r="B25" s="9"/>
      <c r="C25" s="59" t="s">
        <v>17</v>
      </c>
      <c r="D25" s="58">
        <v>256</v>
      </c>
      <c r="E25" s="58">
        <v>339</v>
      </c>
      <c r="F25" s="58">
        <v>43014</v>
      </c>
      <c r="G25" s="58">
        <f t="shared" ref="G25:G30" si="22">SUM(E25:F25)</f>
        <v>43353</v>
      </c>
      <c r="H25" s="58">
        <v>0</v>
      </c>
      <c r="I25" s="69">
        <v>0</v>
      </c>
      <c r="J25" s="69">
        <v>0</v>
      </c>
      <c r="K25" s="56">
        <v>0</v>
      </c>
      <c r="L25" s="35"/>
      <c r="M25" s="81" t="s">
        <v>17</v>
      </c>
      <c r="N25" s="63">
        <v>0</v>
      </c>
      <c r="O25" s="58">
        <v>0</v>
      </c>
      <c r="P25" s="58">
        <f t="shared" ref="P25:P30" si="23">SUM(N25:O25)</f>
        <v>0</v>
      </c>
      <c r="Q25" s="58">
        <v>0</v>
      </c>
      <c r="R25" s="58">
        <v>0</v>
      </c>
      <c r="S25" s="63">
        <v>0</v>
      </c>
      <c r="T25" s="58">
        <v>0</v>
      </c>
      <c r="U25" s="56">
        <v>0</v>
      </c>
      <c r="V25" s="35"/>
      <c r="W25" s="9" t="s">
        <v>81</v>
      </c>
      <c r="X25" s="7" t="s">
        <v>52</v>
      </c>
      <c r="Y25" s="21">
        <v>9132</v>
      </c>
      <c r="Z25" s="21">
        <v>0</v>
      </c>
      <c r="AA25" s="21">
        <v>0</v>
      </c>
      <c r="AB25" s="21">
        <f t="shared" si="20"/>
        <v>0</v>
      </c>
      <c r="AC25" s="21">
        <v>0</v>
      </c>
      <c r="AD25" s="57">
        <v>0</v>
      </c>
      <c r="AE25" s="57">
        <v>0</v>
      </c>
      <c r="AF25" s="23">
        <v>0</v>
      </c>
      <c r="AG25" s="35"/>
      <c r="AH25" s="88" t="s">
        <v>52</v>
      </c>
      <c r="AI25" s="49">
        <v>0</v>
      </c>
      <c r="AJ25" s="18">
        <v>0</v>
      </c>
      <c r="AK25" s="18">
        <f t="shared" si="21"/>
        <v>0</v>
      </c>
      <c r="AL25" s="21">
        <v>0</v>
      </c>
      <c r="AM25" s="21">
        <v>0</v>
      </c>
      <c r="AN25" s="18">
        <v>0</v>
      </c>
      <c r="AO25" s="49">
        <v>0</v>
      </c>
      <c r="AP25" s="23">
        <v>30519</v>
      </c>
    </row>
    <row r="26" spans="2:42" ht="18" customHeight="1" x14ac:dyDescent="0.2">
      <c r="B26" s="9" t="s">
        <v>67</v>
      </c>
      <c r="C26" s="4" t="s">
        <v>18</v>
      </c>
      <c r="D26" s="21">
        <v>3840</v>
      </c>
      <c r="E26" s="21">
        <v>830</v>
      </c>
      <c r="F26" s="21">
        <v>34965</v>
      </c>
      <c r="G26" s="21">
        <f t="shared" si="22"/>
        <v>35795</v>
      </c>
      <c r="H26" s="21">
        <v>0</v>
      </c>
      <c r="I26" s="57">
        <v>414558</v>
      </c>
      <c r="J26" s="57">
        <v>0</v>
      </c>
      <c r="K26" s="23">
        <v>0</v>
      </c>
      <c r="L26" s="35"/>
      <c r="M26" s="82" t="s">
        <v>18</v>
      </c>
      <c r="N26" s="42">
        <v>0</v>
      </c>
      <c r="O26" s="21">
        <v>0</v>
      </c>
      <c r="P26" s="21">
        <f t="shared" si="23"/>
        <v>0</v>
      </c>
      <c r="Q26" s="21">
        <v>0</v>
      </c>
      <c r="R26" s="21">
        <v>0</v>
      </c>
      <c r="S26" s="42">
        <v>0</v>
      </c>
      <c r="T26" s="21">
        <v>0</v>
      </c>
      <c r="U26" s="23">
        <v>6045</v>
      </c>
      <c r="V26" s="35"/>
      <c r="W26" s="9"/>
      <c r="X26" s="7" t="s">
        <v>48</v>
      </c>
      <c r="Y26" s="21">
        <v>47929</v>
      </c>
      <c r="Z26" s="21">
        <v>37424</v>
      </c>
      <c r="AA26" s="21">
        <v>31758</v>
      </c>
      <c r="AB26" s="21">
        <f t="shared" si="20"/>
        <v>69182</v>
      </c>
      <c r="AC26" s="21">
        <v>260</v>
      </c>
      <c r="AD26" s="72">
        <v>0</v>
      </c>
      <c r="AE26" s="57">
        <v>980</v>
      </c>
      <c r="AF26" s="23">
        <v>0</v>
      </c>
      <c r="AG26" s="35"/>
      <c r="AH26" s="88" t="s">
        <v>48</v>
      </c>
      <c r="AI26" s="49">
        <v>0</v>
      </c>
      <c r="AJ26" s="18">
        <v>0</v>
      </c>
      <c r="AK26" s="18">
        <f t="shared" si="21"/>
        <v>0</v>
      </c>
      <c r="AL26" s="21">
        <v>0</v>
      </c>
      <c r="AM26" s="21">
        <v>0</v>
      </c>
      <c r="AN26" s="18">
        <v>0</v>
      </c>
      <c r="AO26" s="49">
        <v>0</v>
      </c>
      <c r="AP26" s="23">
        <v>158086</v>
      </c>
    </row>
    <row r="27" spans="2:42" ht="18" customHeight="1" x14ac:dyDescent="0.2">
      <c r="B27" s="9"/>
      <c r="C27" s="4" t="s">
        <v>20</v>
      </c>
      <c r="D27" s="21">
        <v>123</v>
      </c>
      <c r="E27" s="21">
        <v>8375</v>
      </c>
      <c r="F27" s="21">
        <v>484683</v>
      </c>
      <c r="G27" s="21">
        <f t="shared" si="22"/>
        <v>493058</v>
      </c>
      <c r="H27" s="21">
        <v>0</v>
      </c>
      <c r="I27" s="57">
        <v>0</v>
      </c>
      <c r="J27" s="57">
        <v>0</v>
      </c>
      <c r="K27" s="23">
        <v>0</v>
      </c>
      <c r="L27" s="35"/>
      <c r="M27" s="82" t="s">
        <v>20</v>
      </c>
      <c r="N27" s="42">
        <v>0</v>
      </c>
      <c r="O27" s="21">
        <v>0</v>
      </c>
      <c r="P27" s="21">
        <f t="shared" si="23"/>
        <v>0</v>
      </c>
      <c r="Q27" s="21">
        <v>0</v>
      </c>
      <c r="R27" s="21">
        <v>0</v>
      </c>
      <c r="S27" s="42">
        <v>0</v>
      </c>
      <c r="T27" s="21">
        <v>0</v>
      </c>
      <c r="U27" s="23">
        <v>0</v>
      </c>
      <c r="V27" s="35"/>
      <c r="W27" s="9" t="s">
        <v>151</v>
      </c>
      <c r="X27" s="7" t="s">
        <v>49</v>
      </c>
      <c r="Y27" s="21">
        <v>10726</v>
      </c>
      <c r="Z27" s="21">
        <v>3831</v>
      </c>
      <c r="AA27" s="21">
        <v>7127</v>
      </c>
      <c r="AB27" s="21">
        <f t="shared" si="20"/>
        <v>10958</v>
      </c>
      <c r="AC27" s="21">
        <v>16</v>
      </c>
      <c r="AD27" s="57">
        <v>0</v>
      </c>
      <c r="AE27" s="57">
        <v>59</v>
      </c>
      <c r="AF27" s="23">
        <v>0</v>
      </c>
      <c r="AG27" s="35"/>
      <c r="AH27" s="88" t="s">
        <v>49</v>
      </c>
      <c r="AI27" s="49">
        <v>0</v>
      </c>
      <c r="AJ27" s="18">
        <v>0</v>
      </c>
      <c r="AK27" s="18">
        <f t="shared" si="21"/>
        <v>0</v>
      </c>
      <c r="AL27" s="21">
        <v>0</v>
      </c>
      <c r="AM27" s="21">
        <v>0</v>
      </c>
      <c r="AN27" s="18">
        <v>0</v>
      </c>
      <c r="AO27" s="49">
        <v>0</v>
      </c>
      <c r="AP27" s="23">
        <v>22527</v>
      </c>
    </row>
    <row r="28" spans="2:42" ht="18" customHeight="1" x14ac:dyDescent="0.2">
      <c r="B28" s="9" t="s">
        <v>175</v>
      </c>
      <c r="C28" s="4" t="s">
        <v>19</v>
      </c>
      <c r="D28" s="21"/>
      <c r="E28" s="21">
        <v>8635</v>
      </c>
      <c r="F28" s="21">
        <v>13235</v>
      </c>
      <c r="G28" s="21">
        <f t="shared" si="22"/>
        <v>21870</v>
      </c>
      <c r="H28" s="21">
        <v>0</v>
      </c>
      <c r="I28" s="57">
        <v>0</v>
      </c>
      <c r="J28" s="57">
        <v>0</v>
      </c>
      <c r="K28" s="23">
        <v>0</v>
      </c>
      <c r="L28" s="35"/>
      <c r="M28" s="82" t="s">
        <v>19</v>
      </c>
      <c r="N28" s="42">
        <v>0</v>
      </c>
      <c r="O28" s="21">
        <v>0</v>
      </c>
      <c r="P28" s="21">
        <f t="shared" si="23"/>
        <v>0</v>
      </c>
      <c r="Q28" s="21">
        <v>0</v>
      </c>
      <c r="R28" s="21">
        <v>0</v>
      </c>
      <c r="S28" s="42">
        <v>0</v>
      </c>
      <c r="T28" s="21">
        <v>0</v>
      </c>
      <c r="U28" s="23">
        <v>0</v>
      </c>
      <c r="V28" s="35"/>
      <c r="W28" s="9"/>
      <c r="X28" s="7" t="s">
        <v>50</v>
      </c>
      <c r="Y28" s="21">
        <v>1037</v>
      </c>
      <c r="Z28" s="21">
        <v>21140</v>
      </c>
      <c r="AA28" s="21">
        <v>23626</v>
      </c>
      <c r="AB28" s="21">
        <f t="shared" si="20"/>
        <v>44766</v>
      </c>
      <c r="AC28" s="21">
        <v>0</v>
      </c>
      <c r="AD28" s="57">
        <v>0</v>
      </c>
      <c r="AE28" s="57">
        <v>290</v>
      </c>
      <c r="AF28" s="23">
        <v>0</v>
      </c>
      <c r="AG28" s="35"/>
      <c r="AH28" s="88" t="s">
        <v>50</v>
      </c>
      <c r="AI28" s="49">
        <v>0</v>
      </c>
      <c r="AJ28" s="18">
        <v>0</v>
      </c>
      <c r="AK28" s="18">
        <f t="shared" si="21"/>
        <v>0</v>
      </c>
      <c r="AL28" s="21">
        <v>0</v>
      </c>
      <c r="AM28" s="21">
        <v>0</v>
      </c>
      <c r="AN28" s="18">
        <v>0</v>
      </c>
      <c r="AO28" s="49">
        <v>0</v>
      </c>
      <c r="AP28" s="23">
        <v>862548</v>
      </c>
    </row>
    <row r="29" spans="2:42" ht="18" customHeight="1" x14ac:dyDescent="0.2">
      <c r="B29" s="9"/>
      <c r="C29" s="4" t="s">
        <v>21</v>
      </c>
      <c r="D29" s="21">
        <v>121</v>
      </c>
      <c r="E29" s="21">
        <v>1673</v>
      </c>
      <c r="F29" s="21">
        <v>206965</v>
      </c>
      <c r="G29" s="21">
        <f t="shared" si="22"/>
        <v>208638</v>
      </c>
      <c r="H29" s="21">
        <v>0</v>
      </c>
      <c r="I29" s="57">
        <v>0</v>
      </c>
      <c r="J29" s="57">
        <v>0</v>
      </c>
      <c r="K29" s="23">
        <v>0</v>
      </c>
      <c r="L29" s="35"/>
      <c r="M29" s="82" t="s">
        <v>21</v>
      </c>
      <c r="N29" s="42">
        <v>0</v>
      </c>
      <c r="O29" s="21">
        <v>0</v>
      </c>
      <c r="P29" s="21">
        <f t="shared" si="23"/>
        <v>0</v>
      </c>
      <c r="Q29" s="21">
        <v>0</v>
      </c>
      <c r="R29" s="21">
        <v>0</v>
      </c>
      <c r="S29" s="42">
        <v>0</v>
      </c>
      <c r="T29" s="21">
        <v>0</v>
      </c>
      <c r="U29" s="23">
        <v>0</v>
      </c>
      <c r="V29" s="35"/>
      <c r="W29" s="9" t="s">
        <v>82</v>
      </c>
      <c r="X29" s="7" t="s">
        <v>51</v>
      </c>
      <c r="Y29" s="21">
        <v>3523</v>
      </c>
      <c r="Z29" s="21">
        <v>28</v>
      </c>
      <c r="AA29" s="21">
        <v>3426</v>
      </c>
      <c r="AB29" s="21">
        <f t="shared" si="20"/>
        <v>3454</v>
      </c>
      <c r="AC29" s="21">
        <v>0</v>
      </c>
      <c r="AD29" s="57">
        <v>0</v>
      </c>
      <c r="AE29" s="57">
        <v>3317</v>
      </c>
      <c r="AF29" s="23">
        <v>0</v>
      </c>
      <c r="AG29" s="35"/>
      <c r="AH29" s="88" t="s">
        <v>51</v>
      </c>
      <c r="AI29" s="49">
        <v>0</v>
      </c>
      <c r="AJ29" s="18">
        <v>0</v>
      </c>
      <c r="AK29" s="18">
        <f t="shared" si="21"/>
        <v>0</v>
      </c>
      <c r="AL29" s="21">
        <v>0</v>
      </c>
      <c r="AM29" s="21">
        <v>0</v>
      </c>
      <c r="AN29" s="18">
        <v>0</v>
      </c>
      <c r="AO29" s="49">
        <v>0</v>
      </c>
      <c r="AP29" s="23">
        <v>767767</v>
      </c>
    </row>
    <row r="30" spans="2:42" ht="18" customHeight="1" x14ac:dyDescent="0.2">
      <c r="B30" s="9" t="s">
        <v>68</v>
      </c>
      <c r="C30" s="4" t="s">
        <v>87</v>
      </c>
      <c r="D30" s="21">
        <v>487</v>
      </c>
      <c r="E30" s="21">
        <v>12730</v>
      </c>
      <c r="F30" s="21">
        <v>2555</v>
      </c>
      <c r="G30" s="21">
        <f t="shared" si="22"/>
        <v>15285</v>
      </c>
      <c r="H30" s="21">
        <v>0</v>
      </c>
      <c r="I30" s="57">
        <v>0</v>
      </c>
      <c r="J30" s="57">
        <v>0</v>
      </c>
      <c r="K30" s="23">
        <v>0</v>
      </c>
      <c r="L30" s="35"/>
      <c r="M30" s="82" t="s">
        <v>87</v>
      </c>
      <c r="N30" s="42">
        <v>0</v>
      </c>
      <c r="O30" s="21">
        <v>0</v>
      </c>
      <c r="P30" s="21">
        <f t="shared" si="23"/>
        <v>0</v>
      </c>
      <c r="Q30" s="21">
        <v>0</v>
      </c>
      <c r="R30" s="21">
        <v>0</v>
      </c>
      <c r="S30" s="42">
        <v>0</v>
      </c>
      <c r="T30" s="21">
        <v>0</v>
      </c>
      <c r="U30" s="23">
        <v>6180</v>
      </c>
      <c r="V30" s="35"/>
      <c r="W30" s="12"/>
      <c r="X30" s="65" t="s">
        <v>10</v>
      </c>
      <c r="Y30" s="22">
        <f t="shared" ref="Y30:AF30" si="24">SUM(Y24:Y29)</f>
        <v>84132</v>
      </c>
      <c r="Z30" s="22">
        <f t="shared" si="24"/>
        <v>65793</v>
      </c>
      <c r="AA30" s="22">
        <f t="shared" si="24"/>
        <v>179538</v>
      </c>
      <c r="AB30" s="22">
        <f t="shared" si="24"/>
        <v>245331</v>
      </c>
      <c r="AC30" s="22">
        <f t="shared" si="24"/>
        <v>276</v>
      </c>
      <c r="AD30" s="22">
        <f t="shared" si="24"/>
        <v>0</v>
      </c>
      <c r="AE30" s="22">
        <f t="shared" si="24"/>
        <v>4865</v>
      </c>
      <c r="AF30" s="24">
        <f t="shared" si="24"/>
        <v>0</v>
      </c>
      <c r="AG30" s="35"/>
      <c r="AH30" s="89" t="s">
        <v>10</v>
      </c>
      <c r="AI30" s="20">
        <f t="shared" ref="AI30:AP30" si="25">SUM(AI24:AI29)</f>
        <v>0</v>
      </c>
      <c r="AJ30" s="20">
        <f t="shared" si="25"/>
        <v>0</v>
      </c>
      <c r="AK30" s="20">
        <f t="shared" si="25"/>
        <v>0</v>
      </c>
      <c r="AL30" s="20">
        <f t="shared" si="25"/>
        <v>0</v>
      </c>
      <c r="AM30" s="20">
        <f t="shared" si="25"/>
        <v>0</v>
      </c>
      <c r="AN30" s="20">
        <f t="shared" si="25"/>
        <v>0</v>
      </c>
      <c r="AO30" s="20">
        <f t="shared" si="25"/>
        <v>0</v>
      </c>
      <c r="AP30" s="26">
        <f t="shared" si="25"/>
        <v>1977111</v>
      </c>
    </row>
    <row r="31" spans="2:42" ht="18" customHeight="1" x14ac:dyDescent="0.2">
      <c r="B31" s="12"/>
      <c r="C31" s="6" t="s">
        <v>10</v>
      </c>
      <c r="D31" s="22">
        <f t="shared" ref="D31:K31" si="26">SUM(D25:D30)</f>
        <v>4827</v>
      </c>
      <c r="E31" s="22">
        <f t="shared" si="26"/>
        <v>32582</v>
      </c>
      <c r="F31" s="22">
        <f t="shared" si="26"/>
        <v>785417</v>
      </c>
      <c r="G31" s="22">
        <f t="shared" si="26"/>
        <v>817999</v>
      </c>
      <c r="H31" s="22">
        <f t="shared" si="26"/>
        <v>0</v>
      </c>
      <c r="I31" s="22">
        <f t="shared" si="26"/>
        <v>414558</v>
      </c>
      <c r="J31" s="22">
        <f t="shared" si="26"/>
        <v>0</v>
      </c>
      <c r="K31" s="24">
        <f t="shared" si="26"/>
        <v>0</v>
      </c>
      <c r="L31" s="35"/>
      <c r="M31" s="84" t="s">
        <v>10</v>
      </c>
      <c r="N31" s="22">
        <f t="shared" ref="N31:U31" si="27">SUM(N25:N30)</f>
        <v>0</v>
      </c>
      <c r="O31" s="22">
        <f t="shared" si="27"/>
        <v>0</v>
      </c>
      <c r="P31" s="22">
        <f t="shared" si="27"/>
        <v>0</v>
      </c>
      <c r="Q31" s="22">
        <f t="shared" si="27"/>
        <v>0</v>
      </c>
      <c r="R31" s="22">
        <f t="shared" si="27"/>
        <v>0</v>
      </c>
      <c r="S31" s="22">
        <f t="shared" si="27"/>
        <v>0</v>
      </c>
      <c r="T31" s="22">
        <f t="shared" si="27"/>
        <v>0</v>
      </c>
      <c r="U31" s="24">
        <f t="shared" si="27"/>
        <v>12225</v>
      </c>
      <c r="V31" s="35"/>
      <c r="W31" s="9"/>
      <c r="X31" s="64" t="s">
        <v>53</v>
      </c>
      <c r="Y31" s="58">
        <v>33</v>
      </c>
      <c r="Z31" s="58">
        <v>2820</v>
      </c>
      <c r="AA31" s="58">
        <v>9446</v>
      </c>
      <c r="AB31" s="58">
        <f>SUM(Z31:AA31)</f>
        <v>12266</v>
      </c>
      <c r="AC31" s="58">
        <v>0</v>
      </c>
      <c r="AD31" s="69">
        <v>0</v>
      </c>
      <c r="AE31" s="69">
        <v>0</v>
      </c>
      <c r="AF31" s="56">
        <v>0</v>
      </c>
      <c r="AG31" s="35"/>
      <c r="AH31" s="87" t="s">
        <v>53</v>
      </c>
      <c r="AI31" s="67">
        <v>0</v>
      </c>
      <c r="AJ31" s="66">
        <v>0</v>
      </c>
      <c r="AK31" s="66">
        <f>SUM(AI31:AJ31)</f>
        <v>0</v>
      </c>
      <c r="AL31" s="58">
        <v>6210</v>
      </c>
      <c r="AM31" s="58">
        <v>2090</v>
      </c>
      <c r="AN31" s="66">
        <v>0</v>
      </c>
      <c r="AO31" s="67">
        <v>0</v>
      </c>
      <c r="AP31" s="56">
        <v>244800</v>
      </c>
    </row>
    <row r="32" spans="2:42" ht="18" customHeight="1" x14ac:dyDescent="0.2">
      <c r="B32" s="9"/>
      <c r="C32" s="59" t="s">
        <v>22</v>
      </c>
      <c r="D32" s="58">
        <v>20387</v>
      </c>
      <c r="E32" s="58">
        <v>2307</v>
      </c>
      <c r="F32" s="58">
        <v>569334</v>
      </c>
      <c r="G32" s="58">
        <f>SUM(E32:F32)</f>
        <v>571641</v>
      </c>
      <c r="H32" s="58">
        <v>575</v>
      </c>
      <c r="I32" s="69">
        <v>0</v>
      </c>
      <c r="J32" s="69">
        <v>2635</v>
      </c>
      <c r="K32" s="56">
        <v>0</v>
      </c>
      <c r="L32" s="35"/>
      <c r="M32" s="81" t="s">
        <v>22</v>
      </c>
      <c r="N32" s="63">
        <v>0</v>
      </c>
      <c r="O32" s="58">
        <v>0</v>
      </c>
      <c r="P32" s="58">
        <f>SUM(N32:O32)</f>
        <v>0</v>
      </c>
      <c r="Q32" s="58">
        <v>0</v>
      </c>
      <c r="R32" s="58">
        <v>0</v>
      </c>
      <c r="S32" s="63">
        <v>0</v>
      </c>
      <c r="T32" s="58">
        <v>0</v>
      </c>
      <c r="U32" s="56">
        <v>15135</v>
      </c>
      <c r="V32" s="35"/>
      <c r="W32" s="9" t="s">
        <v>83</v>
      </c>
      <c r="X32" s="7" t="s">
        <v>56</v>
      </c>
      <c r="Y32" s="21">
        <v>5420</v>
      </c>
      <c r="Z32" s="21">
        <v>5083</v>
      </c>
      <c r="AA32" s="21">
        <v>1413</v>
      </c>
      <c r="AB32" s="21">
        <f>SUM(Z32:AA32)</f>
        <v>6496</v>
      </c>
      <c r="AC32" s="21">
        <v>0</v>
      </c>
      <c r="AD32" s="57">
        <v>0</v>
      </c>
      <c r="AE32" s="57">
        <v>0</v>
      </c>
      <c r="AF32" s="23">
        <v>50</v>
      </c>
      <c r="AG32" s="35"/>
      <c r="AH32" s="88" t="s">
        <v>56</v>
      </c>
      <c r="AI32" s="49">
        <v>0</v>
      </c>
      <c r="AJ32" s="18">
        <v>50</v>
      </c>
      <c r="AK32" s="18">
        <f>SUM(AI32:AJ32)</f>
        <v>50</v>
      </c>
      <c r="AL32" s="21">
        <v>125</v>
      </c>
      <c r="AM32" s="21">
        <v>0</v>
      </c>
      <c r="AN32" s="18">
        <v>0</v>
      </c>
      <c r="AO32" s="49">
        <v>0</v>
      </c>
      <c r="AP32" s="23">
        <v>888672</v>
      </c>
    </row>
    <row r="33" spans="2:42" ht="18" customHeight="1" x14ac:dyDescent="0.2">
      <c r="B33" s="9" t="s">
        <v>69</v>
      </c>
      <c r="C33" s="4" t="s">
        <v>23</v>
      </c>
      <c r="D33" s="21">
        <v>602</v>
      </c>
      <c r="E33" s="21">
        <v>40</v>
      </c>
      <c r="F33" s="21">
        <v>0</v>
      </c>
      <c r="G33" s="21">
        <f>SUM(E33:F33)</f>
        <v>40</v>
      </c>
      <c r="H33" s="21">
        <v>0</v>
      </c>
      <c r="I33" s="57">
        <v>0</v>
      </c>
      <c r="J33" s="57">
        <v>0</v>
      </c>
      <c r="K33" s="23">
        <v>0</v>
      </c>
      <c r="L33" s="35"/>
      <c r="M33" s="82" t="s">
        <v>23</v>
      </c>
      <c r="N33" s="42">
        <v>0</v>
      </c>
      <c r="O33" s="21">
        <v>0</v>
      </c>
      <c r="P33" s="21">
        <f>SUM(N33:O33)</f>
        <v>0</v>
      </c>
      <c r="Q33">
        <v>0</v>
      </c>
      <c r="R33" s="21">
        <v>0</v>
      </c>
      <c r="S33" s="42">
        <v>0</v>
      </c>
      <c r="T33" s="21">
        <v>0</v>
      </c>
      <c r="U33" s="23">
        <v>1755</v>
      </c>
      <c r="V33" s="35"/>
      <c r="W33" s="9" t="s">
        <v>151</v>
      </c>
      <c r="X33" s="7" t="s">
        <v>57</v>
      </c>
      <c r="Y33" s="21">
        <v>40</v>
      </c>
      <c r="Z33" s="21">
        <v>0</v>
      </c>
      <c r="AA33" s="21">
        <v>0</v>
      </c>
      <c r="AB33" s="21">
        <f>SUM(Z33:AA33)</f>
        <v>0</v>
      </c>
      <c r="AC33" s="21">
        <v>0</v>
      </c>
      <c r="AD33" s="57">
        <v>0</v>
      </c>
      <c r="AE33" s="57">
        <v>0</v>
      </c>
      <c r="AF33" s="23">
        <v>0</v>
      </c>
      <c r="AG33" s="35"/>
      <c r="AH33" s="88" t="s">
        <v>57</v>
      </c>
      <c r="AI33" s="49">
        <v>0</v>
      </c>
      <c r="AJ33" s="18">
        <v>0</v>
      </c>
      <c r="AK33" s="18">
        <f>SUM(AI33:AJ33)</f>
        <v>0</v>
      </c>
      <c r="AL33" s="21">
        <v>0</v>
      </c>
      <c r="AM33" s="21">
        <v>0</v>
      </c>
      <c r="AN33" s="18">
        <v>0</v>
      </c>
      <c r="AO33" s="49">
        <v>0</v>
      </c>
      <c r="AP33" s="23">
        <v>804864</v>
      </c>
    </row>
    <row r="34" spans="2:42" ht="18" customHeight="1" x14ac:dyDescent="0.2">
      <c r="B34" s="9" t="s">
        <v>70</v>
      </c>
      <c r="C34" s="98" t="s">
        <v>177</v>
      </c>
      <c r="D34" s="21">
        <v>451</v>
      </c>
      <c r="E34" s="21">
        <v>4276</v>
      </c>
      <c r="F34" s="21">
        <v>0</v>
      </c>
      <c r="G34" s="21">
        <f>SUM(E34:F34)</f>
        <v>4276</v>
      </c>
      <c r="H34" s="21">
        <v>0</v>
      </c>
      <c r="I34" s="57">
        <v>0</v>
      </c>
      <c r="J34" s="57">
        <v>0</v>
      </c>
      <c r="K34" s="23">
        <v>0</v>
      </c>
      <c r="L34" s="35"/>
      <c r="M34" s="99" t="s">
        <v>177</v>
      </c>
      <c r="N34" s="42">
        <v>0</v>
      </c>
      <c r="O34" s="21">
        <v>0</v>
      </c>
      <c r="P34" s="21">
        <f>SUM(N34:O34)</f>
        <v>0</v>
      </c>
      <c r="Q34" s="21">
        <v>0</v>
      </c>
      <c r="R34" s="21">
        <v>0</v>
      </c>
      <c r="S34" s="42">
        <v>0</v>
      </c>
      <c r="T34" s="21">
        <v>0</v>
      </c>
      <c r="U34" s="23">
        <v>0</v>
      </c>
      <c r="V34" s="35"/>
      <c r="W34" s="9"/>
      <c r="X34" s="7" t="s">
        <v>55</v>
      </c>
      <c r="Y34" s="21"/>
      <c r="Z34" s="21">
        <v>0</v>
      </c>
      <c r="AA34" s="21">
        <v>10850</v>
      </c>
      <c r="AB34" s="21">
        <f>SUM(Z34:AA34)</f>
        <v>10850</v>
      </c>
      <c r="AC34" s="21">
        <v>0</v>
      </c>
      <c r="AD34" s="57">
        <v>0</v>
      </c>
      <c r="AE34" s="57">
        <v>0</v>
      </c>
      <c r="AF34" s="23">
        <v>0</v>
      </c>
      <c r="AG34" s="35"/>
      <c r="AH34" s="88" t="s">
        <v>55</v>
      </c>
      <c r="AI34" s="49">
        <v>0</v>
      </c>
      <c r="AJ34" s="18">
        <v>3250</v>
      </c>
      <c r="AK34" s="18">
        <f>SUM(AI34:AJ34)</f>
        <v>3250</v>
      </c>
      <c r="AL34" s="21">
        <v>0</v>
      </c>
      <c r="AM34" s="21">
        <v>0</v>
      </c>
      <c r="AN34" s="18">
        <v>0</v>
      </c>
      <c r="AO34" s="21">
        <v>800</v>
      </c>
      <c r="AP34" s="23">
        <v>62325</v>
      </c>
    </row>
    <row r="35" spans="2:42" ht="18" customHeight="1" x14ac:dyDescent="0.2">
      <c r="B35" s="12"/>
      <c r="C35" s="6" t="s">
        <v>10</v>
      </c>
      <c r="D35" s="22">
        <f t="shared" ref="D35:K35" si="28">SUM(D32:D34)</f>
        <v>21440</v>
      </c>
      <c r="E35" s="22">
        <f t="shared" si="28"/>
        <v>6623</v>
      </c>
      <c r="F35" s="22">
        <f t="shared" si="28"/>
        <v>569334</v>
      </c>
      <c r="G35" s="22">
        <f t="shared" si="28"/>
        <v>575957</v>
      </c>
      <c r="H35" s="22">
        <f t="shared" si="28"/>
        <v>575</v>
      </c>
      <c r="I35" s="22">
        <f t="shared" si="28"/>
        <v>0</v>
      </c>
      <c r="J35" s="22">
        <f t="shared" si="28"/>
        <v>2635</v>
      </c>
      <c r="K35" s="24">
        <f t="shared" si="28"/>
        <v>0</v>
      </c>
      <c r="L35" s="35"/>
      <c r="M35" s="84" t="s">
        <v>10</v>
      </c>
      <c r="N35" s="22">
        <f t="shared" ref="N35:U35" si="29">SUM(N32:N34)</f>
        <v>0</v>
      </c>
      <c r="O35" s="22">
        <f t="shared" si="29"/>
        <v>0</v>
      </c>
      <c r="P35" s="22">
        <f t="shared" si="29"/>
        <v>0</v>
      </c>
      <c r="Q35" s="22">
        <f t="shared" si="29"/>
        <v>0</v>
      </c>
      <c r="R35" s="22">
        <f t="shared" si="29"/>
        <v>0</v>
      </c>
      <c r="S35" s="22">
        <f t="shared" si="29"/>
        <v>0</v>
      </c>
      <c r="T35" s="22">
        <f t="shared" si="29"/>
        <v>0</v>
      </c>
      <c r="U35" s="24">
        <f t="shared" si="29"/>
        <v>16890</v>
      </c>
      <c r="V35" s="35"/>
      <c r="W35" s="9" t="s">
        <v>84</v>
      </c>
      <c r="X35" s="7" t="s">
        <v>54</v>
      </c>
      <c r="Y35" s="21">
        <v>2248</v>
      </c>
      <c r="Z35" s="21">
        <v>750</v>
      </c>
      <c r="AA35" s="21">
        <v>140268</v>
      </c>
      <c r="AB35" s="21">
        <f>SUM(Z35:AA35)</f>
        <v>141018</v>
      </c>
      <c r="AC35" s="21">
        <v>0</v>
      </c>
      <c r="AD35" s="57">
        <v>0</v>
      </c>
      <c r="AE35" s="57">
        <v>0</v>
      </c>
      <c r="AF35" s="23">
        <v>0</v>
      </c>
      <c r="AG35" s="35"/>
      <c r="AH35" s="88" t="s">
        <v>54</v>
      </c>
      <c r="AI35" s="49">
        <v>0</v>
      </c>
      <c r="AJ35" s="18">
        <v>0</v>
      </c>
      <c r="AK35" s="18">
        <f>SUM(AI35:AJ35)</f>
        <v>0</v>
      </c>
      <c r="AL35" s="21">
        <v>1300</v>
      </c>
      <c r="AM35" s="21">
        <v>100</v>
      </c>
      <c r="AN35" s="18">
        <v>0</v>
      </c>
      <c r="AO35" s="21">
        <v>0</v>
      </c>
      <c r="AP35" s="23">
        <v>64842</v>
      </c>
    </row>
    <row r="36" spans="2:42" ht="18" customHeight="1" x14ac:dyDescent="0.2">
      <c r="B36" s="9"/>
      <c r="C36" s="100" t="s">
        <v>178</v>
      </c>
      <c r="D36" s="58">
        <v>32340</v>
      </c>
      <c r="E36" s="58">
        <v>6421</v>
      </c>
      <c r="F36" s="58">
        <v>171951</v>
      </c>
      <c r="G36" s="58">
        <f t="shared" ref="G36:G41" si="30">SUM(E36:F36)</f>
        <v>178372</v>
      </c>
      <c r="H36" s="58">
        <v>0</v>
      </c>
      <c r="I36" s="69">
        <v>0</v>
      </c>
      <c r="J36" s="69">
        <v>500</v>
      </c>
      <c r="K36" s="56">
        <v>0</v>
      </c>
      <c r="L36" s="35"/>
      <c r="M36" s="101" t="s">
        <v>178</v>
      </c>
      <c r="N36" s="63">
        <v>0</v>
      </c>
      <c r="O36" s="58">
        <v>0</v>
      </c>
      <c r="P36" s="58">
        <f t="shared" ref="P36:P41" si="31">SUM(N36:O36)</f>
        <v>0</v>
      </c>
      <c r="Q36" s="58">
        <v>0</v>
      </c>
      <c r="R36" s="58">
        <v>0</v>
      </c>
      <c r="S36" s="63">
        <v>0</v>
      </c>
      <c r="T36" s="58">
        <v>0</v>
      </c>
      <c r="U36" s="56">
        <v>40437</v>
      </c>
      <c r="V36" s="35"/>
      <c r="W36" s="12"/>
      <c r="X36" s="65" t="s">
        <v>10</v>
      </c>
      <c r="Y36" s="22">
        <f t="shared" ref="Y36:AF36" si="32">SUM(Y31:Y35)</f>
        <v>7741</v>
      </c>
      <c r="Z36" s="22">
        <f t="shared" si="32"/>
        <v>8653</v>
      </c>
      <c r="AA36" s="22">
        <f t="shared" si="32"/>
        <v>161977</v>
      </c>
      <c r="AB36" s="22">
        <f t="shared" si="32"/>
        <v>170630</v>
      </c>
      <c r="AC36" s="22">
        <v>0</v>
      </c>
      <c r="AD36" s="22">
        <f t="shared" si="32"/>
        <v>0</v>
      </c>
      <c r="AE36" s="22">
        <f t="shared" si="32"/>
        <v>0</v>
      </c>
      <c r="AF36" s="24">
        <f t="shared" si="32"/>
        <v>50</v>
      </c>
      <c r="AG36" s="35"/>
      <c r="AH36" s="89" t="s">
        <v>10</v>
      </c>
      <c r="AI36" s="22">
        <f t="shared" ref="AI36:AP36" si="33">SUM(AI31:AI35)</f>
        <v>0</v>
      </c>
      <c r="AJ36" s="22">
        <f t="shared" si="33"/>
        <v>3300</v>
      </c>
      <c r="AK36" s="22">
        <f t="shared" si="33"/>
        <v>3300</v>
      </c>
      <c r="AL36" s="22">
        <f t="shared" si="33"/>
        <v>7635</v>
      </c>
      <c r="AM36" s="22">
        <f t="shared" si="33"/>
        <v>2190</v>
      </c>
      <c r="AN36" s="22">
        <f t="shared" si="33"/>
        <v>0</v>
      </c>
      <c r="AO36" s="22">
        <f t="shared" si="33"/>
        <v>800</v>
      </c>
      <c r="AP36" s="24">
        <f t="shared" si="33"/>
        <v>2065503</v>
      </c>
    </row>
    <row r="37" spans="2:42" ht="18" customHeight="1" x14ac:dyDescent="0.2">
      <c r="B37" s="9" t="s">
        <v>71</v>
      </c>
      <c r="C37" s="4" t="s">
        <v>26</v>
      </c>
      <c r="D37" s="21">
        <v>3765</v>
      </c>
      <c r="E37" s="21">
        <v>2561</v>
      </c>
      <c r="F37" s="21">
        <v>15349</v>
      </c>
      <c r="G37" s="21">
        <f t="shared" si="30"/>
        <v>17910</v>
      </c>
      <c r="H37" s="21">
        <v>0</v>
      </c>
      <c r="I37" s="57">
        <v>0</v>
      </c>
      <c r="J37" s="57">
        <v>0</v>
      </c>
      <c r="K37" s="23">
        <v>0</v>
      </c>
      <c r="L37" s="35"/>
      <c r="M37" s="82" t="s">
        <v>26</v>
      </c>
      <c r="N37" s="42">
        <v>0</v>
      </c>
      <c r="O37" s="21">
        <v>0</v>
      </c>
      <c r="P37" s="21">
        <f t="shared" si="31"/>
        <v>0</v>
      </c>
      <c r="Q37" s="21">
        <v>0</v>
      </c>
      <c r="R37" s="21">
        <v>0</v>
      </c>
      <c r="S37" s="42">
        <v>0</v>
      </c>
      <c r="T37" s="21">
        <v>0</v>
      </c>
      <c r="U37" s="23">
        <v>55815</v>
      </c>
      <c r="V37" s="35"/>
      <c r="W37" s="541" t="s">
        <v>88</v>
      </c>
      <c r="X37" s="542"/>
      <c r="Y37" s="76">
        <f t="shared" ref="Y37:AF37" si="34">SUM(D16,D21,D24,D31,D35,D42,Y10,Y12,Y15,Y23,Y30,Y36)</f>
        <v>299326</v>
      </c>
      <c r="Z37" s="76">
        <f t="shared" si="34"/>
        <v>503446</v>
      </c>
      <c r="AA37" s="76">
        <f t="shared" si="34"/>
        <v>4197173</v>
      </c>
      <c r="AB37" s="76">
        <f t="shared" si="34"/>
        <v>4700619</v>
      </c>
      <c r="AC37" s="76">
        <f t="shared" si="34"/>
        <v>157256</v>
      </c>
      <c r="AD37" s="76">
        <f t="shared" si="34"/>
        <v>588023</v>
      </c>
      <c r="AE37" s="76">
        <f t="shared" si="34"/>
        <v>24639</v>
      </c>
      <c r="AF37" s="77">
        <f t="shared" si="34"/>
        <v>6603</v>
      </c>
      <c r="AG37" s="35"/>
      <c r="AH37" s="90" t="s">
        <v>171</v>
      </c>
      <c r="AI37" s="76">
        <f t="shared" ref="AI37:AP37" si="35">SUM(N16,N21,N24,N31,N35,N42,AI10,AI12,AI15,AI23,AI30,AI36)</f>
        <v>22743</v>
      </c>
      <c r="AJ37" s="76">
        <f t="shared" si="35"/>
        <v>586677</v>
      </c>
      <c r="AK37" s="76">
        <f t="shared" si="35"/>
        <v>609420</v>
      </c>
      <c r="AL37" s="76">
        <f t="shared" si="35"/>
        <v>9638</v>
      </c>
      <c r="AM37" s="76">
        <f t="shared" si="35"/>
        <v>5567</v>
      </c>
      <c r="AN37" s="76">
        <f t="shared" si="35"/>
        <v>6</v>
      </c>
      <c r="AO37" s="76">
        <f t="shared" si="35"/>
        <v>800</v>
      </c>
      <c r="AP37" s="77">
        <f t="shared" si="35"/>
        <v>4644133</v>
      </c>
    </row>
    <row r="38" spans="2:42" ht="18" customHeight="1" x14ac:dyDescent="0.2">
      <c r="B38" s="9"/>
      <c r="C38" s="98" t="s">
        <v>179</v>
      </c>
      <c r="D38" s="21">
        <v>600</v>
      </c>
      <c r="E38" s="21">
        <v>23138</v>
      </c>
      <c r="F38" s="21">
        <v>0</v>
      </c>
      <c r="G38" s="21">
        <f t="shared" si="30"/>
        <v>23138</v>
      </c>
      <c r="H38" s="21">
        <v>0</v>
      </c>
      <c r="I38" s="57">
        <v>0</v>
      </c>
      <c r="J38" s="57">
        <v>0</v>
      </c>
      <c r="K38" s="23">
        <v>0</v>
      </c>
      <c r="L38" s="35"/>
      <c r="M38" s="99" t="s">
        <v>179</v>
      </c>
      <c r="N38" s="42">
        <v>0</v>
      </c>
      <c r="O38" s="21">
        <v>0</v>
      </c>
      <c r="P38" s="21">
        <f t="shared" si="31"/>
        <v>0</v>
      </c>
      <c r="Q38" s="21">
        <v>0</v>
      </c>
      <c r="R38" s="21">
        <v>0</v>
      </c>
      <c r="S38" s="42">
        <v>0</v>
      </c>
      <c r="T38" s="21">
        <v>0</v>
      </c>
      <c r="U38" s="23">
        <v>0</v>
      </c>
      <c r="V38" s="35"/>
    </row>
    <row r="39" spans="2:42" ht="18" customHeight="1" x14ac:dyDescent="0.2">
      <c r="B39" s="9" t="s">
        <v>150</v>
      </c>
      <c r="C39" s="98" t="s">
        <v>180</v>
      </c>
      <c r="D39" s="21">
        <v>1863</v>
      </c>
      <c r="E39" s="21">
        <v>0</v>
      </c>
      <c r="F39" s="21">
        <v>3200</v>
      </c>
      <c r="G39" s="21">
        <f t="shared" si="30"/>
        <v>3200</v>
      </c>
      <c r="H39" s="21">
        <v>0</v>
      </c>
      <c r="I39" s="57">
        <v>0</v>
      </c>
      <c r="J39" s="57">
        <v>0</v>
      </c>
      <c r="K39" s="23">
        <v>0</v>
      </c>
      <c r="L39" s="35"/>
      <c r="M39" s="99" t="s">
        <v>180</v>
      </c>
      <c r="N39" s="42">
        <v>0</v>
      </c>
      <c r="O39" s="21">
        <v>0</v>
      </c>
      <c r="P39" s="21">
        <f t="shared" si="31"/>
        <v>0</v>
      </c>
      <c r="Q39" s="21">
        <v>0</v>
      </c>
      <c r="R39" s="21">
        <v>0</v>
      </c>
      <c r="S39" s="42">
        <v>0</v>
      </c>
      <c r="T39" s="21">
        <v>0</v>
      </c>
      <c r="U39" s="23">
        <v>0</v>
      </c>
      <c r="V39" s="35"/>
    </row>
    <row r="40" spans="2:42" ht="18" customHeight="1" x14ac:dyDescent="0.2">
      <c r="B40" s="9"/>
      <c r="C40" s="98" t="s">
        <v>181</v>
      </c>
      <c r="D40" s="21">
        <v>1100</v>
      </c>
      <c r="E40" s="21">
        <v>1900</v>
      </c>
      <c r="F40" s="21">
        <v>0</v>
      </c>
      <c r="G40" s="21">
        <f t="shared" si="30"/>
        <v>1900</v>
      </c>
      <c r="H40" s="21">
        <v>0</v>
      </c>
      <c r="I40" s="57">
        <v>0</v>
      </c>
      <c r="J40" s="57">
        <v>0</v>
      </c>
      <c r="K40" s="23">
        <v>0</v>
      </c>
      <c r="L40" s="35"/>
      <c r="M40" s="99" t="s">
        <v>181</v>
      </c>
      <c r="N40" s="42">
        <v>0</v>
      </c>
      <c r="O40" s="21">
        <v>0</v>
      </c>
      <c r="P40" s="21">
        <f t="shared" si="31"/>
        <v>0</v>
      </c>
      <c r="Q40" s="21">
        <v>0</v>
      </c>
      <c r="R40" s="21">
        <v>0</v>
      </c>
      <c r="S40" s="42">
        <v>0</v>
      </c>
      <c r="T40" s="21">
        <v>0</v>
      </c>
      <c r="U40" s="23">
        <v>5705</v>
      </c>
      <c r="V40" s="35"/>
    </row>
    <row r="41" spans="2:42" ht="18" customHeight="1" x14ac:dyDescent="0.2">
      <c r="B41" s="9" t="s">
        <v>72</v>
      </c>
      <c r="C41" s="98" t="s">
        <v>182</v>
      </c>
      <c r="D41" s="21">
        <v>21</v>
      </c>
      <c r="E41" s="21">
        <v>560</v>
      </c>
      <c r="F41" s="21">
        <v>6477</v>
      </c>
      <c r="G41" s="21">
        <f t="shared" si="30"/>
        <v>7037</v>
      </c>
      <c r="H41" s="21">
        <v>0</v>
      </c>
      <c r="I41" s="57">
        <v>0</v>
      </c>
      <c r="J41" s="57">
        <v>0</v>
      </c>
      <c r="K41" s="23">
        <v>0</v>
      </c>
      <c r="L41" s="35"/>
      <c r="M41" s="99" t="s">
        <v>182</v>
      </c>
      <c r="N41" s="42">
        <v>0</v>
      </c>
      <c r="O41" s="21">
        <v>0</v>
      </c>
      <c r="P41" s="21">
        <f t="shared" si="31"/>
        <v>0</v>
      </c>
      <c r="Q41" s="21">
        <v>0</v>
      </c>
      <c r="R41" s="21">
        <v>0</v>
      </c>
      <c r="S41" s="42">
        <v>0</v>
      </c>
      <c r="T41" s="21">
        <v>0</v>
      </c>
      <c r="U41" s="23">
        <v>0</v>
      </c>
      <c r="V41" s="35"/>
    </row>
    <row r="42" spans="2:42" ht="18" customHeight="1" x14ac:dyDescent="0.2">
      <c r="B42" s="12"/>
      <c r="C42" s="6" t="s">
        <v>10</v>
      </c>
      <c r="D42" s="22">
        <f t="shared" ref="D42:K42" si="36">SUM(D36:D41)</f>
        <v>39689</v>
      </c>
      <c r="E42" s="22">
        <f t="shared" si="36"/>
        <v>34580</v>
      </c>
      <c r="F42" s="22">
        <f t="shared" si="36"/>
        <v>196977</v>
      </c>
      <c r="G42" s="22">
        <f t="shared" si="36"/>
        <v>231557</v>
      </c>
      <c r="H42" s="22">
        <f t="shared" si="36"/>
        <v>0</v>
      </c>
      <c r="I42" s="22">
        <f t="shared" si="36"/>
        <v>0</v>
      </c>
      <c r="J42" s="22">
        <f t="shared" si="36"/>
        <v>500</v>
      </c>
      <c r="K42" s="24">
        <f t="shared" si="36"/>
        <v>0</v>
      </c>
      <c r="L42" s="35"/>
      <c r="M42" s="84" t="s">
        <v>10</v>
      </c>
      <c r="N42" s="22">
        <f t="shared" ref="N42:U42" si="37">SUM(N36:N41)</f>
        <v>0</v>
      </c>
      <c r="O42" s="22">
        <f t="shared" si="37"/>
        <v>0</v>
      </c>
      <c r="P42" s="22">
        <f t="shared" si="37"/>
        <v>0</v>
      </c>
      <c r="Q42" s="22">
        <f t="shared" si="37"/>
        <v>0</v>
      </c>
      <c r="R42" s="22">
        <f t="shared" si="37"/>
        <v>0</v>
      </c>
      <c r="S42" s="22">
        <f t="shared" si="37"/>
        <v>0</v>
      </c>
      <c r="T42" s="22">
        <f t="shared" si="37"/>
        <v>0</v>
      </c>
      <c r="U42" s="24">
        <f t="shared" si="37"/>
        <v>101957</v>
      </c>
      <c r="V42" s="35"/>
    </row>
    <row r="43" spans="2:42" ht="18" customHeight="1" x14ac:dyDescent="0.2">
      <c r="B43" s="79"/>
      <c r="C43" s="102"/>
      <c r="D43" s="35"/>
      <c r="E43" s="35"/>
      <c r="F43" s="35"/>
      <c r="G43" s="35"/>
      <c r="H43" s="35"/>
      <c r="I43" s="35"/>
      <c r="J43" s="35"/>
      <c r="K43" s="35"/>
      <c r="L43" s="35"/>
      <c r="M43" s="102"/>
      <c r="N43" s="35"/>
      <c r="O43" s="35"/>
      <c r="P43" s="35"/>
      <c r="Q43" s="35"/>
      <c r="R43" s="35"/>
      <c r="S43" s="35"/>
      <c r="T43" s="35"/>
      <c r="U43" s="35"/>
      <c r="V43" s="35"/>
    </row>
    <row r="44" spans="2:42" ht="18" customHeight="1" x14ac:dyDescent="0.2">
      <c r="B44" s="103" t="s">
        <v>183</v>
      </c>
      <c r="C44" s="102"/>
      <c r="D44" s="35"/>
      <c r="E44" s="35"/>
      <c r="F44" s="35"/>
      <c r="G44" s="35"/>
      <c r="H44" s="35"/>
      <c r="I44" s="35"/>
      <c r="J44" s="35"/>
      <c r="K44" s="35"/>
      <c r="L44" s="35"/>
      <c r="M44" s="102"/>
      <c r="N44" s="35"/>
      <c r="O44" s="35"/>
      <c r="P44" s="35"/>
      <c r="Q44" s="35"/>
      <c r="R44" s="35"/>
      <c r="S44" s="35"/>
      <c r="T44" s="35"/>
      <c r="U44" s="35"/>
      <c r="V44" s="35"/>
    </row>
    <row r="45" spans="2:42" ht="18" customHeight="1" x14ac:dyDescent="0.2">
      <c r="B45" s="79"/>
      <c r="C45" s="102"/>
      <c r="D45" s="35"/>
      <c r="E45" s="35"/>
      <c r="F45" s="35"/>
      <c r="G45" s="35"/>
      <c r="H45" s="35"/>
      <c r="I45" s="35"/>
      <c r="J45" s="35"/>
      <c r="K45" s="35"/>
      <c r="L45" s="35"/>
      <c r="M45" s="102"/>
      <c r="N45" s="35"/>
      <c r="O45" s="35"/>
      <c r="P45" s="35"/>
      <c r="Q45" s="35"/>
      <c r="R45" s="35"/>
      <c r="S45" s="35"/>
      <c r="T45" s="35"/>
      <c r="U45" s="35"/>
      <c r="V45" s="35"/>
    </row>
    <row r="46" spans="2:42" ht="18" customHeight="1" x14ac:dyDescent="0.2">
      <c r="B46" s="79"/>
      <c r="C46" s="102"/>
      <c r="D46" s="35"/>
      <c r="E46" s="35"/>
      <c r="F46" s="35"/>
      <c r="G46" s="35"/>
      <c r="H46" s="35"/>
      <c r="I46" s="35"/>
      <c r="J46" s="35"/>
      <c r="K46" s="35"/>
      <c r="L46" s="35"/>
      <c r="M46" s="102"/>
      <c r="N46" s="35"/>
      <c r="O46" s="35"/>
      <c r="P46" s="35"/>
      <c r="Q46" s="35"/>
      <c r="R46" s="35"/>
      <c r="S46" s="35"/>
      <c r="T46" s="35"/>
      <c r="U46" s="35"/>
      <c r="V46" s="35"/>
    </row>
    <row r="47" spans="2:42" ht="18" customHeight="1" x14ac:dyDescent="0.2">
      <c r="B47" s="79"/>
      <c r="C47" s="102"/>
      <c r="D47" s="35"/>
      <c r="E47" s="35"/>
      <c r="F47" s="35"/>
      <c r="G47" s="35"/>
      <c r="H47" s="35"/>
      <c r="I47" s="35"/>
      <c r="J47" s="35"/>
      <c r="K47" s="35"/>
      <c r="L47" s="35"/>
      <c r="M47" s="102"/>
      <c r="N47" s="35"/>
      <c r="O47" s="35"/>
      <c r="P47" s="35"/>
      <c r="Q47" s="35"/>
      <c r="R47" s="35"/>
      <c r="S47" s="35"/>
      <c r="T47" s="35"/>
      <c r="U47" s="35"/>
      <c r="V47" s="35"/>
    </row>
    <row r="48" spans="2:42" ht="18" customHeight="1" x14ac:dyDescent="0.2">
      <c r="B48" s="79"/>
      <c r="C48" s="102"/>
      <c r="D48" s="35"/>
      <c r="E48" s="35"/>
      <c r="F48" s="35"/>
      <c r="G48" s="35"/>
      <c r="H48" s="35"/>
      <c r="I48" s="35"/>
      <c r="J48" s="35"/>
      <c r="K48" s="35"/>
      <c r="L48" s="35"/>
      <c r="M48" s="102"/>
      <c r="N48" s="35"/>
      <c r="O48" s="35"/>
      <c r="P48" s="35"/>
      <c r="Q48" s="35"/>
      <c r="R48" s="35"/>
      <c r="S48" s="35"/>
      <c r="T48" s="35"/>
      <c r="U48" s="35"/>
      <c r="V48" s="35"/>
    </row>
    <row r="49" spans="2:42" ht="18" customHeight="1" x14ac:dyDescent="0.2">
      <c r="B49" s="79"/>
      <c r="C49" s="102"/>
      <c r="D49" s="35"/>
      <c r="E49" s="35"/>
      <c r="F49" s="35"/>
      <c r="G49" s="35"/>
      <c r="H49" s="35"/>
      <c r="I49" s="35"/>
      <c r="J49" s="35"/>
      <c r="K49" s="35"/>
      <c r="L49" s="35"/>
      <c r="M49" s="102"/>
      <c r="N49" s="35"/>
      <c r="O49" s="35"/>
      <c r="P49" s="35"/>
      <c r="Q49" s="35"/>
      <c r="R49" s="35"/>
      <c r="S49" s="35"/>
      <c r="T49" s="35"/>
      <c r="U49" s="35"/>
      <c r="V49" s="35"/>
    </row>
    <row r="50" spans="2:42" ht="18" customHeight="1" x14ac:dyDescent="0.2">
      <c r="V50" s="35"/>
    </row>
    <row r="51" spans="2:42" x14ac:dyDescent="0.2">
      <c r="B51" s="535"/>
      <c r="C51" s="535"/>
      <c r="D51" s="535"/>
      <c r="E51" s="535"/>
      <c r="F51" s="535"/>
      <c r="G51" s="535"/>
      <c r="H51" s="535"/>
      <c r="I51" s="535"/>
      <c r="J51" s="535"/>
      <c r="K51" s="535"/>
      <c r="M51" s="536"/>
      <c r="N51" s="537"/>
      <c r="O51" s="537"/>
      <c r="P51" s="537"/>
      <c r="Q51" s="537"/>
      <c r="R51" s="537"/>
      <c r="S51" s="537"/>
      <c r="T51" s="537"/>
      <c r="U51" s="537"/>
      <c r="V51" s="94"/>
      <c r="W51" s="535"/>
      <c r="X51" s="540"/>
      <c r="Y51" s="540"/>
      <c r="Z51" s="540"/>
      <c r="AA51" s="540"/>
      <c r="AB51" s="540"/>
      <c r="AC51" s="540"/>
      <c r="AD51" s="540"/>
      <c r="AE51" s="540"/>
      <c r="AF51" s="540"/>
      <c r="AH51" s="538"/>
      <c r="AI51" s="539"/>
      <c r="AJ51" s="539"/>
      <c r="AK51" s="539"/>
      <c r="AL51" s="539"/>
      <c r="AM51" s="539"/>
      <c r="AN51" s="539"/>
      <c r="AO51" s="539"/>
      <c r="AP51" s="539"/>
    </row>
  </sheetData>
  <mergeCells count="33">
    <mergeCell ref="AP4:AP5"/>
    <mergeCell ref="B51:K51"/>
    <mergeCell ref="W51:AF51"/>
    <mergeCell ref="M51:U51"/>
    <mergeCell ref="AH51:AP51"/>
    <mergeCell ref="W37:X37"/>
    <mergeCell ref="Z5:AB5"/>
    <mergeCell ref="E5:G5"/>
    <mergeCell ref="H4:H5"/>
    <mergeCell ref="J4:J5"/>
    <mergeCell ref="AM4:AM5"/>
    <mergeCell ref="AN4:AN5"/>
    <mergeCell ref="D5:D6"/>
    <mergeCell ref="AD4:AD5"/>
    <mergeCell ref="AI4:AK5"/>
    <mergeCell ref="Y4:AB4"/>
    <mergeCell ref="AO4:AO5"/>
    <mergeCell ref="M4:M6"/>
    <mergeCell ref="K4:K5"/>
    <mergeCell ref="I4:I5"/>
    <mergeCell ref="AL4:AL5"/>
    <mergeCell ref="AE4:AE5"/>
    <mergeCell ref="AF4:AF5"/>
    <mergeCell ref="AC4:AC5"/>
    <mergeCell ref="Y5:Y6"/>
    <mergeCell ref="U4:U5"/>
    <mergeCell ref="C4:C6"/>
    <mergeCell ref="R4:R5"/>
    <mergeCell ref="S4:S5"/>
    <mergeCell ref="T4:T5"/>
    <mergeCell ref="N4:P5"/>
    <mergeCell ref="Q4:Q5"/>
    <mergeCell ref="D4:G4"/>
  </mergeCells>
  <phoneticPr fontId="2"/>
  <pageMargins left="0.51181102362204722" right="0.23622047244094491" top="0.47244094488188981" bottom="0.43307086614173229" header="0.31496062992125984" footer="0.19685039370078741"/>
  <pageSetup paperSize="9" scale="93" fitToWidth="0" orientation="portrait" r:id="rId1"/>
  <headerFooter alignWithMargins="0"/>
  <colBreaks count="3" manualBreakCount="3">
    <brk id="11" max="53" man="1"/>
    <brk id="21" max="53" man="1"/>
    <brk id="32" max="53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75AD1-196C-44A9-875C-C42BA58D8A23}">
  <sheetPr>
    <pageSetUpPr fitToPage="1"/>
  </sheetPr>
  <dimension ref="B1:AP54"/>
  <sheetViews>
    <sheetView showZeros="0" view="pageBreakPreview" topLeftCell="A31" zoomScaleNormal="100" workbookViewId="0">
      <selection activeCell="AH54" sqref="AH54:AP54"/>
    </sheetView>
  </sheetViews>
  <sheetFormatPr defaultRowHeight="13.2" x14ac:dyDescent="0.2"/>
  <cols>
    <col min="1" max="1" width="2.33203125" customWidth="1"/>
    <col min="2" max="2" width="8.77734375" customWidth="1"/>
    <col min="3" max="3" width="10.21875" customWidth="1"/>
    <col min="4" max="11" width="9.44140625" customWidth="1"/>
    <col min="12" max="12" width="7.6640625" customWidth="1"/>
    <col min="13" max="13" width="10.21875" customWidth="1"/>
    <col min="14" max="21" width="9.44140625" customWidth="1"/>
    <col min="22" max="22" width="2.33203125" customWidth="1"/>
    <col min="24" max="24" width="10.21875" customWidth="1"/>
    <col min="25" max="32" width="9.44140625" customWidth="1"/>
    <col min="33" max="33" width="7.6640625" customWidth="1"/>
    <col min="34" max="34" width="10.21875" customWidth="1"/>
    <col min="35" max="42" width="9.44140625" customWidth="1"/>
  </cols>
  <sheetData>
    <row r="1" spans="2:42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2:42" x14ac:dyDescent="0.2">
      <c r="B2" s="25" t="s">
        <v>169</v>
      </c>
      <c r="C2" s="2"/>
      <c r="D2" s="2"/>
      <c r="E2" s="2"/>
      <c r="F2" s="2"/>
      <c r="G2" s="2"/>
      <c r="H2" s="2"/>
      <c r="I2" s="2" t="s">
        <v>262</v>
      </c>
      <c r="J2" s="2"/>
      <c r="K2" s="2"/>
      <c r="L2" s="2"/>
      <c r="M2" s="2"/>
      <c r="N2" s="2"/>
      <c r="O2" s="2"/>
      <c r="P2" s="2"/>
      <c r="Q2" s="2"/>
      <c r="R2" s="2"/>
      <c r="S2" s="2" t="s">
        <v>262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 t="s">
        <v>262</v>
      </c>
      <c r="AE2" s="2"/>
      <c r="AF2" s="1"/>
      <c r="AG2" s="2"/>
      <c r="AH2" s="2"/>
      <c r="AI2" s="1"/>
      <c r="AJ2" s="1"/>
      <c r="AK2" s="1"/>
      <c r="AL2" s="1"/>
      <c r="AM2" s="1"/>
      <c r="AN2" s="2" t="s">
        <v>262</v>
      </c>
      <c r="AO2" s="1"/>
      <c r="AP2" s="1"/>
    </row>
    <row r="3" spans="2:42" x14ac:dyDescent="0.2">
      <c r="B3" s="2"/>
      <c r="C3" s="2"/>
      <c r="D3" s="16"/>
      <c r="E3" s="16"/>
      <c r="F3" s="16"/>
      <c r="G3" s="16"/>
      <c r="H3" s="16"/>
      <c r="I3" s="16"/>
      <c r="J3" s="16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16"/>
      <c r="AC3" s="16"/>
      <c r="AD3" s="16"/>
      <c r="AE3" s="16"/>
      <c r="AF3" s="1"/>
      <c r="AG3" s="2"/>
      <c r="AH3" s="2"/>
      <c r="AI3" s="1"/>
      <c r="AJ3" s="1"/>
      <c r="AK3" s="1"/>
      <c r="AL3" s="1"/>
      <c r="AM3" s="1"/>
      <c r="AN3" s="1"/>
      <c r="AO3" s="1"/>
      <c r="AP3" s="1"/>
    </row>
    <row r="4" spans="2:42" ht="17.25" customHeight="1" x14ac:dyDescent="0.2">
      <c r="B4" s="8" t="s">
        <v>58</v>
      </c>
      <c r="C4" s="487" t="s">
        <v>93</v>
      </c>
      <c r="D4" s="532" t="s">
        <v>159</v>
      </c>
      <c r="E4" s="523"/>
      <c r="F4" s="523"/>
      <c r="G4" s="524"/>
      <c r="H4" s="505" t="s">
        <v>160</v>
      </c>
      <c r="I4" s="501" t="s">
        <v>162</v>
      </c>
      <c r="J4" s="501" t="s">
        <v>161</v>
      </c>
      <c r="K4" s="489" t="s">
        <v>163</v>
      </c>
      <c r="L4" s="32"/>
      <c r="M4" s="494" t="s">
        <v>93</v>
      </c>
      <c r="N4" s="518" t="s">
        <v>158</v>
      </c>
      <c r="O4" s="497"/>
      <c r="P4" s="498"/>
      <c r="Q4" s="487" t="s">
        <v>164</v>
      </c>
      <c r="R4" s="487" t="s">
        <v>165</v>
      </c>
      <c r="S4" s="487" t="s">
        <v>97</v>
      </c>
      <c r="T4" s="487" t="s">
        <v>99</v>
      </c>
      <c r="U4" s="489" t="s">
        <v>100</v>
      </c>
      <c r="V4" s="79"/>
      <c r="W4" s="8" t="s">
        <v>58</v>
      </c>
      <c r="X4" s="13"/>
      <c r="Y4" s="532" t="s">
        <v>143</v>
      </c>
      <c r="Z4" s="523"/>
      <c r="AA4" s="523"/>
      <c r="AB4" s="524"/>
      <c r="AC4" s="505" t="s">
        <v>144</v>
      </c>
      <c r="AD4" s="501" t="s">
        <v>138</v>
      </c>
      <c r="AE4" s="501" t="s">
        <v>137</v>
      </c>
      <c r="AF4" s="489" t="s">
        <v>139</v>
      </c>
      <c r="AG4" s="54"/>
      <c r="AH4" s="85"/>
      <c r="AI4" s="518" t="s">
        <v>166</v>
      </c>
      <c r="AJ4" s="497"/>
      <c r="AK4" s="498"/>
      <c r="AL4" s="487" t="s">
        <v>145</v>
      </c>
      <c r="AM4" s="487" t="s">
        <v>142</v>
      </c>
      <c r="AN4" s="487" t="s">
        <v>97</v>
      </c>
      <c r="AO4" s="487" t="s">
        <v>99</v>
      </c>
      <c r="AP4" s="489" t="s">
        <v>100</v>
      </c>
    </row>
    <row r="5" spans="2:42" ht="17.25" customHeight="1" x14ac:dyDescent="0.2">
      <c r="B5" s="9" t="s">
        <v>59</v>
      </c>
      <c r="C5" s="488"/>
      <c r="D5" s="533" t="s">
        <v>90</v>
      </c>
      <c r="E5" s="491" t="s">
        <v>94</v>
      </c>
      <c r="F5" s="492"/>
      <c r="G5" s="493"/>
      <c r="H5" s="506"/>
      <c r="I5" s="515"/>
      <c r="J5" s="503"/>
      <c r="K5" s="490"/>
      <c r="L5" s="33"/>
      <c r="M5" s="495"/>
      <c r="N5" s="519"/>
      <c r="O5" s="499"/>
      <c r="P5" s="500"/>
      <c r="Q5" s="488"/>
      <c r="R5" s="488"/>
      <c r="S5" s="488"/>
      <c r="T5" s="488"/>
      <c r="U5" s="490"/>
      <c r="V5" s="79"/>
      <c r="W5" s="9" t="s">
        <v>59</v>
      </c>
      <c r="X5" s="14" t="s">
        <v>93</v>
      </c>
      <c r="Y5" s="533" t="s">
        <v>90</v>
      </c>
      <c r="Z5" s="491" t="s">
        <v>94</v>
      </c>
      <c r="AA5" s="492"/>
      <c r="AB5" s="493"/>
      <c r="AC5" s="506"/>
      <c r="AD5" s="515"/>
      <c r="AE5" s="515"/>
      <c r="AF5" s="490"/>
      <c r="AG5" s="54"/>
      <c r="AH5" s="9" t="s">
        <v>93</v>
      </c>
      <c r="AI5" s="519"/>
      <c r="AJ5" s="499"/>
      <c r="AK5" s="500"/>
      <c r="AL5" s="488"/>
      <c r="AM5" s="488"/>
      <c r="AN5" s="488"/>
      <c r="AO5" s="488"/>
      <c r="AP5" s="490"/>
    </row>
    <row r="6" spans="2:42" ht="17.25" customHeight="1" x14ac:dyDescent="0.2">
      <c r="B6" s="12" t="s">
        <v>60</v>
      </c>
      <c r="C6" s="504"/>
      <c r="D6" s="534"/>
      <c r="E6" s="61" t="s">
        <v>91</v>
      </c>
      <c r="F6" s="61" t="s">
        <v>92</v>
      </c>
      <c r="G6" s="61" t="s">
        <v>10</v>
      </c>
      <c r="H6" s="62" t="s">
        <v>117</v>
      </c>
      <c r="I6" s="68" t="s">
        <v>117</v>
      </c>
      <c r="J6" s="68" t="s">
        <v>117</v>
      </c>
      <c r="K6" s="92" t="s">
        <v>122</v>
      </c>
      <c r="L6" s="34"/>
      <c r="M6" s="496"/>
      <c r="N6" s="61" t="s">
        <v>95</v>
      </c>
      <c r="O6" s="61" t="s">
        <v>96</v>
      </c>
      <c r="P6" s="61" t="s">
        <v>10</v>
      </c>
      <c r="Q6" s="73" t="s">
        <v>119</v>
      </c>
      <c r="R6" s="73" t="s">
        <v>119</v>
      </c>
      <c r="S6" s="60" t="s">
        <v>146</v>
      </c>
      <c r="T6" s="73" t="s">
        <v>119</v>
      </c>
      <c r="U6" s="74" t="s">
        <v>119</v>
      </c>
      <c r="V6" s="80"/>
      <c r="W6" s="12" t="s">
        <v>60</v>
      </c>
      <c r="X6" s="75"/>
      <c r="Y6" s="534"/>
      <c r="Z6" s="61" t="s">
        <v>91</v>
      </c>
      <c r="AA6" s="61" t="s">
        <v>92</v>
      </c>
      <c r="AB6" s="61" t="s">
        <v>10</v>
      </c>
      <c r="AC6" s="62" t="s">
        <v>119</v>
      </c>
      <c r="AD6" s="68" t="s">
        <v>119</v>
      </c>
      <c r="AE6" s="68" t="s">
        <v>119</v>
      </c>
      <c r="AF6" s="92" t="s">
        <v>122</v>
      </c>
      <c r="AG6" s="34"/>
      <c r="AH6" s="86"/>
      <c r="AI6" s="61" t="s">
        <v>95</v>
      </c>
      <c r="AJ6" s="61" t="s">
        <v>96</v>
      </c>
      <c r="AK6" s="61" t="s">
        <v>10</v>
      </c>
      <c r="AL6" s="73" t="s">
        <v>119</v>
      </c>
      <c r="AM6" s="73" t="s">
        <v>119</v>
      </c>
      <c r="AN6" s="60" t="s">
        <v>147</v>
      </c>
      <c r="AO6" s="73" t="s">
        <v>119</v>
      </c>
      <c r="AP6" s="74" t="s">
        <v>119</v>
      </c>
    </row>
    <row r="7" spans="2:42" ht="18" customHeight="1" x14ac:dyDescent="0.2">
      <c r="B7" s="9"/>
      <c r="C7" s="59" t="s">
        <v>85</v>
      </c>
      <c r="D7" s="58">
        <v>2635</v>
      </c>
      <c r="E7" s="58">
        <v>0</v>
      </c>
      <c r="F7" s="58">
        <v>1836</v>
      </c>
      <c r="G7" s="58">
        <f>SUM(E7:F7)</f>
        <v>1836</v>
      </c>
      <c r="H7" s="58"/>
      <c r="I7" s="69"/>
      <c r="J7" s="69"/>
      <c r="K7" s="91"/>
      <c r="L7" s="35"/>
      <c r="M7" s="81" t="s">
        <v>85</v>
      </c>
      <c r="N7" s="63"/>
      <c r="O7" s="58"/>
      <c r="P7" s="58">
        <f>SUM(N7:O7)</f>
        <v>0</v>
      </c>
      <c r="Q7" s="58"/>
      <c r="R7" s="58"/>
      <c r="S7" s="63"/>
      <c r="T7" s="58"/>
      <c r="U7" s="56">
        <v>3030</v>
      </c>
      <c r="V7" s="35"/>
      <c r="W7" s="9" t="s">
        <v>153</v>
      </c>
      <c r="X7" s="64" t="s">
        <v>31</v>
      </c>
      <c r="Y7" s="58">
        <v>4186</v>
      </c>
      <c r="Z7" s="58">
        <v>2924</v>
      </c>
      <c r="AA7" s="58">
        <v>487933</v>
      </c>
      <c r="AB7" s="58">
        <f>SUM(Z7:AA7)</f>
        <v>490857</v>
      </c>
      <c r="AC7" s="58">
        <v>0</v>
      </c>
      <c r="AD7" s="69">
        <v>0</v>
      </c>
      <c r="AE7" s="69">
        <v>0</v>
      </c>
      <c r="AF7" s="93"/>
      <c r="AG7" s="35"/>
      <c r="AH7" s="87" t="s">
        <v>31</v>
      </c>
      <c r="AJ7" s="66"/>
      <c r="AK7" s="66">
        <f>SUM(AI7:AJ7)</f>
        <v>0</v>
      </c>
      <c r="AL7" s="58"/>
      <c r="AM7" s="67"/>
      <c r="AN7" s="66"/>
      <c r="AO7" s="66"/>
      <c r="AP7" s="56">
        <v>1835</v>
      </c>
    </row>
    <row r="8" spans="2:42" ht="18" customHeight="1" x14ac:dyDescent="0.2">
      <c r="B8" s="9"/>
      <c r="C8" s="4" t="s">
        <v>1</v>
      </c>
      <c r="D8" s="21">
        <v>630</v>
      </c>
      <c r="E8" s="21">
        <v>1175</v>
      </c>
      <c r="F8" s="21">
        <v>129858</v>
      </c>
      <c r="G8" s="21">
        <f t="shared" ref="G8:G17" si="0">SUM(E8:F8)</f>
        <v>131033</v>
      </c>
      <c r="H8" s="21">
        <v>22282</v>
      </c>
      <c r="I8" s="57">
        <v>0</v>
      </c>
      <c r="J8" s="57">
        <v>10178</v>
      </c>
      <c r="K8" s="23">
        <v>0</v>
      </c>
      <c r="L8" s="35"/>
      <c r="M8" s="82" t="s">
        <v>1</v>
      </c>
      <c r="N8" s="42"/>
      <c r="O8" s="21"/>
      <c r="P8" s="21">
        <f t="shared" ref="P8:P44" si="1">SUM(N8:O8)</f>
        <v>0</v>
      </c>
      <c r="Q8" s="21"/>
      <c r="R8" s="21"/>
      <c r="S8" s="42"/>
      <c r="T8" s="21"/>
      <c r="U8" s="23">
        <v>49260</v>
      </c>
      <c r="V8" s="35"/>
      <c r="W8" s="9" t="s">
        <v>154</v>
      </c>
      <c r="X8" s="7" t="s">
        <v>32</v>
      </c>
      <c r="Y8" s="21">
        <v>1610</v>
      </c>
      <c r="Z8" s="21">
        <v>0</v>
      </c>
      <c r="AA8" s="21">
        <v>22890</v>
      </c>
      <c r="AB8" s="21">
        <f>SUM(Z8:AA8)</f>
        <v>22890</v>
      </c>
      <c r="AC8" s="21"/>
      <c r="AD8" s="57"/>
      <c r="AE8" s="57"/>
      <c r="AF8" s="19"/>
      <c r="AG8" s="35"/>
      <c r="AH8" s="88" t="s">
        <v>32</v>
      </c>
      <c r="AI8" s="49"/>
      <c r="AJ8" s="18"/>
      <c r="AK8" s="18">
        <f t="shared" ref="AK8:AK38" si="2">SUM(AI8:AJ8)</f>
        <v>0</v>
      </c>
      <c r="AL8" s="21"/>
      <c r="AM8" s="49"/>
      <c r="AN8" s="18"/>
      <c r="AO8" s="18"/>
      <c r="AP8" s="23">
        <v>15320</v>
      </c>
    </row>
    <row r="9" spans="2:42" ht="18" customHeight="1" x14ac:dyDescent="0.2">
      <c r="B9" s="9"/>
      <c r="C9" s="4" t="s">
        <v>2</v>
      </c>
      <c r="D9" s="21">
        <v>779</v>
      </c>
      <c r="E9" s="21">
        <v>4320</v>
      </c>
      <c r="F9" s="21">
        <v>0</v>
      </c>
      <c r="G9" s="21">
        <f t="shared" si="0"/>
        <v>4320</v>
      </c>
      <c r="H9" s="21"/>
      <c r="I9" s="57"/>
      <c r="J9" s="57"/>
      <c r="K9" s="23"/>
      <c r="L9" s="35"/>
      <c r="M9" s="82" t="s">
        <v>2</v>
      </c>
      <c r="N9" s="42"/>
      <c r="O9" s="21"/>
      <c r="P9" s="21">
        <f t="shared" si="1"/>
        <v>0</v>
      </c>
      <c r="Q9" s="21"/>
      <c r="R9" s="21"/>
      <c r="S9" s="42"/>
      <c r="T9" s="21"/>
      <c r="U9" s="23">
        <v>148413</v>
      </c>
      <c r="V9" s="35"/>
      <c r="W9" s="9" t="s">
        <v>155</v>
      </c>
      <c r="X9" s="7" t="s">
        <v>33</v>
      </c>
      <c r="Y9" s="21">
        <v>4198</v>
      </c>
      <c r="Z9" s="21">
        <v>114</v>
      </c>
      <c r="AA9" s="21">
        <v>32546</v>
      </c>
      <c r="AB9" s="21">
        <f>SUM(Z9:AA9)</f>
        <v>32660</v>
      </c>
      <c r="AC9" s="21">
        <v>0</v>
      </c>
      <c r="AD9" s="57">
        <v>150781</v>
      </c>
      <c r="AE9" s="57">
        <v>0</v>
      </c>
      <c r="AF9" s="19"/>
      <c r="AG9" s="35"/>
      <c r="AH9" s="88" t="s">
        <v>33</v>
      </c>
      <c r="AI9" s="49">
        <v>1327</v>
      </c>
      <c r="AJ9" s="18"/>
      <c r="AK9" s="18">
        <f>SUM(AI9:AJ9)</f>
        <v>1327</v>
      </c>
      <c r="AL9" s="21"/>
      <c r="AM9" s="49"/>
      <c r="AN9" s="18"/>
      <c r="AO9" s="18"/>
      <c r="AP9" s="23">
        <v>4650</v>
      </c>
    </row>
    <row r="10" spans="2:42" ht="18" customHeight="1" x14ac:dyDescent="0.2">
      <c r="B10" s="9" t="s">
        <v>61</v>
      </c>
      <c r="C10" s="5" t="s">
        <v>0</v>
      </c>
      <c r="D10" s="21">
        <v>5955</v>
      </c>
      <c r="E10" s="21">
        <v>10614</v>
      </c>
      <c r="F10" s="21">
        <v>56090</v>
      </c>
      <c r="G10" s="21">
        <f t="shared" si="0"/>
        <v>66704</v>
      </c>
      <c r="H10" s="21"/>
      <c r="I10" s="57"/>
      <c r="J10" s="57"/>
      <c r="K10" s="23"/>
      <c r="L10" s="35"/>
      <c r="M10" s="83" t="s">
        <v>0</v>
      </c>
      <c r="N10" s="42"/>
      <c r="O10" s="21"/>
      <c r="P10" s="21">
        <f t="shared" si="1"/>
        <v>0</v>
      </c>
      <c r="Q10" s="21"/>
      <c r="R10" s="21"/>
      <c r="S10" s="42"/>
      <c r="T10" s="21"/>
      <c r="U10" s="23">
        <v>990</v>
      </c>
      <c r="V10" s="35"/>
      <c r="W10" s="12"/>
      <c r="X10" s="65" t="s">
        <v>10</v>
      </c>
      <c r="Y10" s="22">
        <f t="shared" ref="Y10:AF10" si="3">SUM(Y7:Y9)</f>
        <v>9994</v>
      </c>
      <c r="Z10" s="22">
        <f t="shared" si="3"/>
        <v>3038</v>
      </c>
      <c r="AA10" s="22">
        <f t="shared" si="3"/>
        <v>543369</v>
      </c>
      <c r="AB10" s="22">
        <f t="shared" si="3"/>
        <v>546407</v>
      </c>
      <c r="AC10" s="22">
        <f t="shared" si="3"/>
        <v>0</v>
      </c>
      <c r="AD10" s="22">
        <f t="shared" si="3"/>
        <v>150781</v>
      </c>
      <c r="AE10" s="22">
        <f t="shared" si="3"/>
        <v>0</v>
      </c>
      <c r="AF10" s="24">
        <f t="shared" si="3"/>
        <v>0</v>
      </c>
      <c r="AG10" s="35"/>
      <c r="AH10" s="89" t="s">
        <v>10</v>
      </c>
      <c r="AI10" s="20">
        <f t="shared" ref="AI10:AP10" si="4">SUM(AI7:AI9)</f>
        <v>1327</v>
      </c>
      <c r="AJ10" s="20">
        <f t="shared" si="4"/>
        <v>0</v>
      </c>
      <c r="AK10" s="20">
        <f t="shared" si="4"/>
        <v>1327</v>
      </c>
      <c r="AL10" s="20">
        <f t="shared" si="4"/>
        <v>0</v>
      </c>
      <c r="AM10" s="20">
        <f t="shared" si="4"/>
        <v>0</v>
      </c>
      <c r="AN10" s="20">
        <f t="shared" si="4"/>
        <v>0</v>
      </c>
      <c r="AO10" s="20">
        <f t="shared" si="4"/>
        <v>0</v>
      </c>
      <c r="AP10" s="26">
        <f t="shared" si="4"/>
        <v>21805</v>
      </c>
    </row>
    <row r="11" spans="2:42" ht="18" customHeight="1" x14ac:dyDescent="0.2">
      <c r="B11" s="9"/>
      <c r="C11" s="4" t="s">
        <v>5</v>
      </c>
      <c r="D11" s="21">
        <v>0</v>
      </c>
      <c r="E11" s="21">
        <v>0</v>
      </c>
      <c r="F11" s="21">
        <v>37172</v>
      </c>
      <c r="G11" s="21">
        <f t="shared" si="0"/>
        <v>37172</v>
      </c>
      <c r="H11" s="21">
        <v>0</v>
      </c>
      <c r="I11" s="57">
        <v>0</v>
      </c>
      <c r="J11" s="57">
        <v>3641</v>
      </c>
      <c r="K11" s="23">
        <v>0</v>
      </c>
      <c r="L11" s="35"/>
      <c r="M11" s="82" t="s">
        <v>5</v>
      </c>
      <c r="N11" s="42"/>
      <c r="O11" s="21"/>
      <c r="P11" s="21">
        <f t="shared" si="1"/>
        <v>0</v>
      </c>
      <c r="Q11" s="21"/>
      <c r="R11" s="21"/>
      <c r="S11" s="42"/>
      <c r="T11" s="21"/>
      <c r="U11" s="23">
        <v>10950</v>
      </c>
      <c r="V11" s="35"/>
      <c r="W11" s="9" t="s">
        <v>75</v>
      </c>
      <c r="X11" s="64" t="s">
        <v>35</v>
      </c>
      <c r="Y11" s="58">
        <v>6102.4</v>
      </c>
      <c r="Z11" s="21">
        <v>1150</v>
      </c>
      <c r="AA11" s="21">
        <v>85630</v>
      </c>
      <c r="AB11" s="58">
        <f t="shared" ref="AB11:AB21" si="5">SUM(Z11:AA11)</f>
        <v>86780</v>
      </c>
      <c r="AC11" s="58"/>
      <c r="AD11" s="69"/>
      <c r="AE11" s="69"/>
      <c r="AF11" s="56"/>
      <c r="AG11" s="35"/>
      <c r="AH11" s="87" t="s">
        <v>35</v>
      </c>
      <c r="AJ11" s="66"/>
      <c r="AK11" s="66">
        <f t="shared" si="2"/>
        <v>0</v>
      </c>
      <c r="AL11" s="58"/>
      <c r="AM11" s="58"/>
      <c r="AN11" s="67"/>
      <c r="AO11" s="66"/>
      <c r="AP11" s="56">
        <v>18055</v>
      </c>
    </row>
    <row r="12" spans="2:42" ht="18" customHeight="1" x14ac:dyDescent="0.2">
      <c r="B12" s="9" t="s">
        <v>167</v>
      </c>
      <c r="C12" s="4" t="s">
        <v>8</v>
      </c>
      <c r="D12" s="21">
        <v>922</v>
      </c>
      <c r="E12" s="21">
        <v>1300</v>
      </c>
      <c r="F12" s="21">
        <v>1000</v>
      </c>
      <c r="G12" s="21">
        <f t="shared" si="0"/>
        <v>2300</v>
      </c>
      <c r="H12" s="21"/>
      <c r="I12" s="57"/>
      <c r="J12" s="57"/>
      <c r="K12" s="23"/>
      <c r="L12" s="35"/>
      <c r="M12" s="82" t="s">
        <v>8</v>
      </c>
      <c r="N12" s="42"/>
      <c r="O12" s="21"/>
      <c r="P12" s="21">
        <f t="shared" si="1"/>
        <v>0</v>
      </c>
      <c r="Q12" s="21"/>
      <c r="R12" s="21"/>
      <c r="S12" s="42"/>
      <c r="T12" s="21"/>
      <c r="U12" s="23"/>
      <c r="V12" s="35"/>
      <c r="W12" s="9" t="s">
        <v>149</v>
      </c>
      <c r="X12" s="7" t="s">
        <v>36</v>
      </c>
      <c r="Y12" s="21">
        <v>2965</v>
      </c>
      <c r="Z12" s="21">
        <v>1440</v>
      </c>
      <c r="AA12" s="21">
        <v>6503</v>
      </c>
      <c r="AB12" s="21">
        <f t="shared" si="5"/>
        <v>7943</v>
      </c>
      <c r="AC12" s="21"/>
      <c r="AD12" s="57"/>
      <c r="AE12" s="57"/>
      <c r="AF12" s="23"/>
      <c r="AG12" s="35"/>
      <c r="AH12" s="88" t="s">
        <v>36</v>
      </c>
      <c r="AI12" s="49">
        <v>13300</v>
      </c>
      <c r="AJ12" s="49">
        <v>5850</v>
      </c>
      <c r="AK12" s="18">
        <f>SUM(AI12:AJ12)</f>
        <v>19150</v>
      </c>
      <c r="AL12" s="21"/>
      <c r="AM12" s="21"/>
      <c r="AN12" s="49"/>
      <c r="AO12" s="18"/>
      <c r="AP12" s="23">
        <v>3795</v>
      </c>
    </row>
    <row r="13" spans="2:42" ht="18" customHeight="1" x14ac:dyDescent="0.2">
      <c r="B13" s="9"/>
      <c r="C13" s="4" t="s">
        <v>9</v>
      </c>
      <c r="D13" s="21">
        <v>0</v>
      </c>
      <c r="E13" s="21">
        <v>50263</v>
      </c>
      <c r="F13" s="21">
        <v>4845</v>
      </c>
      <c r="G13" s="21">
        <f t="shared" si="0"/>
        <v>55108</v>
      </c>
      <c r="H13" s="21"/>
      <c r="I13" s="57"/>
      <c r="J13" s="57"/>
      <c r="K13" s="23"/>
      <c r="L13" s="35"/>
      <c r="M13" s="82" t="s">
        <v>9</v>
      </c>
      <c r="N13" s="42"/>
      <c r="O13" s="21"/>
      <c r="P13" s="21">
        <f t="shared" si="1"/>
        <v>0</v>
      </c>
      <c r="Q13" s="21"/>
      <c r="R13" s="21"/>
      <c r="S13" s="42"/>
      <c r="T13" s="21"/>
      <c r="U13" s="23">
        <v>13200</v>
      </c>
      <c r="V13" s="35"/>
      <c r="W13" s="12" t="s">
        <v>76</v>
      </c>
      <c r="X13" s="65" t="s">
        <v>10</v>
      </c>
      <c r="Y13" s="22">
        <f t="shared" ref="Y13:AF13" si="6">SUM(Y11:Y12)</f>
        <v>9067.4</v>
      </c>
      <c r="Z13" s="22">
        <f t="shared" si="6"/>
        <v>2590</v>
      </c>
      <c r="AA13" s="22">
        <f t="shared" si="6"/>
        <v>92133</v>
      </c>
      <c r="AB13" s="22">
        <f t="shared" si="6"/>
        <v>94723</v>
      </c>
      <c r="AC13" s="22">
        <f t="shared" si="6"/>
        <v>0</v>
      </c>
      <c r="AD13" s="22">
        <f t="shared" si="6"/>
        <v>0</v>
      </c>
      <c r="AE13" s="22">
        <f t="shared" si="6"/>
        <v>0</v>
      </c>
      <c r="AF13" s="24">
        <f t="shared" si="6"/>
        <v>0</v>
      </c>
      <c r="AG13" s="35"/>
      <c r="AH13" s="89" t="s">
        <v>10</v>
      </c>
      <c r="AI13" s="22">
        <f t="shared" ref="AI13:AP13" si="7">SUM(AI11:AI12)</f>
        <v>13300</v>
      </c>
      <c r="AJ13" s="22">
        <f t="shared" si="7"/>
        <v>5850</v>
      </c>
      <c r="AK13" s="22">
        <f t="shared" si="7"/>
        <v>19150</v>
      </c>
      <c r="AL13" s="22">
        <f t="shared" si="7"/>
        <v>0</v>
      </c>
      <c r="AM13" s="22">
        <f t="shared" si="7"/>
        <v>0</v>
      </c>
      <c r="AN13" s="22">
        <f t="shared" si="7"/>
        <v>0</v>
      </c>
      <c r="AO13" s="22">
        <f t="shared" si="7"/>
        <v>0</v>
      </c>
      <c r="AP13" s="24">
        <f t="shared" si="7"/>
        <v>21850</v>
      </c>
    </row>
    <row r="14" spans="2:42" ht="18" customHeight="1" x14ac:dyDescent="0.2">
      <c r="B14" s="9"/>
      <c r="C14" s="4" t="s">
        <v>7</v>
      </c>
      <c r="D14" s="21">
        <v>1400</v>
      </c>
      <c r="E14" s="21">
        <v>0</v>
      </c>
      <c r="F14" s="21">
        <v>11540</v>
      </c>
      <c r="G14" s="21">
        <f t="shared" si="0"/>
        <v>11540</v>
      </c>
      <c r="H14" s="21"/>
      <c r="I14" s="57"/>
      <c r="J14" s="57"/>
      <c r="K14" s="23"/>
      <c r="L14" s="35"/>
      <c r="M14" s="82" t="s">
        <v>7</v>
      </c>
      <c r="N14" s="42"/>
      <c r="O14" s="21"/>
      <c r="P14" s="21">
        <f t="shared" si="1"/>
        <v>0</v>
      </c>
      <c r="Q14" s="21"/>
      <c r="R14" s="21"/>
      <c r="S14" s="42"/>
      <c r="T14" s="21"/>
      <c r="U14" s="23">
        <v>11310</v>
      </c>
      <c r="V14" s="35"/>
      <c r="W14" s="9" t="s">
        <v>77</v>
      </c>
      <c r="X14" s="64" t="s">
        <v>37</v>
      </c>
      <c r="Y14" s="58">
        <v>4934</v>
      </c>
      <c r="Z14" s="58">
        <v>7642</v>
      </c>
      <c r="AA14" s="58">
        <v>18221</v>
      </c>
      <c r="AB14" s="58">
        <f t="shared" si="5"/>
        <v>25863</v>
      </c>
      <c r="AC14" s="58">
        <v>600</v>
      </c>
      <c r="AD14" s="69">
        <v>0</v>
      </c>
      <c r="AE14" s="69">
        <v>0</v>
      </c>
      <c r="AF14" s="56">
        <v>90</v>
      </c>
      <c r="AG14" s="35"/>
      <c r="AH14" s="87" t="s">
        <v>37</v>
      </c>
      <c r="AI14" s="67">
        <v>100</v>
      </c>
      <c r="AJ14" s="66"/>
      <c r="AK14" s="66">
        <f t="shared" si="2"/>
        <v>100</v>
      </c>
      <c r="AL14" s="58">
        <v>1100</v>
      </c>
      <c r="AM14" s="58">
        <v>160</v>
      </c>
      <c r="AN14" s="67"/>
      <c r="AO14" s="66"/>
      <c r="AP14" s="56">
        <v>2550</v>
      </c>
    </row>
    <row r="15" spans="2:42" ht="18" customHeight="1" x14ac:dyDescent="0.2">
      <c r="B15" s="9" t="s">
        <v>62</v>
      </c>
      <c r="C15" s="4" t="s">
        <v>3</v>
      </c>
      <c r="D15" s="21">
        <v>1212</v>
      </c>
      <c r="E15" s="21">
        <v>40926</v>
      </c>
      <c r="F15" s="21">
        <v>29606</v>
      </c>
      <c r="G15" s="21">
        <f t="shared" si="0"/>
        <v>70532</v>
      </c>
      <c r="H15" s="21">
        <v>0</v>
      </c>
      <c r="I15" s="57">
        <v>0</v>
      </c>
      <c r="J15" s="57">
        <v>9321</v>
      </c>
      <c r="K15" s="23">
        <v>0</v>
      </c>
      <c r="L15" s="35"/>
      <c r="M15" s="82" t="s">
        <v>3</v>
      </c>
      <c r="N15" s="42"/>
      <c r="O15" s="21"/>
      <c r="P15" s="21">
        <f t="shared" si="1"/>
        <v>0</v>
      </c>
      <c r="Q15" s="21"/>
      <c r="R15" s="21"/>
      <c r="S15" s="42"/>
      <c r="T15" s="21"/>
      <c r="U15" s="23"/>
      <c r="V15" s="35"/>
      <c r="W15" s="9" t="s">
        <v>149</v>
      </c>
      <c r="X15" s="7" t="s">
        <v>38</v>
      </c>
      <c r="Y15" s="21">
        <v>7889</v>
      </c>
      <c r="Z15" s="21">
        <v>11341</v>
      </c>
      <c r="AA15" s="21">
        <v>0</v>
      </c>
      <c r="AB15" s="21">
        <f t="shared" si="5"/>
        <v>11341</v>
      </c>
      <c r="AC15" s="21">
        <v>190</v>
      </c>
      <c r="AD15" s="57">
        <v>0</v>
      </c>
      <c r="AE15" s="57">
        <v>0</v>
      </c>
      <c r="AF15" s="23">
        <v>35</v>
      </c>
      <c r="AG15" s="35"/>
      <c r="AH15" s="88" t="s">
        <v>38</v>
      </c>
      <c r="AI15" s="49">
        <v>3018</v>
      </c>
      <c r="AJ15" s="18"/>
      <c r="AK15" s="18">
        <f t="shared" si="2"/>
        <v>3018</v>
      </c>
      <c r="AL15" s="21">
        <v>190</v>
      </c>
      <c r="AM15" s="21">
        <v>140</v>
      </c>
      <c r="AN15" s="49"/>
      <c r="AO15" s="18"/>
      <c r="AP15" s="23">
        <v>13575</v>
      </c>
    </row>
    <row r="16" spans="2:42" ht="18" customHeight="1" x14ac:dyDescent="0.2">
      <c r="B16" s="9"/>
      <c r="C16" s="4" t="s">
        <v>4</v>
      </c>
      <c r="D16" s="21">
        <v>625</v>
      </c>
      <c r="E16" s="21">
        <v>131112</v>
      </c>
      <c r="F16" s="21">
        <v>32815</v>
      </c>
      <c r="G16" s="21">
        <f t="shared" si="0"/>
        <v>163927</v>
      </c>
      <c r="H16" s="21">
        <v>124155</v>
      </c>
      <c r="I16" s="57">
        <v>12529</v>
      </c>
      <c r="J16" s="57">
        <v>2124</v>
      </c>
      <c r="K16" s="23">
        <v>0</v>
      </c>
      <c r="L16" s="35"/>
      <c r="M16" s="82" t="s">
        <v>4</v>
      </c>
      <c r="N16" s="42"/>
      <c r="O16" s="21"/>
      <c r="P16" s="21">
        <f t="shared" si="1"/>
        <v>0</v>
      </c>
      <c r="Q16" s="21"/>
      <c r="R16" s="21"/>
      <c r="S16" s="42"/>
      <c r="T16" s="21"/>
      <c r="U16" s="23"/>
      <c r="V16" s="35"/>
      <c r="W16" s="12" t="s">
        <v>78</v>
      </c>
      <c r="X16" s="65" t="s">
        <v>10</v>
      </c>
      <c r="Y16" s="22">
        <f>SUM(Y14:Y15)</f>
        <v>12823</v>
      </c>
      <c r="Z16" s="22">
        <f t="shared" ref="Z16:AF16" si="8">SUM(Z14:Z15)</f>
        <v>18983</v>
      </c>
      <c r="AA16" s="22">
        <f t="shared" si="8"/>
        <v>18221</v>
      </c>
      <c r="AB16" s="22">
        <f t="shared" si="8"/>
        <v>37204</v>
      </c>
      <c r="AC16" s="22">
        <f t="shared" si="8"/>
        <v>790</v>
      </c>
      <c r="AD16" s="22">
        <f t="shared" si="8"/>
        <v>0</v>
      </c>
      <c r="AE16" s="22">
        <f t="shared" si="8"/>
        <v>0</v>
      </c>
      <c r="AF16" s="24">
        <f t="shared" si="8"/>
        <v>125</v>
      </c>
      <c r="AG16" s="35"/>
      <c r="AH16" s="89" t="s">
        <v>10</v>
      </c>
      <c r="AI16" s="22">
        <f t="shared" ref="AI16:AP16" si="9">SUM(AI14:AI15)</f>
        <v>3118</v>
      </c>
      <c r="AJ16" s="22">
        <f t="shared" si="9"/>
        <v>0</v>
      </c>
      <c r="AK16" s="22">
        <f t="shared" si="9"/>
        <v>3118</v>
      </c>
      <c r="AL16" s="22">
        <f t="shared" si="9"/>
        <v>1290</v>
      </c>
      <c r="AM16" s="22">
        <f t="shared" si="9"/>
        <v>300</v>
      </c>
      <c r="AN16" s="22">
        <f t="shared" si="9"/>
        <v>0</v>
      </c>
      <c r="AO16" s="22">
        <f t="shared" si="9"/>
        <v>0</v>
      </c>
      <c r="AP16" s="24">
        <f t="shared" si="9"/>
        <v>16125</v>
      </c>
    </row>
    <row r="17" spans="2:42" ht="18" customHeight="1" x14ac:dyDescent="0.2">
      <c r="B17" s="9"/>
      <c r="C17" s="4" t="s">
        <v>6</v>
      </c>
      <c r="D17" s="21">
        <v>539</v>
      </c>
      <c r="E17" s="21">
        <v>964</v>
      </c>
      <c r="F17" s="21">
        <v>4996</v>
      </c>
      <c r="G17" s="21">
        <f t="shared" si="0"/>
        <v>5960</v>
      </c>
      <c r="H17" s="21">
        <v>1369</v>
      </c>
      <c r="I17" s="57">
        <v>0</v>
      </c>
      <c r="J17" s="57">
        <v>680</v>
      </c>
      <c r="K17" s="23">
        <v>0</v>
      </c>
      <c r="L17" s="35"/>
      <c r="M17" s="82" t="s">
        <v>6</v>
      </c>
      <c r="N17" s="42"/>
      <c r="O17" s="21"/>
      <c r="P17" s="21">
        <f t="shared" si="1"/>
        <v>0</v>
      </c>
      <c r="Q17" s="21"/>
      <c r="R17" s="21"/>
      <c r="S17" s="42"/>
      <c r="T17" s="21"/>
      <c r="U17" s="23">
        <v>6675</v>
      </c>
      <c r="V17" s="35"/>
      <c r="W17" s="9"/>
      <c r="X17" s="64" t="s">
        <v>39</v>
      </c>
      <c r="Y17" s="58">
        <v>7219</v>
      </c>
      <c r="Z17" s="58">
        <v>9238</v>
      </c>
      <c r="AA17" s="58">
        <v>23267</v>
      </c>
      <c r="AB17" s="58">
        <f t="shared" si="5"/>
        <v>32505</v>
      </c>
      <c r="AC17" s="58">
        <v>1692</v>
      </c>
      <c r="AD17" s="69">
        <v>0</v>
      </c>
      <c r="AE17" s="69">
        <v>856</v>
      </c>
      <c r="AF17" s="56">
        <v>134</v>
      </c>
      <c r="AG17" s="35"/>
      <c r="AH17" s="87" t="s">
        <v>39</v>
      </c>
      <c r="AI17" s="67">
        <v>166</v>
      </c>
      <c r="AJ17" s="66">
        <v>1490</v>
      </c>
      <c r="AK17" s="66">
        <f t="shared" si="2"/>
        <v>1656</v>
      </c>
      <c r="AL17" s="58">
        <v>2816</v>
      </c>
      <c r="AM17" s="58">
        <v>533</v>
      </c>
      <c r="AN17" s="67"/>
      <c r="AO17" s="66"/>
      <c r="AP17" s="56">
        <v>8415</v>
      </c>
    </row>
    <row r="18" spans="2:42" ht="18" customHeight="1" x14ac:dyDescent="0.2">
      <c r="B18" s="12"/>
      <c r="C18" s="6" t="s">
        <v>10</v>
      </c>
      <c r="D18" s="22">
        <f t="shared" ref="D18:J18" si="10">SUM(D7:D17)</f>
        <v>14697</v>
      </c>
      <c r="E18" s="22">
        <f t="shared" si="10"/>
        <v>240674</v>
      </c>
      <c r="F18" s="22">
        <f t="shared" si="10"/>
        <v>309758</v>
      </c>
      <c r="G18" s="22">
        <f t="shared" si="10"/>
        <v>550432</v>
      </c>
      <c r="H18" s="22">
        <f t="shared" si="10"/>
        <v>147806</v>
      </c>
      <c r="I18" s="70">
        <f t="shared" si="10"/>
        <v>12529</v>
      </c>
      <c r="J18" s="70">
        <f t="shared" si="10"/>
        <v>25944</v>
      </c>
      <c r="K18" s="24">
        <f>SUM(K7:K17)</f>
        <v>0</v>
      </c>
      <c r="L18" s="35"/>
      <c r="M18" s="84" t="s">
        <v>10</v>
      </c>
      <c r="N18" s="22">
        <f t="shared" ref="N18:U18" si="11">SUM(N7:N17)</f>
        <v>0</v>
      </c>
      <c r="O18" s="22">
        <f t="shared" si="11"/>
        <v>0</v>
      </c>
      <c r="P18" s="22">
        <f t="shared" si="11"/>
        <v>0</v>
      </c>
      <c r="Q18" s="22">
        <f t="shared" si="11"/>
        <v>0</v>
      </c>
      <c r="R18" s="22">
        <f t="shared" si="11"/>
        <v>0</v>
      </c>
      <c r="S18" s="22">
        <f t="shared" si="11"/>
        <v>0</v>
      </c>
      <c r="T18" s="22">
        <f t="shared" si="11"/>
        <v>0</v>
      </c>
      <c r="U18" s="24">
        <f t="shared" si="11"/>
        <v>243828</v>
      </c>
      <c r="V18" s="35"/>
      <c r="W18" s="9"/>
      <c r="X18" s="7" t="s">
        <v>41</v>
      </c>
      <c r="Y18" s="21">
        <v>4519</v>
      </c>
      <c r="Z18" s="21">
        <v>129</v>
      </c>
      <c r="AA18" s="21">
        <v>0</v>
      </c>
      <c r="AB18" s="21">
        <f t="shared" si="5"/>
        <v>129</v>
      </c>
      <c r="AC18" s="21">
        <v>0</v>
      </c>
      <c r="AD18" s="57">
        <v>0</v>
      </c>
      <c r="AE18" s="57">
        <v>0</v>
      </c>
      <c r="AF18" s="23">
        <v>8</v>
      </c>
      <c r="AG18" s="35"/>
      <c r="AH18" s="88" t="s">
        <v>41</v>
      </c>
      <c r="AI18" s="49"/>
      <c r="AJ18" s="18"/>
      <c r="AK18" s="18">
        <f t="shared" si="2"/>
        <v>0</v>
      </c>
      <c r="AL18" s="21">
        <v>1291</v>
      </c>
      <c r="AM18" s="21"/>
      <c r="AN18" s="49"/>
      <c r="AO18" s="18"/>
      <c r="AP18" s="23">
        <v>1650</v>
      </c>
    </row>
    <row r="19" spans="2:42" ht="18" customHeight="1" x14ac:dyDescent="0.2">
      <c r="B19" s="9"/>
      <c r="C19" s="59" t="s">
        <v>11</v>
      </c>
      <c r="D19" s="58">
        <v>2486</v>
      </c>
      <c r="E19" s="58">
        <v>5751</v>
      </c>
      <c r="F19" s="58">
        <v>53016</v>
      </c>
      <c r="G19" s="58">
        <f t="shared" ref="G19:G44" si="12">SUM(E19:F19)</f>
        <v>58767</v>
      </c>
      <c r="H19" s="58"/>
      <c r="I19" s="69"/>
      <c r="J19" s="69"/>
      <c r="K19" s="56"/>
      <c r="L19" s="35"/>
      <c r="M19" s="81" t="s">
        <v>11</v>
      </c>
      <c r="N19" s="63"/>
      <c r="O19" s="58"/>
      <c r="P19" s="58">
        <f t="shared" si="1"/>
        <v>0</v>
      </c>
      <c r="Q19" s="58"/>
      <c r="R19" s="58"/>
      <c r="S19" s="63"/>
      <c r="T19" s="58"/>
      <c r="U19" s="56">
        <v>834</v>
      </c>
      <c r="V19" s="35"/>
      <c r="W19" s="9" t="s">
        <v>79</v>
      </c>
      <c r="X19" s="7" t="s">
        <v>40</v>
      </c>
      <c r="Y19" s="21">
        <v>12145</v>
      </c>
      <c r="Z19" s="21">
        <v>5208</v>
      </c>
      <c r="AA19" s="21">
        <v>1778</v>
      </c>
      <c r="AB19" s="21">
        <f t="shared" si="5"/>
        <v>6986</v>
      </c>
      <c r="AC19" s="21">
        <v>65</v>
      </c>
      <c r="AD19" s="57">
        <v>0</v>
      </c>
      <c r="AE19" s="57">
        <v>0</v>
      </c>
      <c r="AF19" s="23">
        <v>1593</v>
      </c>
      <c r="AG19" s="35"/>
      <c r="AH19" s="88" t="s">
        <v>40</v>
      </c>
      <c r="AI19" s="49">
        <v>87</v>
      </c>
      <c r="AJ19" s="18">
        <v>513</v>
      </c>
      <c r="AK19" s="18">
        <f t="shared" si="2"/>
        <v>600</v>
      </c>
      <c r="AL19" s="21">
        <v>3450</v>
      </c>
      <c r="AM19" s="21"/>
      <c r="AN19" s="49"/>
      <c r="AO19" s="18"/>
      <c r="AP19" s="23">
        <v>3780</v>
      </c>
    </row>
    <row r="20" spans="2:42" ht="18" customHeight="1" x14ac:dyDescent="0.2">
      <c r="B20" s="9" t="s">
        <v>63</v>
      </c>
      <c r="C20" s="4" t="s">
        <v>86</v>
      </c>
      <c r="D20" s="21">
        <v>3500</v>
      </c>
      <c r="E20" s="21">
        <v>15887</v>
      </c>
      <c r="F20" s="21">
        <v>4908</v>
      </c>
      <c r="G20" s="21">
        <f t="shared" si="12"/>
        <v>20795</v>
      </c>
      <c r="H20" s="21">
        <v>0</v>
      </c>
      <c r="I20" s="57">
        <v>0</v>
      </c>
      <c r="J20" s="57">
        <v>0</v>
      </c>
      <c r="K20" s="23">
        <v>0</v>
      </c>
      <c r="L20" s="35"/>
      <c r="M20" s="82" t="s">
        <v>86</v>
      </c>
      <c r="N20" s="42"/>
      <c r="O20" s="21"/>
      <c r="P20" s="21">
        <f t="shared" si="1"/>
        <v>0</v>
      </c>
      <c r="Q20" s="21"/>
      <c r="R20" s="21"/>
      <c r="S20" s="42"/>
      <c r="T20" s="21"/>
      <c r="U20" s="23">
        <v>5655</v>
      </c>
      <c r="V20" s="35"/>
      <c r="W20" s="9"/>
      <c r="X20" s="7" t="s">
        <v>42</v>
      </c>
      <c r="Y20" s="21">
        <v>2882</v>
      </c>
      <c r="Z20" s="21">
        <v>1395</v>
      </c>
      <c r="AA20" s="21">
        <v>0</v>
      </c>
      <c r="AB20" s="21">
        <f t="shared" si="5"/>
        <v>1395</v>
      </c>
      <c r="AC20" s="21">
        <v>1000</v>
      </c>
      <c r="AD20" s="57">
        <v>0</v>
      </c>
      <c r="AE20" s="57">
        <v>0</v>
      </c>
      <c r="AF20" s="23">
        <v>17</v>
      </c>
      <c r="AG20" s="35"/>
      <c r="AH20" s="88" t="s">
        <v>42</v>
      </c>
      <c r="AI20" s="49">
        <v>12</v>
      </c>
      <c r="AJ20" s="18">
        <v>858</v>
      </c>
      <c r="AK20" s="18">
        <f t="shared" si="2"/>
        <v>870</v>
      </c>
      <c r="AL20" s="21">
        <v>564</v>
      </c>
      <c r="AM20" s="21">
        <v>140</v>
      </c>
      <c r="AN20" s="49"/>
      <c r="AO20" s="18"/>
      <c r="AP20" s="23">
        <v>5082</v>
      </c>
    </row>
    <row r="21" spans="2:42" ht="18" customHeight="1" x14ac:dyDescent="0.2">
      <c r="B21" s="9" t="s">
        <v>168</v>
      </c>
      <c r="C21" s="4" t="s">
        <v>12</v>
      </c>
      <c r="D21" s="21">
        <v>3411</v>
      </c>
      <c r="E21" s="21">
        <v>344</v>
      </c>
      <c r="F21" s="21">
        <v>37588</v>
      </c>
      <c r="G21" s="21">
        <f t="shared" si="12"/>
        <v>37932</v>
      </c>
      <c r="H21" s="21">
        <v>0</v>
      </c>
      <c r="I21" s="57">
        <v>0</v>
      </c>
      <c r="J21" s="57">
        <v>0</v>
      </c>
      <c r="K21" s="23">
        <v>0</v>
      </c>
      <c r="L21" s="35"/>
      <c r="M21" s="82" t="s">
        <v>12</v>
      </c>
      <c r="N21" s="42"/>
      <c r="O21" s="21"/>
      <c r="P21" s="21">
        <f t="shared" si="1"/>
        <v>0</v>
      </c>
      <c r="Q21" s="21">
        <v>648</v>
      </c>
      <c r="R21" s="21">
        <v>80</v>
      </c>
      <c r="S21" s="42"/>
      <c r="T21" s="21"/>
      <c r="U21" s="23"/>
      <c r="V21" s="35"/>
      <c r="W21" s="9" t="s">
        <v>148</v>
      </c>
      <c r="X21" s="7" t="s">
        <v>43</v>
      </c>
      <c r="Y21" s="21">
        <v>2575</v>
      </c>
      <c r="Z21" s="21">
        <v>783</v>
      </c>
      <c r="AA21" s="21">
        <v>0</v>
      </c>
      <c r="AB21" s="21">
        <f t="shared" si="5"/>
        <v>783</v>
      </c>
      <c r="AC21" s="21">
        <v>20</v>
      </c>
      <c r="AD21" s="57">
        <v>0</v>
      </c>
      <c r="AE21" s="57">
        <v>0</v>
      </c>
      <c r="AF21" s="23">
        <v>7</v>
      </c>
      <c r="AG21" s="35"/>
      <c r="AH21" s="88" t="s">
        <v>43</v>
      </c>
      <c r="AI21" s="49">
        <v>29</v>
      </c>
      <c r="AJ21" s="18">
        <v>28666</v>
      </c>
      <c r="AK21" s="18">
        <f t="shared" si="2"/>
        <v>28695</v>
      </c>
      <c r="AL21" s="21">
        <v>528</v>
      </c>
      <c r="AM21" s="21"/>
      <c r="AN21" s="49"/>
      <c r="AO21" s="18"/>
      <c r="AP21" s="23"/>
    </row>
    <row r="22" spans="2:42" ht="18" customHeight="1" x14ac:dyDescent="0.2">
      <c r="B22" s="9" t="s">
        <v>64</v>
      </c>
      <c r="C22" s="4" t="s">
        <v>13</v>
      </c>
      <c r="D22" s="21">
        <v>5401</v>
      </c>
      <c r="E22" s="21">
        <v>1707</v>
      </c>
      <c r="F22" s="21">
        <v>35784</v>
      </c>
      <c r="G22" s="21">
        <f t="shared" si="12"/>
        <v>37491</v>
      </c>
      <c r="H22" s="21"/>
      <c r="I22" s="57"/>
      <c r="J22" s="57"/>
      <c r="K22" s="23"/>
      <c r="L22" s="35"/>
      <c r="M22" s="82" t="s">
        <v>13</v>
      </c>
      <c r="N22" s="42"/>
      <c r="O22" s="21"/>
      <c r="P22" s="21">
        <f t="shared" si="1"/>
        <v>0</v>
      </c>
      <c r="Q22" s="21">
        <v>1108</v>
      </c>
      <c r="R22" s="21"/>
      <c r="S22" s="42"/>
      <c r="T22" s="21"/>
      <c r="U22" s="23"/>
      <c r="V22" s="35"/>
      <c r="W22" s="9"/>
      <c r="X22" s="7" t="s">
        <v>44</v>
      </c>
      <c r="Y22" s="21">
        <f>SUM(Y17:Y21)</f>
        <v>29340</v>
      </c>
      <c r="Z22" s="21">
        <f t="shared" ref="Z22:AF22" si="13">SUM(Z17:Z21)</f>
        <v>16753</v>
      </c>
      <c r="AA22" s="21">
        <f t="shared" si="13"/>
        <v>25045</v>
      </c>
      <c r="AB22" s="21">
        <f t="shared" si="13"/>
        <v>41798</v>
      </c>
      <c r="AC22" s="21">
        <f t="shared" si="13"/>
        <v>2777</v>
      </c>
      <c r="AD22" s="21">
        <f t="shared" si="13"/>
        <v>0</v>
      </c>
      <c r="AE22" s="21">
        <f t="shared" si="13"/>
        <v>856</v>
      </c>
      <c r="AF22" s="23">
        <f t="shared" si="13"/>
        <v>1759</v>
      </c>
      <c r="AG22" s="35"/>
      <c r="AH22" s="88" t="s">
        <v>44</v>
      </c>
      <c r="AI22" s="21">
        <f t="shared" ref="AI22:AP22" si="14">SUM(AI17:AI21)</f>
        <v>294</v>
      </c>
      <c r="AJ22" s="21">
        <f t="shared" si="14"/>
        <v>31527</v>
      </c>
      <c r="AK22" s="21">
        <f t="shared" si="14"/>
        <v>31821</v>
      </c>
      <c r="AL22" s="21">
        <f t="shared" si="14"/>
        <v>8649</v>
      </c>
      <c r="AM22" s="21">
        <f t="shared" si="14"/>
        <v>673</v>
      </c>
      <c r="AN22" s="21">
        <f t="shared" si="14"/>
        <v>0</v>
      </c>
      <c r="AO22" s="21">
        <f t="shared" si="14"/>
        <v>0</v>
      </c>
      <c r="AP22" s="23">
        <f t="shared" si="14"/>
        <v>18927</v>
      </c>
    </row>
    <row r="23" spans="2:42" ht="18" customHeight="1" x14ac:dyDescent="0.2">
      <c r="B23" s="12"/>
      <c r="C23" s="6" t="s">
        <v>10</v>
      </c>
      <c r="D23" s="22">
        <f t="shared" ref="D23:K23" si="15">SUM(D19:D22)</f>
        <v>14798</v>
      </c>
      <c r="E23" s="22">
        <f t="shared" si="15"/>
        <v>23689</v>
      </c>
      <c r="F23" s="22">
        <f t="shared" si="15"/>
        <v>131296</v>
      </c>
      <c r="G23" s="22">
        <f t="shared" si="15"/>
        <v>154985</v>
      </c>
      <c r="H23" s="22">
        <f t="shared" si="15"/>
        <v>0</v>
      </c>
      <c r="I23" s="22">
        <f t="shared" si="15"/>
        <v>0</v>
      </c>
      <c r="J23" s="22">
        <f t="shared" si="15"/>
        <v>0</v>
      </c>
      <c r="K23" s="24">
        <f t="shared" si="15"/>
        <v>0</v>
      </c>
      <c r="L23" s="35"/>
      <c r="M23" s="84" t="s">
        <v>10</v>
      </c>
      <c r="N23" s="22">
        <f t="shared" ref="N23:U23" si="16">SUM(N19:N22)</f>
        <v>0</v>
      </c>
      <c r="O23" s="22">
        <f t="shared" si="16"/>
        <v>0</v>
      </c>
      <c r="P23" s="22">
        <f t="shared" si="16"/>
        <v>0</v>
      </c>
      <c r="Q23" s="22">
        <f t="shared" si="16"/>
        <v>1756</v>
      </c>
      <c r="R23" s="22">
        <f t="shared" si="16"/>
        <v>80</v>
      </c>
      <c r="S23" s="22">
        <f t="shared" si="16"/>
        <v>0</v>
      </c>
      <c r="T23" s="22">
        <f t="shared" si="16"/>
        <v>0</v>
      </c>
      <c r="U23" s="24">
        <f t="shared" si="16"/>
        <v>6489</v>
      </c>
      <c r="V23" s="35"/>
      <c r="W23" s="9"/>
      <c r="X23" s="7" t="s">
        <v>45</v>
      </c>
      <c r="Y23" s="57">
        <v>4736</v>
      </c>
      <c r="Z23" s="71">
        <v>40820</v>
      </c>
      <c r="AA23" s="42">
        <v>727202</v>
      </c>
      <c r="AB23" s="21">
        <f>SUM(Z23:AA23)</f>
        <v>768022</v>
      </c>
      <c r="AC23" s="21">
        <v>160</v>
      </c>
      <c r="AD23" s="72">
        <v>0</v>
      </c>
      <c r="AE23" s="57">
        <v>64</v>
      </c>
      <c r="AF23" s="23">
        <v>636</v>
      </c>
      <c r="AG23" s="35"/>
      <c r="AH23" s="88" t="s">
        <v>45</v>
      </c>
      <c r="AI23" s="49">
        <v>8654</v>
      </c>
      <c r="AJ23" s="18">
        <v>529327</v>
      </c>
      <c r="AK23" s="18">
        <f t="shared" si="2"/>
        <v>537981</v>
      </c>
      <c r="AL23" s="21">
        <v>320</v>
      </c>
      <c r="AM23" s="21"/>
      <c r="AN23" s="21"/>
      <c r="AO23" s="49"/>
      <c r="AP23" s="23">
        <v>129825</v>
      </c>
    </row>
    <row r="24" spans="2:42" ht="18" customHeight="1" x14ac:dyDescent="0.2">
      <c r="B24" s="9"/>
      <c r="C24" s="59" t="s">
        <v>14</v>
      </c>
      <c r="D24" s="58">
        <v>1600</v>
      </c>
      <c r="E24" s="58">
        <v>3580</v>
      </c>
      <c r="F24" s="58">
        <v>149343</v>
      </c>
      <c r="G24" s="58">
        <f t="shared" si="12"/>
        <v>152923</v>
      </c>
      <c r="H24" s="58">
        <v>2548</v>
      </c>
      <c r="I24" s="69">
        <v>0</v>
      </c>
      <c r="J24" s="69">
        <v>0</v>
      </c>
      <c r="K24" s="56">
        <v>0</v>
      </c>
      <c r="L24" s="35"/>
      <c r="M24" s="81" t="s">
        <v>14</v>
      </c>
      <c r="N24" s="63"/>
      <c r="O24" s="58"/>
      <c r="P24" s="58">
        <f t="shared" si="1"/>
        <v>0</v>
      </c>
      <c r="Q24" s="58">
        <v>1745</v>
      </c>
      <c r="R24" s="58"/>
      <c r="S24" s="63"/>
      <c r="T24" s="58"/>
      <c r="U24" s="56">
        <v>6552</v>
      </c>
      <c r="V24" s="35"/>
      <c r="W24" s="9" t="s">
        <v>80</v>
      </c>
      <c r="X24" s="7" t="s">
        <v>46</v>
      </c>
      <c r="Y24" s="21">
        <v>1712</v>
      </c>
      <c r="Z24" s="58">
        <v>6782</v>
      </c>
      <c r="AA24" s="21">
        <v>1008</v>
      </c>
      <c r="AB24" s="21">
        <f>SUM(Z24:AA24)</f>
        <v>7790</v>
      </c>
      <c r="AC24" s="21">
        <v>0</v>
      </c>
      <c r="AD24" s="57">
        <v>0</v>
      </c>
      <c r="AE24" s="57">
        <v>0</v>
      </c>
      <c r="AF24" s="23">
        <v>54</v>
      </c>
      <c r="AG24" s="35"/>
      <c r="AH24" s="88" t="s">
        <v>46</v>
      </c>
      <c r="AI24" s="49"/>
      <c r="AJ24" s="18">
        <v>1516</v>
      </c>
      <c r="AK24" s="18">
        <f t="shared" si="2"/>
        <v>1516</v>
      </c>
      <c r="AL24" s="21"/>
      <c r="AM24" s="21"/>
      <c r="AN24" s="21"/>
      <c r="AO24" s="49"/>
      <c r="AP24" s="23">
        <v>13200</v>
      </c>
    </row>
    <row r="25" spans="2:42" ht="18" customHeight="1" x14ac:dyDescent="0.2">
      <c r="B25" s="9" t="s">
        <v>65</v>
      </c>
      <c r="C25" s="4" t="s">
        <v>15</v>
      </c>
      <c r="D25" s="21">
        <v>0</v>
      </c>
      <c r="E25" s="21">
        <v>0</v>
      </c>
      <c r="F25" s="21">
        <v>44837</v>
      </c>
      <c r="G25" s="21">
        <f t="shared" si="12"/>
        <v>44837</v>
      </c>
      <c r="H25" s="21">
        <v>0</v>
      </c>
      <c r="I25" s="57">
        <v>0</v>
      </c>
      <c r="J25" s="57">
        <v>0</v>
      </c>
      <c r="K25" s="23">
        <v>0</v>
      </c>
      <c r="L25" s="35"/>
      <c r="M25" s="82" t="s">
        <v>15</v>
      </c>
      <c r="N25" s="42"/>
      <c r="O25" s="21"/>
      <c r="P25" s="21">
        <f t="shared" si="1"/>
        <v>0</v>
      </c>
      <c r="Q25" s="21"/>
      <c r="R25" s="21"/>
      <c r="S25" s="42"/>
      <c r="T25" s="21"/>
      <c r="U25" s="23">
        <v>1150</v>
      </c>
      <c r="V25" s="35"/>
      <c r="W25" s="9"/>
      <c r="X25" s="7" t="s">
        <v>44</v>
      </c>
      <c r="Y25" s="21">
        <f t="shared" ref="Y25:AF25" si="17">SUM(Y23:Y24)</f>
        <v>6448</v>
      </c>
      <c r="Z25" s="21">
        <f t="shared" si="17"/>
        <v>47602</v>
      </c>
      <c r="AA25" s="21">
        <f t="shared" si="17"/>
        <v>728210</v>
      </c>
      <c r="AB25" s="21">
        <f t="shared" si="17"/>
        <v>775812</v>
      </c>
      <c r="AC25" s="21">
        <f t="shared" si="17"/>
        <v>160</v>
      </c>
      <c r="AD25" s="21">
        <f t="shared" si="17"/>
        <v>0</v>
      </c>
      <c r="AE25" s="21">
        <f t="shared" si="17"/>
        <v>64</v>
      </c>
      <c r="AF25" s="23">
        <f t="shared" si="17"/>
        <v>690</v>
      </c>
      <c r="AG25" s="35"/>
      <c r="AH25" s="88" t="s">
        <v>44</v>
      </c>
      <c r="AI25" s="18">
        <f t="shared" ref="AI25:AP25" si="18">SUM(AI23:AI24)</f>
        <v>8654</v>
      </c>
      <c r="AJ25" s="18">
        <f t="shared" si="18"/>
        <v>530843</v>
      </c>
      <c r="AK25" s="18">
        <f t="shared" si="18"/>
        <v>539497</v>
      </c>
      <c r="AL25" s="18">
        <f t="shared" si="18"/>
        <v>320</v>
      </c>
      <c r="AM25" s="18">
        <f t="shared" si="18"/>
        <v>0</v>
      </c>
      <c r="AN25" s="18">
        <f t="shared" si="18"/>
        <v>0</v>
      </c>
      <c r="AO25" s="18">
        <f t="shared" si="18"/>
        <v>0</v>
      </c>
      <c r="AP25" s="19">
        <f t="shared" si="18"/>
        <v>143025</v>
      </c>
    </row>
    <row r="26" spans="2:42" ht="18" customHeight="1" x14ac:dyDescent="0.2">
      <c r="B26" s="9" t="s">
        <v>66</v>
      </c>
      <c r="C26" s="4" t="s">
        <v>16</v>
      </c>
      <c r="D26" s="21">
        <v>0</v>
      </c>
      <c r="E26" s="21">
        <v>0</v>
      </c>
      <c r="F26" s="21">
        <v>44755</v>
      </c>
      <c r="G26" s="21">
        <f t="shared" si="12"/>
        <v>44755</v>
      </c>
      <c r="H26" s="21">
        <v>0</v>
      </c>
      <c r="I26" s="57">
        <v>0</v>
      </c>
      <c r="J26" s="57">
        <v>0</v>
      </c>
      <c r="K26" s="23">
        <v>0</v>
      </c>
      <c r="L26" s="35"/>
      <c r="M26" s="82" t="s">
        <v>16</v>
      </c>
      <c r="N26" s="42"/>
      <c r="O26" s="21"/>
      <c r="P26" s="21">
        <f t="shared" si="1"/>
        <v>0</v>
      </c>
      <c r="Q26" s="21">
        <v>500</v>
      </c>
      <c r="R26" s="21"/>
      <c r="S26" s="42"/>
      <c r="T26" s="21"/>
      <c r="U26" s="23">
        <v>3090</v>
      </c>
      <c r="V26" s="35"/>
      <c r="W26" s="12"/>
      <c r="X26" s="65" t="s">
        <v>10</v>
      </c>
      <c r="Y26" s="22">
        <f>SUM(Y22,Y25)</f>
        <v>35788</v>
      </c>
      <c r="Z26" s="22">
        <f t="shared" ref="Z26:AF26" si="19">SUM(Z22,Z25)</f>
        <v>64355</v>
      </c>
      <c r="AA26" s="22">
        <f t="shared" si="19"/>
        <v>753255</v>
      </c>
      <c r="AB26" s="22">
        <f t="shared" si="19"/>
        <v>817610</v>
      </c>
      <c r="AC26" s="22">
        <f t="shared" si="19"/>
        <v>2937</v>
      </c>
      <c r="AD26" s="22">
        <f t="shared" si="19"/>
        <v>0</v>
      </c>
      <c r="AE26" s="22">
        <f t="shared" si="19"/>
        <v>920</v>
      </c>
      <c r="AF26" s="24">
        <f t="shared" si="19"/>
        <v>2449</v>
      </c>
      <c r="AG26" s="35"/>
      <c r="AH26" s="89" t="s">
        <v>10</v>
      </c>
      <c r="AI26" s="22">
        <f t="shared" ref="AI26:AP26" si="20">SUM(AI22,AI25)</f>
        <v>8948</v>
      </c>
      <c r="AJ26" s="22">
        <f t="shared" si="20"/>
        <v>562370</v>
      </c>
      <c r="AK26" s="22">
        <f t="shared" si="20"/>
        <v>571318</v>
      </c>
      <c r="AL26" s="22">
        <f t="shared" si="20"/>
        <v>8969</v>
      </c>
      <c r="AM26" s="22">
        <f t="shared" si="20"/>
        <v>673</v>
      </c>
      <c r="AN26" s="22">
        <f t="shared" si="20"/>
        <v>0</v>
      </c>
      <c r="AO26" s="22">
        <f t="shared" si="20"/>
        <v>0</v>
      </c>
      <c r="AP26" s="24">
        <f t="shared" si="20"/>
        <v>161952</v>
      </c>
    </row>
    <row r="27" spans="2:42" ht="18" customHeight="1" x14ac:dyDescent="0.2">
      <c r="B27" s="12"/>
      <c r="C27" s="6" t="s">
        <v>10</v>
      </c>
      <c r="D27" s="22">
        <f t="shared" ref="D27:K27" si="21">SUM(D24:D26)</f>
        <v>1600</v>
      </c>
      <c r="E27" s="22">
        <f t="shared" si="21"/>
        <v>3580</v>
      </c>
      <c r="F27" s="22">
        <f t="shared" si="21"/>
        <v>238935</v>
      </c>
      <c r="G27" s="22">
        <f t="shared" si="21"/>
        <v>242515</v>
      </c>
      <c r="H27" s="22">
        <f t="shared" si="21"/>
        <v>2548</v>
      </c>
      <c r="I27" s="22">
        <f t="shared" si="21"/>
        <v>0</v>
      </c>
      <c r="J27" s="22">
        <f t="shared" si="21"/>
        <v>0</v>
      </c>
      <c r="K27" s="24">
        <f t="shared" si="21"/>
        <v>0</v>
      </c>
      <c r="L27" s="35"/>
      <c r="M27" s="84" t="s">
        <v>10</v>
      </c>
      <c r="N27" s="22">
        <f t="shared" ref="N27:U27" si="22">SUM(N24:N26)</f>
        <v>0</v>
      </c>
      <c r="O27" s="22">
        <f t="shared" si="22"/>
        <v>0</v>
      </c>
      <c r="P27" s="22">
        <f t="shared" si="22"/>
        <v>0</v>
      </c>
      <c r="Q27" s="22">
        <f t="shared" si="22"/>
        <v>2245</v>
      </c>
      <c r="R27" s="22">
        <f t="shared" si="22"/>
        <v>0</v>
      </c>
      <c r="S27" s="22">
        <f t="shared" si="22"/>
        <v>0</v>
      </c>
      <c r="T27" s="22">
        <f t="shared" si="22"/>
        <v>0</v>
      </c>
      <c r="U27" s="24">
        <f t="shared" si="22"/>
        <v>10792</v>
      </c>
      <c r="V27" s="35"/>
      <c r="W27" s="9"/>
      <c r="X27" s="64" t="s">
        <v>47</v>
      </c>
      <c r="Y27" s="58">
        <v>9020</v>
      </c>
      <c r="Z27" s="58">
        <v>5735</v>
      </c>
      <c r="AA27" s="58">
        <v>58500</v>
      </c>
      <c r="AB27" s="58">
        <f t="shared" ref="AB27:AB32" si="23">SUM(Z27:AA27)</f>
        <v>64235</v>
      </c>
      <c r="AC27" s="58">
        <v>70</v>
      </c>
      <c r="AD27" s="69">
        <v>0</v>
      </c>
      <c r="AE27" s="69">
        <v>1694</v>
      </c>
      <c r="AF27" s="56"/>
      <c r="AG27" s="35"/>
      <c r="AH27" s="87" t="s">
        <v>47</v>
      </c>
      <c r="AI27" s="67"/>
      <c r="AJ27" s="66"/>
      <c r="AK27" s="66">
        <f t="shared" si="2"/>
        <v>0</v>
      </c>
      <c r="AL27" s="58"/>
      <c r="AM27" s="58"/>
      <c r="AN27" s="66"/>
      <c r="AO27" s="67"/>
      <c r="AP27" s="56">
        <v>188150</v>
      </c>
    </row>
    <row r="28" spans="2:42" ht="18" customHeight="1" x14ac:dyDescent="0.2">
      <c r="B28" s="9"/>
      <c r="C28" s="59" t="s">
        <v>17</v>
      </c>
      <c r="D28" s="58">
        <v>263</v>
      </c>
      <c r="E28" s="58">
        <v>54</v>
      </c>
      <c r="F28" s="58">
        <v>155658</v>
      </c>
      <c r="G28" s="58">
        <f t="shared" si="12"/>
        <v>155712</v>
      </c>
      <c r="H28" s="58">
        <v>141561</v>
      </c>
      <c r="I28" s="69">
        <v>0</v>
      </c>
      <c r="J28" s="69">
        <v>0</v>
      </c>
      <c r="K28" s="56">
        <v>0</v>
      </c>
      <c r="L28" s="35"/>
      <c r="M28" s="81" t="s">
        <v>17</v>
      </c>
      <c r="N28" s="63"/>
      <c r="O28" s="58"/>
      <c r="P28" s="58">
        <f t="shared" si="1"/>
        <v>0</v>
      </c>
      <c r="Q28" s="58"/>
      <c r="R28" s="58"/>
      <c r="S28" s="63"/>
      <c r="T28" s="58"/>
      <c r="U28" s="56"/>
      <c r="V28" s="35"/>
      <c r="W28" s="9"/>
      <c r="X28" s="7" t="s">
        <v>52</v>
      </c>
      <c r="Y28" s="21">
        <v>6894</v>
      </c>
      <c r="Z28" s="21">
        <v>0</v>
      </c>
      <c r="AA28" s="21">
        <v>0</v>
      </c>
      <c r="AB28" s="21">
        <f t="shared" si="23"/>
        <v>0</v>
      </c>
      <c r="AC28" s="21">
        <v>0</v>
      </c>
      <c r="AD28" s="57">
        <v>0</v>
      </c>
      <c r="AE28" s="57">
        <v>6.4</v>
      </c>
      <c r="AF28" s="23">
        <v>351.2</v>
      </c>
      <c r="AG28" s="35"/>
      <c r="AH28" s="88" t="s">
        <v>52</v>
      </c>
      <c r="AI28" s="49"/>
      <c r="AJ28" s="18"/>
      <c r="AK28" s="18">
        <f t="shared" si="2"/>
        <v>0</v>
      </c>
      <c r="AL28" s="21"/>
      <c r="AM28" s="21"/>
      <c r="AN28" s="18"/>
      <c r="AO28" s="49"/>
      <c r="AP28" s="23">
        <v>35427</v>
      </c>
    </row>
    <row r="29" spans="2:42" ht="18" customHeight="1" x14ac:dyDescent="0.2">
      <c r="B29" s="9"/>
      <c r="C29" s="4" t="s">
        <v>18</v>
      </c>
      <c r="D29" s="21">
        <v>3499</v>
      </c>
      <c r="E29" s="21">
        <v>840</v>
      </c>
      <c r="F29" s="21">
        <v>30762</v>
      </c>
      <c r="G29" s="21">
        <f t="shared" si="12"/>
        <v>31602</v>
      </c>
      <c r="H29" s="21">
        <v>0</v>
      </c>
      <c r="I29" s="57">
        <v>162584</v>
      </c>
      <c r="J29" s="57">
        <v>0</v>
      </c>
      <c r="K29" s="23">
        <v>0</v>
      </c>
      <c r="L29" s="35"/>
      <c r="M29" s="82" t="s">
        <v>18</v>
      </c>
      <c r="N29" s="42"/>
      <c r="O29" s="21"/>
      <c r="P29" s="21">
        <f t="shared" si="1"/>
        <v>0</v>
      </c>
      <c r="Q29" s="21"/>
      <c r="R29" s="21"/>
      <c r="S29" s="42"/>
      <c r="T29" s="21"/>
      <c r="U29" s="23">
        <v>7797</v>
      </c>
      <c r="V29" s="35"/>
      <c r="W29" s="9" t="s">
        <v>81</v>
      </c>
      <c r="X29" s="7" t="s">
        <v>48</v>
      </c>
      <c r="Y29" s="21">
        <v>31300</v>
      </c>
      <c r="Z29" s="21">
        <v>43102</v>
      </c>
      <c r="AA29" s="21">
        <v>35623</v>
      </c>
      <c r="AB29" s="21">
        <f t="shared" si="23"/>
        <v>78725</v>
      </c>
      <c r="AC29" s="21">
        <v>260</v>
      </c>
      <c r="AD29" s="72"/>
      <c r="AE29" s="57">
        <v>50</v>
      </c>
      <c r="AF29" s="23"/>
      <c r="AG29" s="35"/>
      <c r="AH29" s="88" t="s">
        <v>48</v>
      </c>
      <c r="AI29" s="49"/>
      <c r="AJ29" s="18"/>
      <c r="AK29" s="18">
        <f t="shared" si="2"/>
        <v>0</v>
      </c>
      <c r="AL29" s="21"/>
      <c r="AM29" s="21"/>
      <c r="AN29" s="18"/>
      <c r="AO29" s="49"/>
      <c r="AP29" s="23">
        <v>176620</v>
      </c>
    </row>
    <row r="30" spans="2:42" ht="18" customHeight="1" x14ac:dyDescent="0.2">
      <c r="B30" s="9" t="s">
        <v>67</v>
      </c>
      <c r="C30" s="4" t="s">
        <v>20</v>
      </c>
      <c r="D30" s="21">
        <v>88</v>
      </c>
      <c r="E30" s="21">
        <v>7505</v>
      </c>
      <c r="F30" s="21">
        <v>584956</v>
      </c>
      <c r="G30" s="21">
        <f t="shared" si="12"/>
        <v>592461</v>
      </c>
      <c r="H30" s="21">
        <v>0</v>
      </c>
      <c r="I30" s="57">
        <v>0</v>
      </c>
      <c r="J30" s="57">
        <v>0</v>
      </c>
      <c r="K30" s="23">
        <v>0</v>
      </c>
      <c r="L30" s="35"/>
      <c r="M30" s="82" t="s">
        <v>20</v>
      </c>
      <c r="N30" s="42"/>
      <c r="O30" s="21"/>
      <c r="P30" s="21">
        <f t="shared" si="1"/>
        <v>0</v>
      </c>
      <c r="Q30" s="21"/>
      <c r="R30" s="21"/>
      <c r="S30" s="42"/>
      <c r="T30" s="21"/>
      <c r="U30" s="23"/>
      <c r="V30" s="35"/>
      <c r="W30" s="9" t="s">
        <v>150</v>
      </c>
      <c r="X30" s="7" t="s">
        <v>49</v>
      </c>
      <c r="Y30" s="21">
        <v>6874</v>
      </c>
      <c r="Z30" s="21">
        <v>2216</v>
      </c>
      <c r="AA30" s="21">
        <v>5577</v>
      </c>
      <c r="AB30" s="21">
        <f t="shared" si="23"/>
        <v>7793</v>
      </c>
      <c r="AC30" s="21">
        <v>16</v>
      </c>
      <c r="AD30" s="57">
        <v>0</v>
      </c>
      <c r="AE30" s="57">
        <v>59.2</v>
      </c>
      <c r="AF30" s="23"/>
      <c r="AG30" s="35"/>
      <c r="AH30" s="88" t="s">
        <v>49</v>
      </c>
      <c r="AI30" s="49"/>
      <c r="AJ30" s="18"/>
      <c r="AK30" s="18">
        <f t="shared" si="2"/>
        <v>0</v>
      </c>
      <c r="AL30" s="21"/>
      <c r="AM30" s="21"/>
      <c r="AN30" s="18"/>
      <c r="AO30" s="49"/>
      <c r="AP30" s="23">
        <v>23490</v>
      </c>
    </row>
    <row r="31" spans="2:42" ht="18" customHeight="1" x14ac:dyDescent="0.2">
      <c r="B31" s="9" t="s">
        <v>167</v>
      </c>
      <c r="C31" s="4" t="s">
        <v>19</v>
      </c>
      <c r="D31" s="21">
        <v>0</v>
      </c>
      <c r="E31" s="21">
        <v>10259</v>
      </c>
      <c r="F31" s="21">
        <v>11088</v>
      </c>
      <c r="G31" s="21">
        <f t="shared" si="12"/>
        <v>21347</v>
      </c>
      <c r="H31" s="21"/>
      <c r="I31" s="57"/>
      <c r="J31" s="57"/>
      <c r="K31" s="23">
        <v>0</v>
      </c>
      <c r="L31" s="35"/>
      <c r="M31" s="82" t="s">
        <v>19</v>
      </c>
      <c r="N31" s="42"/>
      <c r="O31" s="21"/>
      <c r="P31" s="21">
        <f t="shared" si="1"/>
        <v>0</v>
      </c>
      <c r="Q31" s="21"/>
      <c r="R31" s="21"/>
      <c r="S31" s="42"/>
      <c r="T31" s="21"/>
      <c r="U31" s="23"/>
      <c r="V31" s="35"/>
      <c r="W31" s="9" t="s">
        <v>82</v>
      </c>
      <c r="X31" s="7" t="s">
        <v>50</v>
      </c>
      <c r="Y31" s="21">
        <v>215</v>
      </c>
      <c r="Z31" s="21">
        <v>28232</v>
      </c>
      <c r="AA31" s="21">
        <v>17648</v>
      </c>
      <c r="AB31" s="21">
        <f t="shared" si="23"/>
        <v>45880</v>
      </c>
      <c r="AC31" s="21">
        <v>0</v>
      </c>
      <c r="AD31" s="57">
        <v>0</v>
      </c>
      <c r="AE31" s="57">
        <v>412.8</v>
      </c>
      <c r="AF31" s="23"/>
      <c r="AG31" s="35"/>
      <c r="AH31" s="88" t="s">
        <v>50</v>
      </c>
      <c r="AI31" s="49"/>
      <c r="AJ31" s="18"/>
      <c r="AK31" s="18">
        <f t="shared" si="2"/>
        <v>0</v>
      </c>
      <c r="AL31" s="21"/>
      <c r="AM31" s="21">
        <v>210</v>
      </c>
      <c r="AN31" s="18"/>
      <c r="AO31" s="49"/>
      <c r="AP31" s="23">
        <v>904958</v>
      </c>
    </row>
    <row r="32" spans="2:42" ht="18" customHeight="1" x14ac:dyDescent="0.2">
      <c r="B32" s="9" t="s">
        <v>68</v>
      </c>
      <c r="C32" s="4" t="s">
        <v>21</v>
      </c>
      <c r="D32" s="21">
        <v>191</v>
      </c>
      <c r="E32" s="21">
        <v>2441</v>
      </c>
      <c r="F32" s="21">
        <v>178226</v>
      </c>
      <c r="G32" s="21">
        <f t="shared" si="12"/>
        <v>180667</v>
      </c>
      <c r="H32" s="21"/>
      <c r="I32" s="57"/>
      <c r="J32" s="57"/>
      <c r="K32" s="23">
        <v>0</v>
      </c>
      <c r="L32" s="35"/>
      <c r="M32" s="82" t="s">
        <v>21</v>
      </c>
      <c r="N32" s="42"/>
      <c r="O32" s="21"/>
      <c r="P32" s="21">
        <f t="shared" si="1"/>
        <v>0</v>
      </c>
      <c r="Q32" s="21"/>
      <c r="R32" s="21"/>
      <c r="S32" s="42"/>
      <c r="T32" s="21"/>
      <c r="U32" s="23"/>
      <c r="V32" s="35"/>
      <c r="W32" s="9"/>
      <c r="X32" s="7" t="s">
        <v>51</v>
      </c>
      <c r="Y32" s="21">
        <v>2882</v>
      </c>
      <c r="Z32" s="21">
        <v>56</v>
      </c>
      <c r="AA32" s="21">
        <v>2029</v>
      </c>
      <c r="AB32" s="21">
        <f t="shared" si="23"/>
        <v>2085</v>
      </c>
      <c r="AC32" s="21">
        <v>0</v>
      </c>
      <c r="AD32" s="57">
        <v>0</v>
      </c>
      <c r="AE32" s="57">
        <v>3208</v>
      </c>
      <c r="AF32" s="23"/>
      <c r="AG32" s="35"/>
      <c r="AH32" s="88" t="s">
        <v>51</v>
      </c>
      <c r="AI32" s="49"/>
      <c r="AJ32" s="18"/>
      <c r="AK32" s="18">
        <f t="shared" si="2"/>
        <v>0</v>
      </c>
      <c r="AL32" s="21"/>
      <c r="AM32" s="21"/>
      <c r="AN32" s="18"/>
      <c r="AO32" s="49"/>
      <c r="AP32" s="23">
        <v>790715</v>
      </c>
    </row>
    <row r="33" spans="2:42" ht="18" customHeight="1" x14ac:dyDescent="0.2">
      <c r="B33" s="9"/>
      <c r="C33" s="4" t="s">
        <v>87</v>
      </c>
      <c r="D33" s="21">
        <v>374</v>
      </c>
      <c r="E33" s="21">
        <v>16784</v>
      </c>
      <c r="F33" s="21">
        <v>2701</v>
      </c>
      <c r="G33" s="21">
        <f t="shared" si="12"/>
        <v>19485</v>
      </c>
      <c r="H33" s="21"/>
      <c r="I33" s="57"/>
      <c r="J33" s="57"/>
      <c r="K33" s="23">
        <v>0</v>
      </c>
      <c r="L33" s="35"/>
      <c r="M33" s="82" t="s">
        <v>87</v>
      </c>
      <c r="N33" s="42"/>
      <c r="O33" s="21"/>
      <c r="P33" s="21">
        <f t="shared" si="1"/>
        <v>0</v>
      </c>
      <c r="Q33" s="21"/>
      <c r="R33" s="21"/>
      <c r="S33" s="42"/>
      <c r="T33" s="21"/>
      <c r="U33" s="23">
        <v>4470</v>
      </c>
      <c r="V33" s="35"/>
      <c r="W33" s="12"/>
      <c r="X33" s="65" t="s">
        <v>10</v>
      </c>
      <c r="Y33" s="22">
        <f t="shared" ref="Y33:AF33" si="24">SUM(Y27:Y32)</f>
        <v>57185</v>
      </c>
      <c r="Z33" s="22">
        <f t="shared" si="24"/>
        <v>79341</v>
      </c>
      <c r="AA33" s="22">
        <f t="shared" si="24"/>
        <v>119377</v>
      </c>
      <c r="AB33" s="22">
        <f t="shared" si="24"/>
        <v>198718</v>
      </c>
      <c r="AC33" s="22">
        <f t="shared" si="24"/>
        <v>346</v>
      </c>
      <c r="AD33" s="22">
        <f t="shared" si="24"/>
        <v>0</v>
      </c>
      <c r="AE33" s="22">
        <f t="shared" si="24"/>
        <v>5430.4</v>
      </c>
      <c r="AF33" s="24">
        <f t="shared" si="24"/>
        <v>351.2</v>
      </c>
      <c r="AG33" s="35"/>
      <c r="AH33" s="89" t="s">
        <v>10</v>
      </c>
      <c r="AI33" s="20">
        <f t="shared" ref="AI33:AP33" si="25">SUM(AI27:AI32)</f>
        <v>0</v>
      </c>
      <c r="AJ33" s="20">
        <f t="shared" si="25"/>
        <v>0</v>
      </c>
      <c r="AK33" s="20">
        <f t="shared" si="25"/>
        <v>0</v>
      </c>
      <c r="AL33" s="20">
        <f t="shared" si="25"/>
        <v>0</v>
      </c>
      <c r="AM33" s="20">
        <f t="shared" si="25"/>
        <v>210</v>
      </c>
      <c r="AN33" s="20">
        <f t="shared" si="25"/>
        <v>0</v>
      </c>
      <c r="AO33" s="20">
        <f t="shared" si="25"/>
        <v>0</v>
      </c>
      <c r="AP33" s="26">
        <f t="shared" si="25"/>
        <v>2119360</v>
      </c>
    </row>
    <row r="34" spans="2:42" ht="18" customHeight="1" x14ac:dyDescent="0.2">
      <c r="B34" s="12"/>
      <c r="C34" s="6" t="s">
        <v>10</v>
      </c>
      <c r="D34" s="22">
        <f t="shared" ref="D34:K34" si="26">SUM(D28:D33)</f>
        <v>4415</v>
      </c>
      <c r="E34" s="22">
        <f t="shared" si="26"/>
        <v>37883</v>
      </c>
      <c r="F34" s="22">
        <f t="shared" si="26"/>
        <v>963391</v>
      </c>
      <c r="G34" s="22">
        <f t="shared" si="26"/>
        <v>1001274</v>
      </c>
      <c r="H34" s="22">
        <f t="shared" si="26"/>
        <v>141561</v>
      </c>
      <c r="I34" s="22">
        <f t="shared" si="26"/>
        <v>162584</v>
      </c>
      <c r="J34" s="22">
        <f t="shared" si="26"/>
        <v>0</v>
      </c>
      <c r="K34" s="24">
        <f t="shared" si="26"/>
        <v>0</v>
      </c>
      <c r="L34" s="35"/>
      <c r="M34" s="84" t="s">
        <v>10</v>
      </c>
      <c r="N34" s="22">
        <f t="shared" ref="N34:U34" si="27">SUM(N28:N33)</f>
        <v>0</v>
      </c>
      <c r="O34" s="22">
        <f t="shared" si="27"/>
        <v>0</v>
      </c>
      <c r="P34" s="22">
        <f t="shared" si="27"/>
        <v>0</v>
      </c>
      <c r="Q34" s="22">
        <f t="shared" si="27"/>
        <v>0</v>
      </c>
      <c r="R34" s="22">
        <f t="shared" si="27"/>
        <v>0</v>
      </c>
      <c r="S34" s="22">
        <f t="shared" si="27"/>
        <v>0</v>
      </c>
      <c r="T34" s="22">
        <f t="shared" si="27"/>
        <v>0</v>
      </c>
      <c r="U34" s="24">
        <f t="shared" si="27"/>
        <v>12267</v>
      </c>
      <c r="V34" s="35"/>
      <c r="W34" s="9"/>
      <c r="X34" s="64" t="s">
        <v>53</v>
      </c>
      <c r="Y34" s="58">
        <v>143</v>
      </c>
      <c r="Z34" s="58">
        <v>1990</v>
      </c>
      <c r="AA34" s="58">
        <v>9539</v>
      </c>
      <c r="AB34" s="58">
        <f>SUM(Z34:AA34)</f>
        <v>11529</v>
      </c>
      <c r="AC34" s="58">
        <v>0</v>
      </c>
      <c r="AD34" s="69">
        <v>0</v>
      </c>
      <c r="AE34" s="69">
        <v>0</v>
      </c>
      <c r="AF34" s="56"/>
      <c r="AG34" s="35"/>
      <c r="AH34" s="87" t="s">
        <v>53</v>
      </c>
      <c r="AI34" s="67"/>
      <c r="AJ34" s="66"/>
      <c r="AK34" s="66">
        <f t="shared" si="2"/>
        <v>0</v>
      </c>
      <c r="AL34" s="58">
        <v>6540</v>
      </c>
      <c r="AM34" s="58">
        <v>2200</v>
      </c>
      <c r="AN34" s="66"/>
      <c r="AO34" s="67"/>
      <c r="AP34" s="56">
        <v>307950</v>
      </c>
    </row>
    <row r="35" spans="2:42" ht="18" customHeight="1" x14ac:dyDescent="0.2">
      <c r="B35" s="9"/>
      <c r="C35" s="59" t="s">
        <v>22</v>
      </c>
      <c r="D35" s="58">
        <v>7776</v>
      </c>
      <c r="E35" s="58">
        <v>2906</v>
      </c>
      <c r="F35" s="58">
        <v>527187</v>
      </c>
      <c r="G35" s="58">
        <f t="shared" si="12"/>
        <v>530093</v>
      </c>
      <c r="H35" s="58">
        <v>0</v>
      </c>
      <c r="I35" s="69">
        <v>0</v>
      </c>
      <c r="J35" s="69">
        <v>3026</v>
      </c>
      <c r="K35" s="56">
        <f>SUM(K29:K34)</f>
        <v>0</v>
      </c>
      <c r="L35" s="35"/>
      <c r="M35" s="81" t="s">
        <v>22</v>
      </c>
      <c r="N35" s="63"/>
      <c r="O35" s="58"/>
      <c r="P35" s="58">
        <f t="shared" si="1"/>
        <v>0</v>
      </c>
      <c r="Q35" s="58"/>
      <c r="R35" s="58"/>
      <c r="S35" s="63"/>
      <c r="T35" s="58"/>
      <c r="U35" s="56">
        <v>12462</v>
      </c>
      <c r="V35" s="35"/>
      <c r="W35" s="9" t="s">
        <v>83</v>
      </c>
      <c r="X35" s="7" t="s">
        <v>56</v>
      </c>
      <c r="Y35" s="21">
        <v>2730</v>
      </c>
      <c r="Z35" s="21">
        <v>4086</v>
      </c>
      <c r="AA35" s="21">
        <v>3065</v>
      </c>
      <c r="AB35" s="21">
        <f>SUM(Z35:AA35)</f>
        <v>7151</v>
      </c>
      <c r="AC35" s="21">
        <v>0</v>
      </c>
      <c r="AD35" s="57">
        <v>0</v>
      </c>
      <c r="AE35" s="57">
        <v>0</v>
      </c>
      <c r="AF35" s="23">
        <v>50</v>
      </c>
      <c r="AG35" s="35"/>
      <c r="AH35" s="88" t="s">
        <v>56</v>
      </c>
      <c r="AI35" s="49">
        <v>100</v>
      </c>
      <c r="AJ35" s="18"/>
      <c r="AK35" s="18">
        <f t="shared" si="2"/>
        <v>100</v>
      </c>
      <c r="AL35" s="21">
        <v>500</v>
      </c>
      <c r="AM35" s="21"/>
      <c r="AN35" s="18"/>
      <c r="AO35" s="49"/>
      <c r="AP35" s="23">
        <v>986637</v>
      </c>
    </row>
    <row r="36" spans="2:42" ht="18" customHeight="1" x14ac:dyDescent="0.2">
      <c r="B36" s="9" t="s">
        <v>69</v>
      </c>
      <c r="C36" s="4" t="s">
        <v>23</v>
      </c>
      <c r="D36" s="21">
        <v>268</v>
      </c>
      <c r="E36" s="21">
        <v>0</v>
      </c>
      <c r="F36" s="21">
        <v>0</v>
      </c>
      <c r="G36" s="21">
        <f t="shared" si="12"/>
        <v>0</v>
      </c>
      <c r="H36" s="21">
        <v>0</v>
      </c>
      <c r="I36" s="57">
        <v>0</v>
      </c>
      <c r="J36" s="57">
        <v>0</v>
      </c>
      <c r="K36" s="23">
        <f>SUM(K30:K35)</f>
        <v>0</v>
      </c>
      <c r="L36" s="35"/>
      <c r="M36" s="82" t="s">
        <v>23</v>
      </c>
      <c r="N36" s="42"/>
      <c r="O36" s="21"/>
      <c r="P36" s="21">
        <f t="shared" si="1"/>
        <v>0</v>
      </c>
      <c r="R36" s="21"/>
      <c r="S36" s="42"/>
      <c r="T36" s="21"/>
      <c r="U36" s="23"/>
      <c r="V36" s="35"/>
      <c r="W36" s="9" t="s">
        <v>151</v>
      </c>
      <c r="X36" s="7" t="s">
        <v>57</v>
      </c>
      <c r="Y36" s="21">
        <v>22</v>
      </c>
      <c r="Z36" s="21">
        <v>0</v>
      </c>
      <c r="AA36" s="21">
        <v>0</v>
      </c>
      <c r="AB36" s="21">
        <f>SUM(Z36:AA36)</f>
        <v>0</v>
      </c>
      <c r="AC36" s="21">
        <v>0</v>
      </c>
      <c r="AD36" s="57">
        <v>0</v>
      </c>
      <c r="AE36" s="57">
        <v>0</v>
      </c>
      <c r="AF36" s="23"/>
      <c r="AG36" s="35"/>
      <c r="AH36" s="88" t="s">
        <v>57</v>
      </c>
      <c r="AI36" s="49"/>
      <c r="AJ36" s="18"/>
      <c r="AK36" s="18">
        <f t="shared" si="2"/>
        <v>0</v>
      </c>
      <c r="AL36" s="21"/>
      <c r="AM36" s="21"/>
      <c r="AN36" s="18"/>
      <c r="AO36" s="49"/>
      <c r="AP36" s="23">
        <v>942702</v>
      </c>
    </row>
    <row r="37" spans="2:42" ht="18" customHeight="1" x14ac:dyDescent="0.2">
      <c r="B37" s="9" t="s">
        <v>70</v>
      </c>
      <c r="C37" s="4" t="s">
        <v>24</v>
      </c>
      <c r="D37" s="21">
        <v>279</v>
      </c>
      <c r="E37" s="21">
        <v>4632</v>
      </c>
      <c r="F37" s="21">
        <v>0</v>
      </c>
      <c r="G37" s="21">
        <f t="shared" si="12"/>
        <v>4632</v>
      </c>
      <c r="H37" s="21">
        <v>0</v>
      </c>
      <c r="I37" s="57">
        <v>0</v>
      </c>
      <c r="J37" s="57">
        <v>0</v>
      </c>
      <c r="K37" s="23">
        <f>SUM(K31:K36)</f>
        <v>0</v>
      </c>
      <c r="L37" s="35"/>
      <c r="M37" s="82" t="s">
        <v>24</v>
      </c>
      <c r="N37" s="42"/>
      <c r="O37" s="21"/>
      <c r="P37" s="21">
        <f t="shared" si="1"/>
        <v>0</v>
      </c>
      <c r="Q37" s="21">
        <v>1800</v>
      </c>
      <c r="R37" s="21"/>
      <c r="S37" s="42"/>
      <c r="T37" s="21"/>
      <c r="U37" s="23"/>
      <c r="V37" s="35"/>
      <c r="W37" s="9"/>
      <c r="X37" s="7" t="s">
        <v>55</v>
      </c>
      <c r="Y37" s="21">
        <v>0</v>
      </c>
      <c r="Z37" s="21">
        <v>0</v>
      </c>
      <c r="AA37" s="21">
        <v>10832</v>
      </c>
      <c r="AB37" s="21">
        <f>SUM(Z37:AA37)</f>
        <v>10832</v>
      </c>
      <c r="AC37" s="21">
        <v>0</v>
      </c>
      <c r="AD37" s="57">
        <v>0</v>
      </c>
      <c r="AE37" s="57">
        <v>0</v>
      </c>
      <c r="AF37" s="23"/>
      <c r="AG37" s="35"/>
      <c r="AH37" s="88" t="s">
        <v>55</v>
      </c>
      <c r="AI37" s="49"/>
      <c r="AJ37" s="18"/>
      <c r="AK37" s="18">
        <f t="shared" si="2"/>
        <v>0</v>
      </c>
      <c r="AL37" s="21"/>
      <c r="AM37" s="21"/>
      <c r="AN37" s="18"/>
      <c r="AO37" s="21">
        <v>800</v>
      </c>
      <c r="AP37" s="23">
        <v>59190</v>
      </c>
    </row>
    <row r="38" spans="2:42" ht="18" customHeight="1" x14ac:dyDescent="0.2">
      <c r="B38" s="12"/>
      <c r="C38" s="6" t="s">
        <v>10</v>
      </c>
      <c r="D38" s="22">
        <f t="shared" ref="D38:K38" si="28">SUM(D35:D37)</f>
        <v>8323</v>
      </c>
      <c r="E38" s="22">
        <f t="shared" si="28"/>
        <v>7538</v>
      </c>
      <c r="F38" s="22">
        <f t="shared" si="28"/>
        <v>527187</v>
      </c>
      <c r="G38" s="22">
        <f t="shared" si="28"/>
        <v>534725</v>
      </c>
      <c r="H38" s="22">
        <f t="shared" si="28"/>
        <v>0</v>
      </c>
      <c r="I38" s="22">
        <f t="shared" si="28"/>
        <v>0</v>
      </c>
      <c r="J38" s="22">
        <f t="shared" si="28"/>
        <v>3026</v>
      </c>
      <c r="K38" s="24">
        <f t="shared" si="28"/>
        <v>0</v>
      </c>
      <c r="L38" s="35"/>
      <c r="M38" s="84" t="s">
        <v>10</v>
      </c>
      <c r="N38" s="22">
        <f t="shared" ref="N38:U38" si="29">SUM(N35:N37)</f>
        <v>0</v>
      </c>
      <c r="O38" s="22">
        <f t="shared" si="29"/>
        <v>0</v>
      </c>
      <c r="P38" s="22">
        <f t="shared" si="29"/>
        <v>0</v>
      </c>
      <c r="Q38" s="22">
        <f t="shared" si="29"/>
        <v>1800</v>
      </c>
      <c r="R38" s="22">
        <f t="shared" si="29"/>
        <v>0</v>
      </c>
      <c r="S38" s="22">
        <f t="shared" si="29"/>
        <v>0</v>
      </c>
      <c r="T38" s="22">
        <f t="shared" si="29"/>
        <v>0</v>
      </c>
      <c r="U38" s="24">
        <f t="shared" si="29"/>
        <v>12462</v>
      </c>
      <c r="V38" s="35"/>
      <c r="W38" s="9" t="s">
        <v>84</v>
      </c>
      <c r="X38" s="7" t="s">
        <v>54</v>
      </c>
      <c r="Y38" s="21">
        <v>2320</v>
      </c>
      <c r="Z38" s="21">
        <v>1740</v>
      </c>
      <c r="AA38" s="21">
        <v>132307</v>
      </c>
      <c r="AB38" s="21">
        <f>SUM(Z38:AA38)</f>
        <v>134047</v>
      </c>
      <c r="AC38" s="21">
        <v>0</v>
      </c>
      <c r="AD38" s="57">
        <v>0</v>
      </c>
      <c r="AE38" s="57">
        <v>0</v>
      </c>
      <c r="AF38" s="23"/>
      <c r="AG38" s="35"/>
      <c r="AH38" s="88" t="s">
        <v>54</v>
      </c>
      <c r="AI38" s="49"/>
      <c r="AJ38" s="18"/>
      <c r="AK38" s="18">
        <f t="shared" si="2"/>
        <v>0</v>
      </c>
      <c r="AL38" s="21">
        <v>1300</v>
      </c>
      <c r="AM38" s="21">
        <v>100</v>
      </c>
      <c r="AN38" s="18"/>
      <c r="AO38" s="21"/>
      <c r="AP38" s="23">
        <v>86625</v>
      </c>
    </row>
    <row r="39" spans="2:42" ht="18" customHeight="1" x14ac:dyDescent="0.2">
      <c r="B39" s="9"/>
      <c r="C39" s="59" t="s">
        <v>27</v>
      </c>
      <c r="D39" s="58">
        <v>23621</v>
      </c>
      <c r="E39" s="58">
        <v>6015</v>
      </c>
      <c r="F39" s="58">
        <v>179950</v>
      </c>
      <c r="G39" s="58">
        <f t="shared" si="12"/>
        <v>185965</v>
      </c>
      <c r="H39" s="58">
        <v>0</v>
      </c>
      <c r="I39" s="69">
        <v>0</v>
      </c>
      <c r="J39" s="69">
        <v>500</v>
      </c>
      <c r="K39" s="56">
        <f t="shared" ref="K39:K44" si="30">SUM(K36:K38)</f>
        <v>0</v>
      </c>
      <c r="L39" s="35"/>
      <c r="M39" s="81" t="s">
        <v>27</v>
      </c>
      <c r="N39" s="63"/>
      <c r="O39" s="58"/>
      <c r="P39" s="58">
        <f t="shared" si="1"/>
        <v>0</v>
      </c>
      <c r="Q39" s="58"/>
      <c r="R39" s="58"/>
      <c r="S39" s="63"/>
      <c r="T39" s="58"/>
      <c r="U39" s="56">
        <v>41274</v>
      </c>
      <c r="V39" s="35"/>
      <c r="W39" s="12"/>
      <c r="X39" s="65" t="s">
        <v>10</v>
      </c>
      <c r="Y39" s="22">
        <f t="shared" ref="Y39:AF39" si="31">SUM(Y34:Y38)</f>
        <v>5215</v>
      </c>
      <c r="Z39" s="22">
        <f t="shared" si="31"/>
        <v>7816</v>
      </c>
      <c r="AA39" s="22">
        <f t="shared" si="31"/>
        <v>155743</v>
      </c>
      <c r="AB39" s="22">
        <f t="shared" si="31"/>
        <v>163559</v>
      </c>
      <c r="AC39" s="22">
        <f t="shared" si="31"/>
        <v>0</v>
      </c>
      <c r="AD39" s="22">
        <f t="shared" si="31"/>
        <v>0</v>
      </c>
      <c r="AE39" s="22">
        <f t="shared" si="31"/>
        <v>0</v>
      </c>
      <c r="AF39" s="24">
        <f t="shared" si="31"/>
        <v>50</v>
      </c>
      <c r="AG39" s="35"/>
      <c r="AH39" s="89" t="s">
        <v>10</v>
      </c>
      <c r="AI39" s="22">
        <f t="shared" ref="AI39:AP39" si="32">SUM(AI34:AI38)</f>
        <v>100</v>
      </c>
      <c r="AJ39" s="22">
        <f t="shared" si="32"/>
        <v>0</v>
      </c>
      <c r="AK39" s="22">
        <f t="shared" si="32"/>
        <v>100</v>
      </c>
      <c r="AL39" s="22">
        <f t="shared" si="32"/>
        <v>8340</v>
      </c>
      <c r="AM39" s="22">
        <f t="shared" si="32"/>
        <v>2300</v>
      </c>
      <c r="AN39" s="22">
        <f t="shared" si="32"/>
        <v>0</v>
      </c>
      <c r="AO39" s="22">
        <f t="shared" si="32"/>
        <v>800</v>
      </c>
      <c r="AP39" s="24">
        <f t="shared" si="32"/>
        <v>2383104</v>
      </c>
    </row>
    <row r="40" spans="2:42" ht="18" customHeight="1" x14ac:dyDescent="0.2">
      <c r="B40" s="9" t="s">
        <v>148</v>
      </c>
      <c r="C40" s="4" t="s">
        <v>26</v>
      </c>
      <c r="D40" s="21">
        <v>2800</v>
      </c>
      <c r="E40" s="21">
        <v>1358</v>
      </c>
      <c r="F40" s="21">
        <v>13954</v>
      </c>
      <c r="G40" s="21">
        <f t="shared" si="12"/>
        <v>15312</v>
      </c>
      <c r="H40" s="21">
        <v>0</v>
      </c>
      <c r="I40" s="57">
        <v>0</v>
      </c>
      <c r="J40" s="57">
        <v>0</v>
      </c>
      <c r="K40" s="23">
        <f t="shared" si="30"/>
        <v>0</v>
      </c>
      <c r="L40" s="35"/>
      <c r="M40" s="82" t="s">
        <v>26</v>
      </c>
      <c r="N40" s="42"/>
      <c r="O40" s="21"/>
      <c r="P40" s="21">
        <f t="shared" si="1"/>
        <v>0</v>
      </c>
      <c r="Q40" s="21"/>
      <c r="R40" s="21"/>
      <c r="S40" s="42"/>
      <c r="T40" s="21"/>
      <c r="U40" s="23">
        <v>55328</v>
      </c>
      <c r="V40" s="35"/>
      <c r="W40" s="541" t="s">
        <v>88</v>
      </c>
      <c r="X40" s="542"/>
      <c r="Y40" s="76">
        <f t="shared" ref="Y40:AF40" si="33">SUM(D18,D23,D27,D34,D38,D45,Y10,Y13,Y16,Y26,Y33,Y39)</f>
        <v>202760.4</v>
      </c>
      <c r="Z40" s="76">
        <f t="shared" si="33"/>
        <v>521881.1</v>
      </c>
      <c r="AA40" s="76">
        <f t="shared" si="33"/>
        <v>4053240.1</v>
      </c>
      <c r="AB40" s="76">
        <f t="shared" si="33"/>
        <v>4575121.2</v>
      </c>
      <c r="AC40" s="76">
        <f t="shared" si="33"/>
        <v>295988</v>
      </c>
      <c r="AD40" s="76">
        <f t="shared" si="33"/>
        <v>325894</v>
      </c>
      <c r="AE40" s="76">
        <f t="shared" si="33"/>
        <v>35820.400000000001</v>
      </c>
      <c r="AF40" s="77">
        <f t="shared" si="33"/>
        <v>2975.2</v>
      </c>
      <c r="AG40" s="35"/>
      <c r="AH40" s="90" t="s">
        <v>171</v>
      </c>
      <c r="AI40" s="76">
        <f>SUM(N18,N23,N27,N34,N38,N45,AI10,AI13,AI16,AI26,AI33,AI39)</f>
        <v>26793</v>
      </c>
      <c r="AJ40" s="76">
        <f t="shared" ref="AJ40:AP40" si="34">SUM(O18,O23,O27,O34,O38,O45,AJ10,AJ13,AJ16,AJ26,AJ33,AJ39)</f>
        <v>568220</v>
      </c>
      <c r="AK40" s="76">
        <f t="shared" si="34"/>
        <v>595013</v>
      </c>
      <c r="AL40" s="76">
        <f t="shared" si="34"/>
        <v>24400</v>
      </c>
      <c r="AM40" s="76">
        <f t="shared" si="34"/>
        <v>3563</v>
      </c>
      <c r="AN40" s="76">
        <f t="shared" si="34"/>
        <v>0</v>
      </c>
      <c r="AO40" s="76">
        <f t="shared" si="34"/>
        <v>800</v>
      </c>
      <c r="AP40" s="77">
        <f t="shared" si="34"/>
        <v>5117055</v>
      </c>
    </row>
    <row r="41" spans="2:42" ht="18" customHeight="1" x14ac:dyDescent="0.2">
      <c r="B41" s="9" t="s">
        <v>71</v>
      </c>
      <c r="C41" s="4" t="s">
        <v>25</v>
      </c>
      <c r="D41" s="21">
        <v>335</v>
      </c>
      <c r="E41" s="21">
        <v>21336</v>
      </c>
      <c r="F41" s="21">
        <v>0</v>
      </c>
      <c r="G41" s="21">
        <f t="shared" si="12"/>
        <v>21336</v>
      </c>
      <c r="H41" s="21">
        <v>0</v>
      </c>
      <c r="I41" s="57">
        <v>0</v>
      </c>
      <c r="J41" s="57">
        <v>0</v>
      </c>
      <c r="K41" s="23">
        <f t="shared" si="30"/>
        <v>0</v>
      </c>
      <c r="L41" s="35"/>
      <c r="M41" s="82" t="s">
        <v>25</v>
      </c>
      <c r="N41" s="42"/>
      <c r="O41" s="21"/>
      <c r="P41" s="21">
        <f t="shared" si="1"/>
        <v>0</v>
      </c>
      <c r="Q41" s="21"/>
      <c r="R41" s="21"/>
      <c r="S41" s="42"/>
      <c r="T41" s="21"/>
      <c r="U41" s="23"/>
      <c r="V41" s="35"/>
      <c r="W41" s="40"/>
      <c r="X41" s="1"/>
      <c r="Y41" s="35"/>
      <c r="AF41" s="1"/>
      <c r="AH41" s="1"/>
      <c r="AI41" s="1"/>
      <c r="AJ41" s="1"/>
      <c r="AK41" s="1"/>
      <c r="AL41" s="1"/>
      <c r="AM41" s="1"/>
      <c r="AN41" s="1"/>
      <c r="AO41" s="1"/>
      <c r="AP41" s="1"/>
    </row>
    <row r="42" spans="2:42" ht="18" customHeight="1" x14ac:dyDescent="0.2">
      <c r="B42" s="9" t="s">
        <v>150</v>
      </c>
      <c r="C42" s="4" t="s">
        <v>28</v>
      </c>
      <c r="D42" s="21">
        <v>414</v>
      </c>
      <c r="E42" s="21">
        <v>625.1</v>
      </c>
      <c r="F42" s="21">
        <v>2013.1</v>
      </c>
      <c r="G42" s="21">
        <f t="shared" si="12"/>
        <v>2638.2</v>
      </c>
      <c r="H42" s="21">
        <v>0</v>
      </c>
      <c r="I42" s="57">
        <v>0</v>
      </c>
      <c r="J42" s="57">
        <v>0</v>
      </c>
      <c r="K42" s="23">
        <f t="shared" si="30"/>
        <v>0</v>
      </c>
      <c r="L42" s="35"/>
      <c r="M42" s="82" t="s">
        <v>28</v>
      </c>
      <c r="N42" s="42"/>
      <c r="O42" s="21"/>
      <c r="P42" s="21">
        <f t="shared" si="1"/>
        <v>0</v>
      </c>
      <c r="Q42" s="21"/>
      <c r="R42" s="21"/>
      <c r="S42" s="42"/>
      <c r="T42" s="21"/>
      <c r="U42" s="23"/>
      <c r="V42" s="35"/>
      <c r="W42" s="1"/>
    </row>
    <row r="43" spans="2:42" ht="18" customHeight="1" x14ac:dyDescent="0.2">
      <c r="B43" s="9" t="s">
        <v>72</v>
      </c>
      <c r="C43" s="4" t="s">
        <v>29</v>
      </c>
      <c r="D43" s="21">
        <v>1450</v>
      </c>
      <c r="E43" s="21">
        <v>2900</v>
      </c>
      <c r="F43" s="21">
        <v>0</v>
      </c>
      <c r="G43" s="21">
        <f t="shared" si="12"/>
        <v>2900</v>
      </c>
      <c r="H43" s="21">
        <v>0</v>
      </c>
      <c r="I43" s="57">
        <v>0</v>
      </c>
      <c r="J43" s="57">
        <v>0</v>
      </c>
      <c r="K43" s="23">
        <f t="shared" si="30"/>
        <v>0</v>
      </c>
      <c r="L43" s="35"/>
      <c r="M43" s="82" t="s">
        <v>29</v>
      </c>
      <c r="N43" s="42"/>
      <c r="O43" s="21"/>
      <c r="P43" s="21">
        <f t="shared" si="1"/>
        <v>0</v>
      </c>
      <c r="Q43" s="21"/>
      <c r="R43" s="21"/>
      <c r="S43" s="42"/>
      <c r="T43" s="21"/>
      <c r="U43" s="23">
        <v>3405</v>
      </c>
      <c r="V43" s="35"/>
      <c r="W43" s="1"/>
    </row>
    <row r="44" spans="2:42" ht="18" customHeight="1" x14ac:dyDescent="0.2">
      <c r="B44" s="9"/>
      <c r="C44" s="4" t="s">
        <v>30</v>
      </c>
      <c r="D44" s="21">
        <v>235</v>
      </c>
      <c r="E44" s="21">
        <v>160</v>
      </c>
      <c r="F44" s="21">
        <v>4658</v>
      </c>
      <c r="G44" s="21">
        <f t="shared" si="12"/>
        <v>4818</v>
      </c>
      <c r="H44" s="21">
        <v>0</v>
      </c>
      <c r="I44" s="57">
        <v>0</v>
      </c>
      <c r="J44" s="57">
        <v>0</v>
      </c>
      <c r="K44" s="23">
        <f t="shared" si="30"/>
        <v>0</v>
      </c>
      <c r="L44" s="35"/>
      <c r="M44" s="82" t="s">
        <v>30</v>
      </c>
      <c r="N44" s="42"/>
      <c r="O44" s="21"/>
      <c r="P44" s="21">
        <f t="shared" si="1"/>
        <v>0</v>
      </c>
      <c r="Q44" s="21"/>
      <c r="R44" s="21"/>
      <c r="S44" s="42"/>
      <c r="T44" s="21"/>
      <c r="U44" s="23">
        <v>7014</v>
      </c>
      <c r="V44" s="35"/>
      <c r="W44" s="1"/>
      <c r="AM44" s="2"/>
    </row>
    <row r="45" spans="2:42" ht="18" customHeight="1" x14ac:dyDescent="0.2">
      <c r="B45" s="12"/>
      <c r="C45" s="6" t="s">
        <v>10</v>
      </c>
      <c r="D45" s="22">
        <f t="shared" ref="D45:K45" si="35">SUM(D39:D44)</f>
        <v>28855</v>
      </c>
      <c r="E45" s="22">
        <f t="shared" si="35"/>
        <v>32394.1</v>
      </c>
      <c r="F45" s="22">
        <f t="shared" si="35"/>
        <v>200575.1</v>
      </c>
      <c r="G45" s="22">
        <f t="shared" si="35"/>
        <v>232969.2</v>
      </c>
      <c r="H45" s="22">
        <f t="shared" si="35"/>
        <v>0</v>
      </c>
      <c r="I45" s="22">
        <f t="shared" si="35"/>
        <v>0</v>
      </c>
      <c r="J45" s="22">
        <f t="shared" si="35"/>
        <v>500</v>
      </c>
      <c r="K45" s="24">
        <f t="shared" si="35"/>
        <v>0</v>
      </c>
      <c r="L45" s="35"/>
      <c r="M45" s="84" t="s">
        <v>10</v>
      </c>
      <c r="N45" s="22">
        <f t="shared" ref="N45:U45" si="36">SUM(N39:N44)</f>
        <v>0</v>
      </c>
      <c r="O45" s="22">
        <f t="shared" si="36"/>
        <v>0</v>
      </c>
      <c r="P45" s="22">
        <f t="shared" si="36"/>
        <v>0</v>
      </c>
      <c r="Q45" s="22">
        <f t="shared" si="36"/>
        <v>0</v>
      </c>
      <c r="R45" s="22">
        <f t="shared" si="36"/>
        <v>0</v>
      </c>
      <c r="S45" s="22">
        <f t="shared" si="36"/>
        <v>0</v>
      </c>
      <c r="T45" s="22">
        <f t="shared" si="36"/>
        <v>0</v>
      </c>
      <c r="U45" s="24">
        <f t="shared" si="36"/>
        <v>107021</v>
      </c>
      <c r="V45" s="35"/>
    </row>
    <row r="47" spans="2:42" x14ac:dyDescent="0.2">
      <c r="F47" s="50"/>
      <c r="Q47" s="50"/>
      <c r="W47" s="540"/>
      <c r="X47" s="535"/>
      <c r="Y47" s="535"/>
      <c r="Z47" s="535"/>
      <c r="AA47" s="535"/>
      <c r="AB47" s="535"/>
      <c r="AC47" s="535"/>
      <c r="AD47" s="535"/>
      <c r="AE47" s="31"/>
      <c r="AF47" s="31"/>
      <c r="AG47" s="31"/>
      <c r="AI47" s="535"/>
      <c r="AJ47" s="535"/>
      <c r="AK47" s="535"/>
      <c r="AL47" s="535"/>
      <c r="AM47" s="535"/>
      <c r="AN47" s="535"/>
      <c r="AO47" s="535"/>
      <c r="AP47" s="535"/>
    </row>
    <row r="48" spans="2:42" x14ac:dyDescent="0.2">
      <c r="F48" s="50"/>
      <c r="Q48" s="50"/>
      <c r="W48" s="78"/>
      <c r="X48" s="31"/>
      <c r="Y48" s="31"/>
      <c r="Z48" s="31"/>
      <c r="AA48" s="31"/>
      <c r="AB48" s="31"/>
      <c r="AC48" s="31"/>
      <c r="AD48" s="31"/>
      <c r="AE48" s="31"/>
      <c r="AF48" s="78"/>
      <c r="AG48" s="31"/>
      <c r="AI48" s="31"/>
      <c r="AJ48" s="31"/>
      <c r="AK48" s="31"/>
      <c r="AL48" s="31"/>
      <c r="AM48" s="31"/>
      <c r="AN48" s="31"/>
      <c r="AO48" s="31"/>
      <c r="AP48" s="31"/>
    </row>
    <row r="49" spans="2:42" x14ac:dyDescent="0.2">
      <c r="F49" s="50"/>
      <c r="Q49" s="50"/>
      <c r="W49" s="78"/>
      <c r="X49" s="31"/>
      <c r="Y49" s="31"/>
      <c r="Z49" s="31"/>
      <c r="AA49" s="31"/>
      <c r="AB49" s="31"/>
      <c r="AC49" s="31"/>
      <c r="AD49" s="31"/>
      <c r="AE49" s="31"/>
      <c r="AF49" s="78"/>
      <c r="AG49" s="31"/>
      <c r="AI49" s="31"/>
      <c r="AJ49" s="31"/>
      <c r="AK49" s="31"/>
      <c r="AL49" s="31"/>
      <c r="AM49" s="31"/>
      <c r="AN49" s="31"/>
      <c r="AO49" s="31"/>
      <c r="AP49" s="31"/>
    </row>
    <row r="50" spans="2:42" x14ac:dyDescent="0.2">
      <c r="F50" s="50"/>
      <c r="Q50" s="50"/>
      <c r="W50" s="78"/>
      <c r="X50" s="31"/>
      <c r="Y50" s="31"/>
      <c r="Z50" s="31"/>
      <c r="AA50" s="31"/>
      <c r="AB50" s="31"/>
      <c r="AC50" s="31"/>
      <c r="AD50" s="31"/>
      <c r="AE50" s="31"/>
      <c r="AF50" s="78"/>
      <c r="AG50" s="31"/>
      <c r="AI50" s="31"/>
      <c r="AJ50" s="31"/>
      <c r="AK50" s="31"/>
      <c r="AL50" s="31"/>
      <c r="AM50" s="31"/>
      <c r="AN50" s="31"/>
      <c r="AO50" s="31"/>
      <c r="AP50" s="31"/>
    </row>
    <row r="51" spans="2:42" x14ac:dyDescent="0.2">
      <c r="F51" s="50"/>
      <c r="Q51" s="50"/>
      <c r="W51" s="78"/>
      <c r="X51" s="31"/>
      <c r="Y51" s="31"/>
      <c r="Z51" s="31"/>
      <c r="AA51" s="31"/>
      <c r="AB51" s="31"/>
      <c r="AC51" s="31"/>
      <c r="AD51" s="31"/>
      <c r="AE51" s="31"/>
      <c r="AF51" s="78"/>
      <c r="AG51" s="31"/>
      <c r="AI51" s="31"/>
      <c r="AJ51" s="31"/>
      <c r="AK51" s="31"/>
      <c r="AL51" s="31"/>
      <c r="AM51" s="31"/>
      <c r="AN51" s="31"/>
      <c r="AO51" s="31"/>
      <c r="AP51" s="31"/>
    </row>
    <row r="52" spans="2:42" x14ac:dyDescent="0.2">
      <c r="F52" s="50"/>
      <c r="Q52" s="50"/>
      <c r="W52" s="78"/>
      <c r="X52" s="31"/>
      <c r="Y52" s="31"/>
      <c r="Z52" s="31"/>
      <c r="AA52" s="31"/>
      <c r="AB52" s="31"/>
      <c r="AC52" s="31"/>
      <c r="AD52" s="31"/>
      <c r="AE52" s="31"/>
      <c r="AF52" s="78"/>
      <c r="AG52" s="31"/>
      <c r="AI52" s="31"/>
      <c r="AJ52" s="31"/>
      <c r="AK52" s="31"/>
      <c r="AL52" s="31"/>
      <c r="AM52" s="31"/>
      <c r="AN52" s="31"/>
      <c r="AO52" s="31"/>
      <c r="AP52" s="31"/>
    </row>
    <row r="53" spans="2:42" x14ac:dyDescent="0.2">
      <c r="B53" s="535"/>
      <c r="C53" s="535"/>
      <c r="D53" s="535"/>
      <c r="E53" s="535"/>
      <c r="F53" s="535"/>
      <c r="G53" s="535"/>
      <c r="H53" s="535"/>
      <c r="I53" s="535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</row>
    <row r="54" spans="2:42" x14ac:dyDescent="0.2">
      <c r="B54" s="535"/>
      <c r="C54" s="535"/>
      <c r="D54" s="535"/>
      <c r="E54" s="535"/>
      <c r="F54" s="535"/>
      <c r="G54" s="535"/>
      <c r="H54" s="535"/>
      <c r="I54" s="535"/>
      <c r="J54" s="535"/>
      <c r="K54" s="535"/>
      <c r="M54" s="520"/>
      <c r="N54" s="520"/>
      <c r="O54" s="520"/>
      <c r="P54" s="520"/>
      <c r="Q54" s="520"/>
      <c r="R54" s="520"/>
      <c r="S54" s="520"/>
      <c r="T54" s="520"/>
      <c r="U54" s="520"/>
      <c r="V54" s="94"/>
      <c r="W54" s="540"/>
      <c r="X54" s="540"/>
      <c r="Y54" s="540"/>
      <c r="Z54" s="540"/>
      <c r="AA54" s="540"/>
      <c r="AB54" s="540"/>
      <c r="AC54" s="540"/>
      <c r="AD54" s="540"/>
      <c r="AE54" s="540"/>
      <c r="AF54" s="540"/>
      <c r="AH54" s="474"/>
      <c r="AI54" s="474"/>
      <c r="AJ54" s="474"/>
      <c r="AK54" s="474"/>
      <c r="AL54" s="474"/>
      <c r="AM54" s="474"/>
      <c r="AN54" s="474"/>
      <c r="AO54" s="474"/>
      <c r="AP54" s="474"/>
    </row>
  </sheetData>
  <mergeCells count="36">
    <mergeCell ref="C4:C6"/>
    <mergeCell ref="R4:R5"/>
    <mergeCell ref="S4:S5"/>
    <mergeCell ref="T4:T5"/>
    <mergeCell ref="N4:P5"/>
    <mergeCell ref="Q4:Q5"/>
    <mergeCell ref="D4:G4"/>
    <mergeCell ref="M4:M6"/>
    <mergeCell ref="K4:K5"/>
    <mergeCell ref="AE4:AE5"/>
    <mergeCell ref="AF4:AF5"/>
    <mergeCell ref="D5:D6"/>
    <mergeCell ref="E5:G5"/>
    <mergeCell ref="H4:H5"/>
    <mergeCell ref="J4:J5"/>
    <mergeCell ref="U4:U5"/>
    <mergeCell ref="Y4:AB4"/>
    <mergeCell ref="AC4:AC5"/>
    <mergeCell ref="I4:I5"/>
    <mergeCell ref="Z5:AB5"/>
    <mergeCell ref="Y5:Y6"/>
    <mergeCell ref="AI47:AP47"/>
    <mergeCell ref="B53:I53"/>
    <mergeCell ref="AH54:AP54"/>
    <mergeCell ref="W40:X40"/>
    <mergeCell ref="W47:AD47"/>
    <mergeCell ref="B54:K54"/>
    <mergeCell ref="W54:AF54"/>
    <mergeCell ref="M54:U54"/>
    <mergeCell ref="AD4:AD5"/>
    <mergeCell ref="AI4:AK5"/>
    <mergeCell ref="AO4:AO5"/>
    <mergeCell ref="AP4:AP5"/>
    <mergeCell ref="AM4:AM5"/>
    <mergeCell ref="AN4:AN5"/>
    <mergeCell ref="AL4:AL5"/>
  </mergeCells>
  <phoneticPr fontId="2"/>
  <pageMargins left="0.51181102362204722" right="0.23622047244094491" top="0.47244094488188981" bottom="0.43307086614173229" header="0.31496062992125984" footer="0.19685039370078741"/>
  <pageSetup paperSize="9" scale="92" fitToWidth="0" orientation="portrait" r:id="rId1"/>
  <headerFooter alignWithMargins="0"/>
  <colBreaks count="3" manualBreakCount="3">
    <brk id="11" max="53" man="1"/>
    <brk id="21" max="53" man="1"/>
    <brk id="32" max="53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84D05-AE8C-4882-98E6-05B0D35D5701}">
  <dimension ref="A1:AQ49"/>
  <sheetViews>
    <sheetView view="pageBreakPreview" topLeftCell="H34" zoomScaleNormal="100" workbookViewId="0">
      <selection activeCell="AI49" sqref="AI49:AQ49"/>
    </sheetView>
  </sheetViews>
  <sheetFormatPr defaultRowHeight="13.2" x14ac:dyDescent="0.2"/>
  <cols>
    <col min="1" max="1" width="6.21875" customWidth="1"/>
    <col min="2" max="2" width="8.77734375" customWidth="1"/>
    <col min="3" max="3" width="10.21875" customWidth="1"/>
    <col min="4" max="10" width="9.44140625" customWidth="1"/>
    <col min="11" max="12" width="6.21875" customWidth="1"/>
    <col min="13" max="21" width="9.44140625" customWidth="1"/>
    <col min="22" max="23" width="6.21875" customWidth="1"/>
    <col min="25" max="25" width="10.21875" customWidth="1"/>
    <col min="26" max="32" width="9.44140625" customWidth="1"/>
    <col min="33" max="34" width="6.21875" customWidth="1"/>
    <col min="35" max="43" width="9.44140625" customWidth="1"/>
  </cols>
  <sheetData>
    <row r="1" spans="1:4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x14ac:dyDescent="0.2">
      <c r="A2" s="1"/>
      <c r="B2" s="25" t="s">
        <v>157</v>
      </c>
      <c r="C2" s="2"/>
      <c r="D2" s="2"/>
      <c r="E2" s="2"/>
      <c r="F2" s="2"/>
      <c r="G2" s="2"/>
      <c r="H2" s="2" t="s">
        <v>263</v>
      </c>
      <c r="I2" s="2"/>
      <c r="J2" s="2"/>
      <c r="K2" s="2"/>
      <c r="L2" s="2"/>
      <c r="M2" s="2"/>
      <c r="N2" s="2"/>
      <c r="O2" s="2"/>
      <c r="P2" s="2"/>
      <c r="Q2" s="2"/>
      <c r="R2" s="2"/>
      <c r="S2" s="2" t="s">
        <v>263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 t="s">
        <v>263</v>
      </c>
      <c r="AE2" s="2"/>
      <c r="AF2" s="2"/>
      <c r="AG2" s="2"/>
      <c r="AH2" s="1"/>
      <c r="AI2" s="1"/>
      <c r="AJ2" s="1"/>
      <c r="AK2" s="1"/>
      <c r="AL2" s="1"/>
      <c r="AM2" s="1"/>
      <c r="AN2" s="1"/>
      <c r="AO2" s="2" t="s">
        <v>263</v>
      </c>
      <c r="AP2" s="1"/>
      <c r="AQ2" s="1"/>
    </row>
    <row r="3" spans="1:43" x14ac:dyDescent="0.2">
      <c r="A3" s="1"/>
      <c r="B3" s="2"/>
      <c r="C3" s="2"/>
      <c r="D3" s="16"/>
      <c r="E3" s="16"/>
      <c r="F3" s="16"/>
      <c r="G3" s="16"/>
      <c r="H3" s="16"/>
      <c r="I3" s="16"/>
      <c r="J3" s="16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16"/>
      <c r="AD3" s="16"/>
      <c r="AE3" s="16"/>
      <c r="AF3" s="16"/>
      <c r="AG3" s="2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17.25" customHeight="1" x14ac:dyDescent="0.2">
      <c r="A4" s="1"/>
      <c r="B4" s="8" t="s">
        <v>58</v>
      </c>
      <c r="C4" s="487" t="s">
        <v>93</v>
      </c>
      <c r="D4" s="532" t="s">
        <v>135</v>
      </c>
      <c r="E4" s="523"/>
      <c r="F4" s="523"/>
      <c r="G4" s="524"/>
      <c r="H4" s="505" t="s">
        <v>136</v>
      </c>
      <c r="I4" s="505" t="s">
        <v>137</v>
      </c>
      <c r="J4" s="507" t="s">
        <v>138</v>
      </c>
      <c r="K4" s="32"/>
      <c r="L4" s="32"/>
      <c r="M4" s="494" t="s">
        <v>139</v>
      </c>
      <c r="N4" s="518" t="s">
        <v>140</v>
      </c>
      <c r="O4" s="497"/>
      <c r="P4" s="498"/>
      <c r="Q4" s="487" t="s">
        <v>141</v>
      </c>
      <c r="R4" s="487" t="s">
        <v>142</v>
      </c>
      <c r="S4" s="487" t="s">
        <v>97</v>
      </c>
      <c r="T4" s="487" t="s">
        <v>99</v>
      </c>
      <c r="U4" s="489" t="s">
        <v>100</v>
      </c>
      <c r="V4" s="51"/>
      <c r="W4" s="32"/>
      <c r="X4" s="8" t="s">
        <v>58</v>
      </c>
      <c r="Y4" s="13"/>
      <c r="Z4" s="532" t="s">
        <v>143</v>
      </c>
      <c r="AA4" s="523"/>
      <c r="AB4" s="523"/>
      <c r="AC4" s="524"/>
      <c r="AD4" s="505" t="s">
        <v>144</v>
      </c>
      <c r="AE4" s="505" t="s">
        <v>137</v>
      </c>
      <c r="AF4" s="507" t="s">
        <v>138</v>
      </c>
      <c r="AG4" s="54"/>
      <c r="AI4" s="494" t="s">
        <v>139</v>
      </c>
      <c r="AJ4" s="518" t="s">
        <v>158</v>
      </c>
      <c r="AK4" s="497"/>
      <c r="AL4" s="498"/>
      <c r="AM4" s="487" t="s">
        <v>145</v>
      </c>
      <c r="AN4" s="487" t="s">
        <v>142</v>
      </c>
      <c r="AO4" s="487" t="s">
        <v>97</v>
      </c>
      <c r="AP4" s="487" t="s">
        <v>99</v>
      </c>
      <c r="AQ4" s="489" t="s">
        <v>100</v>
      </c>
    </row>
    <row r="5" spans="1:43" ht="17.25" customHeight="1" x14ac:dyDescent="0.2">
      <c r="A5" s="1"/>
      <c r="B5" s="9" t="s">
        <v>59</v>
      </c>
      <c r="C5" s="488"/>
      <c r="D5" s="533" t="s">
        <v>90</v>
      </c>
      <c r="E5" s="491" t="s">
        <v>94</v>
      </c>
      <c r="F5" s="492"/>
      <c r="G5" s="493"/>
      <c r="H5" s="506"/>
      <c r="I5" s="506"/>
      <c r="J5" s="508"/>
      <c r="K5" s="33"/>
      <c r="L5" s="33"/>
      <c r="M5" s="495"/>
      <c r="N5" s="519"/>
      <c r="O5" s="499"/>
      <c r="P5" s="500"/>
      <c r="Q5" s="488"/>
      <c r="R5" s="488"/>
      <c r="S5" s="488"/>
      <c r="T5" s="488"/>
      <c r="U5" s="490"/>
      <c r="V5" s="51"/>
      <c r="W5" s="33"/>
      <c r="X5" s="9" t="s">
        <v>59</v>
      </c>
      <c r="Y5" s="14" t="s">
        <v>93</v>
      </c>
      <c r="Z5" s="533" t="s">
        <v>90</v>
      </c>
      <c r="AA5" s="491" t="s">
        <v>94</v>
      </c>
      <c r="AB5" s="492"/>
      <c r="AC5" s="493"/>
      <c r="AD5" s="506"/>
      <c r="AE5" s="506"/>
      <c r="AF5" s="508"/>
      <c r="AG5" s="54"/>
      <c r="AI5" s="495"/>
      <c r="AJ5" s="519"/>
      <c r="AK5" s="499"/>
      <c r="AL5" s="500"/>
      <c r="AM5" s="488"/>
      <c r="AN5" s="488"/>
      <c r="AO5" s="488"/>
      <c r="AP5" s="488"/>
      <c r="AQ5" s="490"/>
    </row>
    <row r="6" spans="1:43" ht="17.25" customHeight="1" x14ac:dyDescent="0.2">
      <c r="A6" s="1"/>
      <c r="B6" s="10" t="s">
        <v>60</v>
      </c>
      <c r="C6" s="543"/>
      <c r="D6" s="544"/>
      <c r="E6" s="3" t="s">
        <v>91</v>
      </c>
      <c r="F6" s="3" t="s">
        <v>92</v>
      </c>
      <c r="G6" s="3" t="s">
        <v>10</v>
      </c>
      <c r="H6" s="27" t="s">
        <v>117</v>
      </c>
      <c r="I6" s="27" t="s">
        <v>117</v>
      </c>
      <c r="J6" s="44" t="s">
        <v>117</v>
      </c>
      <c r="K6" s="34"/>
      <c r="L6" s="34"/>
      <c r="M6" s="45" t="s">
        <v>122</v>
      </c>
      <c r="N6" s="3" t="s">
        <v>95</v>
      </c>
      <c r="O6" s="3" t="s">
        <v>96</v>
      </c>
      <c r="P6" s="3" t="s">
        <v>10</v>
      </c>
      <c r="Q6" s="28" t="s">
        <v>119</v>
      </c>
      <c r="R6" s="28" t="s">
        <v>119</v>
      </c>
      <c r="S6" s="17" t="s">
        <v>146</v>
      </c>
      <c r="T6" s="28" t="s">
        <v>119</v>
      </c>
      <c r="U6" s="29" t="s">
        <v>119</v>
      </c>
      <c r="V6" s="52"/>
      <c r="W6" s="34"/>
      <c r="X6" s="10" t="s">
        <v>60</v>
      </c>
      <c r="Y6" s="15"/>
      <c r="Z6" s="544"/>
      <c r="AA6" s="3" t="s">
        <v>91</v>
      </c>
      <c r="AB6" s="3" t="s">
        <v>92</v>
      </c>
      <c r="AC6" s="3" t="s">
        <v>10</v>
      </c>
      <c r="AD6" s="27" t="s">
        <v>119</v>
      </c>
      <c r="AE6" s="27" t="s">
        <v>119</v>
      </c>
      <c r="AF6" s="44" t="s">
        <v>119</v>
      </c>
      <c r="AG6" s="34"/>
      <c r="AI6" s="45" t="s">
        <v>122</v>
      </c>
      <c r="AJ6" s="3" t="s">
        <v>95</v>
      </c>
      <c r="AK6" s="3" t="s">
        <v>96</v>
      </c>
      <c r="AL6" s="3" t="s">
        <v>10</v>
      </c>
      <c r="AM6" s="28" t="s">
        <v>119</v>
      </c>
      <c r="AN6" s="28" t="s">
        <v>119</v>
      </c>
      <c r="AO6" s="17" t="s">
        <v>147</v>
      </c>
      <c r="AP6" s="28" t="s">
        <v>119</v>
      </c>
      <c r="AQ6" s="29" t="s">
        <v>119</v>
      </c>
    </row>
    <row r="7" spans="1:43" ht="20.25" customHeight="1" x14ac:dyDescent="0.2">
      <c r="A7" s="1"/>
      <c r="B7" s="11"/>
      <c r="C7" s="4" t="s">
        <v>85</v>
      </c>
      <c r="D7" s="21">
        <v>3143</v>
      </c>
      <c r="E7" s="21">
        <v>18</v>
      </c>
      <c r="F7" s="21">
        <v>1409</v>
      </c>
      <c r="G7" s="21">
        <f>E7+F7</f>
        <v>1427</v>
      </c>
      <c r="H7" s="21"/>
      <c r="I7" s="21"/>
      <c r="J7" s="23"/>
      <c r="K7" s="35"/>
      <c r="L7" s="35"/>
      <c r="M7" s="46"/>
      <c r="N7" s="42"/>
      <c r="O7" s="21"/>
      <c r="P7" s="21"/>
      <c r="Q7" s="21"/>
      <c r="R7" s="21"/>
      <c r="S7" s="42"/>
      <c r="T7" s="21"/>
      <c r="U7" s="23">
        <v>5355</v>
      </c>
      <c r="V7" s="53"/>
      <c r="W7" s="41"/>
      <c r="X7" s="38" t="s">
        <v>153</v>
      </c>
      <c r="Y7" s="7" t="s">
        <v>31</v>
      </c>
      <c r="Z7" s="21">
        <v>8150</v>
      </c>
      <c r="AA7" s="21">
        <v>15666</v>
      </c>
      <c r="AB7" s="21">
        <v>672300</v>
      </c>
      <c r="AC7" s="21">
        <f t="shared" ref="AC7:AC40" si="0">AA7+AB7</f>
        <v>687966</v>
      </c>
      <c r="AD7" s="21"/>
      <c r="AE7" s="21"/>
      <c r="AF7" s="23"/>
      <c r="AG7" s="35"/>
      <c r="AI7" s="48"/>
      <c r="AJ7" s="49"/>
      <c r="AK7" s="18"/>
      <c r="AL7" s="18"/>
      <c r="AM7" s="21"/>
      <c r="AN7" s="49"/>
      <c r="AO7" s="18"/>
      <c r="AP7" s="18"/>
      <c r="AQ7" s="23">
        <v>840</v>
      </c>
    </row>
    <row r="8" spans="1:43" ht="20.25" customHeight="1" x14ac:dyDescent="0.2">
      <c r="A8" s="1"/>
      <c r="B8" s="9"/>
      <c r="C8" s="4" t="s">
        <v>1</v>
      </c>
      <c r="D8" s="21">
        <v>773</v>
      </c>
      <c r="E8" s="21">
        <v>5102</v>
      </c>
      <c r="F8" s="21">
        <v>127486</v>
      </c>
      <c r="G8" s="21">
        <f t="shared" ref="G8:G45" si="1">E8+F8</f>
        <v>132588</v>
      </c>
      <c r="H8" s="21">
        <v>20393</v>
      </c>
      <c r="I8" s="21">
        <v>10711</v>
      </c>
      <c r="J8" s="23"/>
      <c r="K8" s="35"/>
      <c r="L8" s="35"/>
      <c r="M8" s="46"/>
      <c r="N8" s="42"/>
      <c r="O8" s="21"/>
      <c r="P8" s="21"/>
      <c r="Q8" s="21"/>
      <c r="R8" s="21"/>
      <c r="S8" s="42"/>
      <c r="T8" s="21"/>
      <c r="U8" s="23">
        <v>27750</v>
      </c>
      <c r="V8" s="53"/>
      <c r="W8" s="41"/>
      <c r="X8" s="39" t="s">
        <v>154</v>
      </c>
      <c r="Y8" s="7" t="s">
        <v>32</v>
      </c>
      <c r="Z8" s="21">
        <v>2105</v>
      </c>
      <c r="AA8" s="21"/>
      <c r="AB8" s="21">
        <v>8300</v>
      </c>
      <c r="AC8" s="21">
        <f t="shared" si="0"/>
        <v>8300</v>
      </c>
      <c r="AD8" s="21"/>
      <c r="AE8" s="21"/>
      <c r="AF8" s="23"/>
      <c r="AG8" s="35"/>
      <c r="AI8" s="48"/>
      <c r="AJ8" s="49"/>
      <c r="AK8" s="18"/>
      <c r="AL8" s="18"/>
      <c r="AM8" s="21"/>
      <c r="AN8" s="49"/>
      <c r="AO8" s="18"/>
      <c r="AP8" s="18"/>
      <c r="AQ8" s="23">
        <v>11371</v>
      </c>
    </row>
    <row r="9" spans="1:43" ht="20.25" customHeight="1" x14ac:dyDescent="0.2">
      <c r="A9" s="1"/>
      <c r="B9" s="9"/>
      <c r="C9" s="4" t="s">
        <v>2</v>
      </c>
      <c r="D9" s="21">
        <v>324</v>
      </c>
      <c r="E9" s="21">
        <v>3145</v>
      </c>
      <c r="F9" s="21"/>
      <c r="G9" s="21">
        <f t="shared" si="1"/>
        <v>3145</v>
      </c>
      <c r="H9" s="21"/>
      <c r="I9" s="21"/>
      <c r="J9" s="23"/>
      <c r="K9" s="35"/>
      <c r="L9" s="35"/>
      <c r="M9" s="46">
        <v>2</v>
      </c>
      <c r="N9" s="42"/>
      <c r="O9" s="21"/>
      <c r="P9" s="21"/>
      <c r="Q9" s="21"/>
      <c r="R9" s="21"/>
      <c r="S9" s="42"/>
      <c r="T9" s="21"/>
      <c r="U9" s="23">
        <v>124485</v>
      </c>
      <c r="V9" s="53"/>
      <c r="W9" s="41"/>
      <c r="X9" s="39" t="s">
        <v>155</v>
      </c>
      <c r="Y9" s="7" t="s">
        <v>33</v>
      </c>
      <c r="Z9" s="21">
        <v>8000</v>
      </c>
      <c r="AA9" s="21">
        <v>851</v>
      </c>
      <c r="AB9" s="21">
        <v>39090</v>
      </c>
      <c r="AC9" s="21">
        <f t="shared" si="0"/>
        <v>39941</v>
      </c>
      <c r="AD9" s="21"/>
      <c r="AE9" s="21"/>
      <c r="AF9" s="23">
        <v>150313</v>
      </c>
      <c r="AG9" s="35"/>
      <c r="AI9" s="48"/>
      <c r="AJ9" s="49">
        <v>162</v>
      </c>
      <c r="AK9" s="18">
        <v>1132</v>
      </c>
      <c r="AL9" s="18">
        <f>SUM(AJ9:AK9)</f>
        <v>1294</v>
      </c>
      <c r="AM9" s="21"/>
      <c r="AN9" s="49"/>
      <c r="AO9" s="18"/>
      <c r="AP9" s="18"/>
      <c r="AQ9" s="23">
        <v>5414</v>
      </c>
    </row>
    <row r="10" spans="1:43" ht="20.25" customHeight="1" x14ac:dyDescent="0.2">
      <c r="A10" s="1"/>
      <c r="B10" s="9" t="s">
        <v>61</v>
      </c>
      <c r="C10" s="5" t="s">
        <v>0</v>
      </c>
      <c r="D10" s="21">
        <v>6286</v>
      </c>
      <c r="E10" s="21">
        <v>8250</v>
      </c>
      <c r="F10" s="21">
        <v>5480</v>
      </c>
      <c r="G10" s="21">
        <f t="shared" si="1"/>
        <v>13730</v>
      </c>
      <c r="H10" s="21"/>
      <c r="I10" s="21"/>
      <c r="J10" s="23"/>
      <c r="K10" s="35"/>
      <c r="L10" s="35"/>
      <c r="M10" s="46"/>
      <c r="N10" s="42"/>
      <c r="O10" s="21"/>
      <c r="P10" s="21"/>
      <c r="Q10" s="21"/>
      <c r="R10" s="21"/>
      <c r="S10" s="42"/>
      <c r="T10" s="21"/>
      <c r="U10" s="23"/>
      <c r="V10" s="53"/>
      <c r="W10" s="41"/>
      <c r="X10" s="37"/>
      <c r="Y10" s="7" t="s">
        <v>10</v>
      </c>
      <c r="Z10" s="21">
        <f>SUM(Z6:Z9)</f>
        <v>18255</v>
      </c>
      <c r="AA10" s="21">
        <f>SUM(AA7:AA9)</f>
        <v>16517</v>
      </c>
      <c r="AB10" s="21">
        <f>SUM(AB7:AB9)</f>
        <v>719690</v>
      </c>
      <c r="AC10" s="21">
        <f t="shared" si="0"/>
        <v>736207</v>
      </c>
      <c r="AD10" s="21"/>
      <c r="AE10" s="21"/>
      <c r="AF10" s="23">
        <f>SUM(AF7:AF9)</f>
        <v>150313</v>
      </c>
      <c r="AG10" s="35"/>
      <c r="AI10" s="48"/>
      <c r="AJ10" s="49">
        <f>SUM(AJ7:AJ9)</f>
        <v>162</v>
      </c>
      <c r="AK10" s="18">
        <v>1132</v>
      </c>
      <c r="AL10" s="18">
        <f>SUM(AL7:AL9)</f>
        <v>1294</v>
      </c>
      <c r="AM10" s="21"/>
      <c r="AN10" s="21"/>
      <c r="AO10" s="49"/>
      <c r="AP10" s="18"/>
      <c r="AQ10" s="23">
        <f>SUM(AQ6:AQ9)</f>
        <v>17625</v>
      </c>
    </row>
    <row r="11" spans="1:43" ht="20.25" customHeight="1" x14ac:dyDescent="0.2">
      <c r="A11" s="1"/>
      <c r="B11" s="9"/>
      <c r="C11" s="4" t="s">
        <v>5</v>
      </c>
      <c r="D11" s="21"/>
      <c r="E11" s="21"/>
      <c r="F11" s="21">
        <v>34791</v>
      </c>
      <c r="G11" s="21">
        <f t="shared" si="1"/>
        <v>34791</v>
      </c>
      <c r="H11" s="21"/>
      <c r="I11" s="21">
        <v>6784</v>
      </c>
      <c r="J11" s="23"/>
      <c r="K11" s="35"/>
      <c r="L11" s="35"/>
      <c r="M11" s="46">
        <v>8</v>
      </c>
      <c r="N11" s="42"/>
      <c r="O11" s="21"/>
      <c r="P11" s="21"/>
      <c r="Q11" s="21"/>
      <c r="R11" s="21"/>
      <c r="S11" s="42"/>
      <c r="T11" s="21"/>
      <c r="U11" s="23">
        <v>11913</v>
      </c>
      <c r="V11" s="53"/>
      <c r="W11" s="41"/>
      <c r="X11" s="38" t="s">
        <v>75</v>
      </c>
      <c r="Y11" s="7" t="s">
        <v>35</v>
      </c>
      <c r="Z11" s="21">
        <v>6892</v>
      </c>
      <c r="AA11" s="21">
        <v>3460</v>
      </c>
      <c r="AB11" s="21">
        <v>70549</v>
      </c>
      <c r="AC11" s="21">
        <f t="shared" si="0"/>
        <v>74009</v>
      </c>
      <c r="AD11" s="21"/>
      <c r="AE11" s="21"/>
      <c r="AF11" s="23"/>
      <c r="AG11" s="35"/>
      <c r="AI11" s="46"/>
      <c r="AJ11" s="49"/>
      <c r="AK11" s="18"/>
      <c r="AL11" s="18"/>
      <c r="AM11" s="21"/>
      <c r="AN11" s="21"/>
      <c r="AO11" s="49"/>
      <c r="AP11" s="18"/>
      <c r="AQ11" s="23">
        <v>11430</v>
      </c>
    </row>
    <row r="12" spans="1:43" ht="20.25" customHeight="1" x14ac:dyDescent="0.2">
      <c r="A12" s="1"/>
      <c r="B12" s="9" t="s">
        <v>148</v>
      </c>
      <c r="C12" s="4" t="s">
        <v>8</v>
      </c>
      <c r="D12" s="21">
        <v>709</v>
      </c>
      <c r="E12" s="21"/>
      <c r="F12" s="21"/>
      <c r="G12" s="21"/>
      <c r="H12" s="21"/>
      <c r="I12" s="21"/>
      <c r="J12" s="23"/>
      <c r="K12" s="35"/>
      <c r="L12" s="35"/>
      <c r="M12" s="46"/>
      <c r="N12" s="42"/>
      <c r="O12" s="21"/>
      <c r="P12" s="21"/>
      <c r="Q12" s="21"/>
      <c r="R12" s="21"/>
      <c r="S12" s="42"/>
      <c r="T12" s="21"/>
      <c r="U12" s="23"/>
      <c r="V12" s="53"/>
      <c r="W12" s="41"/>
      <c r="X12" s="39" t="s">
        <v>149</v>
      </c>
      <c r="Y12" s="7" t="s">
        <v>36</v>
      </c>
      <c r="Z12" s="21">
        <v>4224</v>
      </c>
      <c r="AA12" s="21">
        <v>1681</v>
      </c>
      <c r="AB12" s="21">
        <v>10081</v>
      </c>
      <c r="AC12" s="21">
        <f t="shared" si="0"/>
        <v>11762</v>
      </c>
      <c r="AD12" s="21"/>
      <c r="AE12" s="21"/>
      <c r="AF12" s="23"/>
      <c r="AG12" s="35"/>
      <c r="AI12" s="46"/>
      <c r="AJ12" s="49">
        <v>7487</v>
      </c>
      <c r="AK12" s="18">
        <v>4674</v>
      </c>
      <c r="AL12" s="18">
        <f>SUM(AJ12:AK12)</f>
        <v>12161</v>
      </c>
      <c r="AM12" s="21"/>
      <c r="AN12" s="21"/>
      <c r="AO12" s="49"/>
      <c r="AP12" s="18"/>
      <c r="AQ12" s="23">
        <v>2260</v>
      </c>
    </row>
    <row r="13" spans="1:43" ht="20.25" customHeight="1" x14ac:dyDescent="0.2">
      <c r="A13" s="1"/>
      <c r="B13" s="9"/>
      <c r="C13" s="4" t="s">
        <v>9</v>
      </c>
      <c r="D13" s="21"/>
      <c r="E13" s="21">
        <v>55702</v>
      </c>
      <c r="F13" s="21">
        <v>41190</v>
      </c>
      <c r="G13" s="21">
        <f t="shared" si="1"/>
        <v>96892</v>
      </c>
      <c r="H13" s="21"/>
      <c r="I13" s="21"/>
      <c r="J13" s="23"/>
      <c r="K13" s="35"/>
      <c r="L13" s="35"/>
      <c r="M13" s="46"/>
      <c r="N13" s="42"/>
      <c r="O13" s="21"/>
      <c r="P13" s="21"/>
      <c r="Q13" s="21"/>
      <c r="R13" s="21"/>
      <c r="S13" s="42"/>
      <c r="T13" s="21"/>
      <c r="U13" s="23">
        <v>19350</v>
      </c>
      <c r="V13" s="53"/>
      <c r="W13" s="41"/>
      <c r="X13" s="37" t="s">
        <v>76</v>
      </c>
      <c r="Y13" s="7" t="s">
        <v>10</v>
      </c>
      <c r="Z13" s="21">
        <f>SUM(Z11:Z12)</f>
        <v>11116</v>
      </c>
      <c r="AA13" s="21">
        <f>SUM(AA11:AA12)</f>
        <v>5141</v>
      </c>
      <c r="AB13" s="21">
        <f>SUM(AB11:AB12)</f>
        <v>80630</v>
      </c>
      <c r="AC13" s="21">
        <f t="shared" si="0"/>
        <v>85771</v>
      </c>
      <c r="AD13" s="21"/>
      <c r="AE13" s="21"/>
      <c r="AF13" s="23"/>
      <c r="AG13" s="35"/>
      <c r="AI13" s="46"/>
      <c r="AJ13" s="21">
        <f>SUM(AJ11:AJ12)</f>
        <v>7487</v>
      </c>
      <c r="AK13" s="21">
        <f>SUM(AK11:AK12)</f>
        <v>4674</v>
      </c>
      <c r="AL13" s="18">
        <f>SUM(AJ13:AK13)</f>
        <v>12161</v>
      </c>
      <c r="AM13" s="21"/>
      <c r="AN13" s="21"/>
      <c r="AO13" s="49"/>
      <c r="AP13" s="18"/>
      <c r="AQ13" s="23">
        <f>SUM(AQ11:AQ12)</f>
        <v>13690</v>
      </c>
    </row>
    <row r="14" spans="1:43" ht="20.25" customHeight="1" x14ac:dyDescent="0.2">
      <c r="A14" s="1"/>
      <c r="B14" s="9"/>
      <c r="C14" s="4" t="s">
        <v>7</v>
      </c>
      <c r="D14" s="21">
        <v>2750</v>
      </c>
      <c r="E14" s="21"/>
      <c r="F14" s="21">
        <v>10000</v>
      </c>
      <c r="G14" s="21">
        <f t="shared" si="1"/>
        <v>10000</v>
      </c>
      <c r="H14" s="21"/>
      <c r="I14" s="21"/>
      <c r="J14" s="23"/>
      <c r="K14" s="35"/>
      <c r="L14" s="35"/>
      <c r="M14" s="46"/>
      <c r="N14" s="42"/>
      <c r="O14" s="21"/>
      <c r="P14" s="21"/>
      <c r="Q14" s="21"/>
      <c r="R14" s="21"/>
      <c r="S14" s="42"/>
      <c r="T14" s="21"/>
      <c r="U14" s="23">
        <v>12900</v>
      </c>
      <c r="V14" s="53"/>
      <c r="W14" s="41"/>
      <c r="X14" s="38" t="s">
        <v>77</v>
      </c>
      <c r="Y14" s="7" t="s">
        <v>37</v>
      </c>
      <c r="Z14" s="21">
        <v>10869</v>
      </c>
      <c r="AA14" s="21">
        <v>11087</v>
      </c>
      <c r="AB14" s="21">
        <v>25847</v>
      </c>
      <c r="AC14" s="21">
        <f t="shared" si="0"/>
        <v>36934</v>
      </c>
      <c r="AD14" s="21">
        <v>600</v>
      </c>
      <c r="AE14" s="21"/>
      <c r="AF14" s="23"/>
      <c r="AG14" s="35"/>
      <c r="AI14" s="46">
        <v>180</v>
      </c>
      <c r="AJ14" s="49">
        <v>100</v>
      </c>
      <c r="AK14" s="18"/>
      <c r="AL14" s="18">
        <f>SUM(AJ14:AK14)</f>
        <v>100</v>
      </c>
      <c r="AM14" s="21">
        <v>1150</v>
      </c>
      <c r="AN14" s="21">
        <v>160</v>
      </c>
      <c r="AO14" s="49"/>
      <c r="AP14" s="18"/>
      <c r="AQ14" s="23">
        <v>1650</v>
      </c>
    </row>
    <row r="15" spans="1:43" ht="20.25" customHeight="1" x14ac:dyDescent="0.2">
      <c r="A15" s="1"/>
      <c r="B15" s="9" t="s">
        <v>62</v>
      </c>
      <c r="C15" s="4" t="s">
        <v>3</v>
      </c>
      <c r="D15" s="21">
        <v>321</v>
      </c>
      <c r="E15" s="21">
        <v>38992</v>
      </c>
      <c r="F15" s="21">
        <v>15213</v>
      </c>
      <c r="G15" s="21">
        <f t="shared" si="1"/>
        <v>54205</v>
      </c>
      <c r="H15" s="21"/>
      <c r="I15" s="21">
        <v>10976</v>
      </c>
      <c r="J15" s="23"/>
      <c r="K15" s="35"/>
      <c r="L15" s="35"/>
      <c r="M15" s="46"/>
      <c r="N15" s="42"/>
      <c r="O15" s="21"/>
      <c r="P15" s="21"/>
      <c r="Q15" s="21"/>
      <c r="R15" s="21"/>
      <c r="S15" s="42"/>
      <c r="T15" s="21"/>
      <c r="U15" s="23"/>
      <c r="V15" s="53"/>
      <c r="W15" s="41"/>
      <c r="X15" s="39" t="s">
        <v>149</v>
      </c>
      <c r="Y15" s="7" t="s">
        <v>38</v>
      </c>
      <c r="Z15" s="21">
        <v>16140</v>
      </c>
      <c r="AA15" s="21">
        <v>21494</v>
      </c>
      <c r="AB15" s="21"/>
      <c r="AC15" s="21">
        <f t="shared" si="0"/>
        <v>21494</v>
      </c>
      <c r="AD15" s="21">
        <v>190</v>
      </c>
      <c r="AE15" s="21"/>
      <c r="AF15" s="23"/>
      <c r="AG15" s="35"/>
      <c r="AI15" s="46">
        <v>40</v>
      </c>
      <c r="AJ15" s="49">
        <v>18</v>
      </c>
      <c r="AK15" s="18">
        <v>3280</v>
      </c>
      <c r="AL15" s="18">
        <f>SUM(AJ15:AK15)</f>
        <v>3298</v>
      </c>
      <c r="AM15" s="21">
        <v>196</v>
      </c>
      <c r="AN15" s="21">
        <v>142</v>
      </c>
      <c r="AO15" s="49"/>
      <c r="AP15" s="18"/>
      <c r="AQ15" s="23">
        <v>4950</v>
      </c>
    </row>
    <row r="16" spans="1:43" ht="20.25" customHeight="1" x14ac:dyDescent="0.2">
      <c r="A16" s="1"/>
      <c r="B16" s="9"/>
      <c r="C16" s="4" t="s">
        <v>4</v>
      </c>
      <c r="D16" s="21">
        <v>506</v>
      </c>
      <c r="E16" s="21">
        <v>166215</v>
      </c>
      <c r="F16" s="21">
        <v>24268</v>
      </c>
      <c r="G16" s="21">
        <f t="shared" si="1"/>
        <v>190483</v>
      </c>
      <c r="H16" s="21">
        <v>118268</v>
      </c>
      <c r="I16" s="21">
        <v>2811</v>
      </c>
      <c r="J16" s="23">
        <v>12426</v>
      </c>
      <c r="K16" s="35"/>
      <c r="L16" s="35"/>
      <c r="M16" s="46"/>
      <c r="N16" s="42"/>
      <c r="O16" s="21"/>
      <c r="P16" s="21"/>
      <c r="Q16" s="21"/>
      <c r="R16" s="21"/>
      <c r="S16" s="42"/>
      <c r="T16" s="21"/>
      <c r="U16" s="23"/>
      <c r="V16" s="53"/>
      <c r="W16" s="41"/>
      <c r="X16" s="37" t="s">
        <v>78</v>
      </c>
      <c r="Y16" s="7" t="s">
        <v>10</v>
      </c>
      <c r="Z16" s="21">
        <f>SUM(Z14:Z15)</f>
        <v>27009</v>
      </c>
      <c r="AA16" s="21">
        <f>SUM(AA14:AA15)</f>
        <v>32581</v>
      </c>
      <c r="AB16" s="21">
        <f>SUM(AB14:AB15)</f>
        <v>25847</v>
      </c>
      <c r="AC16" s="21">
        <f t="shared" si="0"/>
        <v>58428</v>
      </c>
      <c r="AD16" s="21">
        <f>SUM(AD14:AD15)</f>
        <v>790</v>
      </c>
      <c r="AE16" s="21"/>
      <c r="AF16" s="23"/>
      <c r="AG16" s="35"/>
      <c r="AI16" s="46">
        <f t="shared" ref="AI16:AN16" si="2">SUM(AI14:AI15)</f>
        <v>220</v>
      </c>
      <c r="AJ16" s="42">
        <f t="shared" si="2"/>
        <v>118</v>
      </c>
      <c r="AK16" s="21">
        <f>SUM(AK14:AK15)</f>
        <v>3280</v>
      </c>
      <c r="AL16" s="21">
        <f t="shared" si="2"/>
        <v>3398</v>
      </c>
      <c r="AM16" s="21">
        <f t="shared" si="2"/>
        <v>1346</v>
      </c>
      <c r="AN16" s="21">
        <f t="shared" si="2"/>
        <v>302</v>
      </c>
      <c r="AO16" s="49"/>
      <c r="AP16" s="18"/>
      <c r="AQ16" s="23">
        <f>SUM(AQ14:AQ15)</f>
        <v>6600</v>
      </c>
    </row>
    <row r="17" spans="1:43" ht="20.25" customHeight="1" x14ac:dyDescent="0.2">
      <c r="A17" s="1"/>
      <c r="B17" s="9"/>
      <c r="C17" s="4" t="s">
        <v>6</v>
      </c>
      <c r="D17" s="21">
        <v>593</v>
      </c>
      <c r="E17" s="21">
        <v>1218</v>
      </c>
      <c r="F17" s="21">
        <v>4787</v>
      </c>
      <c r="G17" s="21">
        <f t="shared" si="1"/>
        <v>6005</v>
      </c>
      <c r="H17" s="21">
        <v>1256</v>
      </c>
      <c r="I17" s="21">
        <v>700</v>
      </c>
      <c r="J17" s="23"/>
      <c r="K17" s="35"/>
      <c r="L17" s="35"/>
      <c r="M17" s="46"/>
      <c r="N17" s="42"/>
      <c r="O17" s="21"/>
      <c r="P17" s="21"/>
      <c r="Q17" s="21"/>
      <c r="R17" s="21"/>
      <c r="S17" s="42"/>
      <c r="T17" s="21"/>
      <c r="U17" s="23">
        <v>4725</v>
      </c>
      <c r="V17" s="53"/>
      <c r="W17" s="41"/>
      <c r="X17" s="38"/>
      <c r="Y17" s="7" t="s">
        <v>39</v>
      </c>
      <c r="Z17" s="21">
        <v>14422</v>
      </c>
      <c r="AA17" s="21">
        <v>14483</v>
      </c>
      <c r="AB17" s="21">
        <v>20163</v>
      </c>
      <c r="AC17" s="21">
        <f t="shared" si="0"/>
        <v>34646</v>
      </c>
      <c r="AD17" s="21">
        <v>1692</v>
      </c>
      <c r="AE17" s="21">
        <v>856</v>
      </c>
      <c r="AF17" s="23"/>
      <c r="AG17" s="35"/>
      <c r="AI17" s="46">
        <v>108</v>
      </c>
      <c r="AJ17" s="49">
        <v>338</v>
      </c>
      <c r="AK17" s="18">
        <v>1351</v>
      </c>
      <c r="AL17" s="18">
        <f>SUM(AJ17:AK17)</f>
        <v>1689</v>
      </c>
      <c r="AM17" s="21">
        <v>2400</v>
      </c>
      <c r="AN17" s="21">
        <v>819</v>
      </c>
      <c r="AO17" s="49"/>
      <c r="AP17" s="18"/>
      <c r="AQ17" s="23">
        <v>12465</v>
      </c>
    </row>
    <row r="18" spans="1:43" ht="20.25" customHeight="1" x14ac:dyDescent="0.2">
      <c r="A18" s="1"/>
      <c r="B18" s="10"/>
      <c r="C18" s="4" t="s">
        <v>10</v>
      </c>
      <c r="D18" s="21">
        <f>SUM(D7:D17)</f>
        <v>15405</v>
      </c>
      <c r="E18" s="21">
        <f>SUM(E7:E17)</f>
        <v>278642</v>
      </c>
      <c r="F18" s="21">
        <f>SUM(F7:F17)</f>
        <v>264624</v>
      </c>
      <c r="G18" s="21">
        <f t="shared" si="1"/>
        <v>543266</v>
      </c>
      <c r="H18" s="21">
        <f>SUM(H7:H17)</f>
        <v>139917</v>
      </c>
      <c r="I18" s="21">
        <f>SUM(I7:I17)</f>
        <v>31982</v>
      </c>
      <c r="J18" s="23">
        <f>SUM(J7:J17)</f>
        <v>12426</v>
      </c>
      <c r="K18" s="35"/>
      <c r="L18" s="35"/>
      <c r="M18" s="46">
        <f>SUM(M7:M17)</f>
        <v>10</v>
      </c>
      <c r="N18" s="42"/>
      <c r="O18" s="21"/>
      <c r="P18" s="21"/>
      <c r="Q18" s="21"/>
      <c r="R18" s="21"/>
      <c r="S18" s="42"/>
      <c r="T18" s="21"/>
      <c r="U18" s="23">
        <f>SUM(U7:U17)</f>
        <v>206478</v>
      </c>
      <c r="V18" s="53"/>
      <c r="W18" s="41"/>
      <c r="X18" s="39"/>
      <c r="Y18" s="7" t="s">
        <v>41</v>
      </c>
      <c r="Z18" s="21">
        <v>8848</v>
      </c>
      <c r="AA18" s="21">
        <v>322</v>
      </c>
      <c r="AB18" s="21"/>
      <c r="AC18" s="21">
        <f t="shared" si="0"/>
        <v>322</v>
      </c>
      <c r="AD18" s="21"/>
      <c r="AE18" s="21"/>
      <c r="AF18" s="23"/>
      <c r="AG18" s="35"/>
      <c r="AI18" s="46">
        <v>6</v>
      </c>
      <c r="AJ18" s="49"/>
      <c r="AK18" s="18"/>
      <c r="AL18" s="18"/>
      <c r="AM18" s="21">
        <v>1100</v>
      </c>
      <c r="AN18" s="21"/>
      <c r="AO18" s="49"/>
      <c r="AP18" s="18"/>
      <c r="AQ18" s="23">
        <v>675</v>
      </c>
    </row>
    <row r="19" spans="1:43" ht="20.25" customHeight="1" x14ac:dyDescent="0.2">
      <c r="A19" s="1"/>
      <c r="B19" s="11"/>
      <c r="C19" s="4" t="s">
        <v>11</v>
      </c>
      <c r="D19" s="21">
        <v>2348</v>
      </c>
      <c r="E19" s="21">
        <v>7828</v>
      </c>
      <c r="F19" s="21">
        <v>37670</v>
      </c>
      <c r="G19" s="21">
        <f t="shared" si="1"/>
        <v>45498</v>
      </c>
      <c r="H19" s="21"/>
      <c r="I19" s="21"/>
      <c r="J19" s="23"/>
      <c r="K19" s="35"/>
      <c r="L19" s="35"/>
      <c r="M19" s="46"/>
      <c r="N19" s="42"/>
      <c r="O19" s="21"/>
      <c r="P19" s="21"/>
      <c r="Q19" s="21"/>
      <c r="R19" s="21"/>
      <c r="S19" s="42"/>
      <c r="T19" s="21"/>
      <c r="U19" s="23"/>
      <c r="V19" s="53"/>
      <c r="W19" s="41"/>
      <c r="X19" s="39" t="s">
        <v>79</v>
      </c>
      <c r="Y19" s="7" t="s">
        <v>40</v>
      </c>
      <c r="Z19" s="21">
        <v>16680</v>
      </c>
      <c r="AA19" s="21">
        <v>7805</v>
      </c>
      <c r="AB19" s="21">
        <v>6437</v>
      </c>
      <c r="AC19" s="21">
        <f t="shared" si="0"/>
        <v>14242</v>
      </c>
      <c r="AD19" s="21">
        <v>65</v>
      </c>
      <c r="AE19" s="21"/>
      <c r="AF19" s="23"/>
      <c r="AG19" s="35"/>
      <c r="AI19" s="46">
        <v>800</v>
      </c>
      <c r="AJ19" s="49">
        <v>87</v>
      </c>
      <c r="AK19" s="18">
        <v>641</v>
      </c>
      <c r="AL19" s="18">
        <f>SUM(AJ19:AK19)</f>
        <v>728</v>
      </c>
      <c r="AM19" s="21">
        <v>3000</v>
      </c>
      <c r="AN19" s="21">
        <v>139</v>
      </c>
      <c r="AO19" s="49"/>
      <c r="AP19" s="18"/>
      <c r="AQ19" s="23">
        <v>8805</v>
      </c>
    </row>
    <row r="20" spans="1:43" ht="20.25" customHeight="1" x14ac:dyDescent="0.2">
      <c r="A20" s="1"/>
      <c r="B20" s="9" t="s">
        <v>63</v>
      </c>
      <c r="C20" s="4" t="s">
        <v>86</v>
      </c>
      <c r="D20" s="21">
        <v>4748</v>
      </c>
      <c r="E20" s="21">
        <v>21393</v>
      </c>
      <c r="F20" s="21">
        <v>3456</v>
      </c>
      <c r="G20" s="21">
        <f t="shared" si="1"/>
        <v>24849</v>
      </c>
      <c r="H20" s="21"/>
      <c r="I20" s="21"/>
      <c r="J20" s="23"/>
      <c r="K20" s="35"/>
      <c r="L20" s="35"/>
      <c r="M20" s="46"/>
      <c r="N20" s="42"/>
      <c r="O20" s="21"/>
      <c r="P20" s="21"/>
      <c r="Q20" s="21"/>
      <c r="R20" s="21"/>
      <c r="S20" s="42"/>
      <c r="T20" s="21"/>
      <c r="U20" s="23">
        <v>12147</v>
      </c>
      <c r="V20" s="53"/>
      <c r="W20" s="41"/>
      <c r="X20" s="39"/>
      <c r="Y20" s="7" t="s">
        <v>42</v>
      </c>
      <c r="Z20" s="21">
        <v>4557</v>
      </c>
      <c r="AA20" s="21">
        <v>2293</v>
      </c>
      <c r="AB20" s="21"/>
      <c r="AC20" s="21">
        <f t="shared" si="0"/>
        <v>2293</v>
      </c>
      <c r="AD20" s="21">
        <v>770</v>
      </c>
      <c r="AE20" s="21"/>
      <c r="AF20" s="23"/>
      <c r="AG20" s="35"/>
      <c r="AI20" s="46">
        <v>17</v>
      </c>
      <c r="AJ20" s="49">
        <v>13</v>
      </c>
      <c r="AK20" s="18">
        <v>917</v>
      </c>
      <c r="AL20" s="18">
        <f>SUM(AJ20:AK20)</f>
        <v>930</v>
      </c>
      <c r="AM20" s="21">
        <v>200</v>
      </c>
      <c r="AN20" s="21">
        <v>130</v>
      </c>
      <c r="AO20" s="49"/>
      <c r="AP20" s="18"/>
      <c r="AQ20" s="23">
        <v>10935</v>
      </c>
    </row>
    <row r="21" spans="1:43" ht="20.25" customHeight="1" x14ac:dyDescent="0.2">
      <c r="A21" s="1"/>
      <c r="B21" s="9" t="s">
        <v>149</v>
      </c>
      <c r="C21" s="4" t="s">
        <v>12</v>
      </c>
      <c r="D21" s="21">
        <v>3100</v>
      </c>
      <c r="E21" s="21">
        <v>708</v>
      </c>
      <c r="F21" s="21">
        <v>34523</v>
      </c>
      <c r="G21" s="21">
        <f t="shared" si="1"/>
        <v>35231</v>
      </c>
      <c r="H21" s="21"/>
      <c r="I21" s="21"/>
      <c r="J21" s="23"/>
      <c r="K21" s="35"/>
      <c r="L21" s="35"/>
      <c r="M21" s="46"/>
      <c r="N21" s="42"/>
      <c r="O21" s="21"/>
      <c r="P21" s="21"/>
      <c r="Q21" s="21">
        <v>616</v>
      </c>
      <c r="R21" s="21">
        <v>278</v>
      </c>
      <c r="S21" s="42"/>
      <c r="T21" s="21"/>
      <c r="U21" s="23"/>
      <c r="V21" s="53"/>
      <c r="W21" s="41"/>
      <c r="X21" s="39" t="s">
        <v>148</v>
      </c>
      <c r="Y21" s="7" t="s">
        <v>43</v>
      </c>
      <c r="Z21" s="21">
        <v>4809</v>
      </c>
      <c r="AA21" s="21">
        <v>1282</v>
      </c>
      <c r="AB21" s="21"/>
      <c r="AC21" s="21">
        <f t="shared" si="0"/>
        <v>1282</v>
      </c>
      <c r="AD21" s="21">
        <v>20</v>
      </c>
      <c r="AE21" s="21"/>
      <c r="AF21" s="23"/>
      <c r="AG21" s="35"/>
      <c r="AI21" s="46">
        <v>7</v>
      </c>
      <c r="AJ21" s="49">
        <v>38</v>
      </c>
      <c r="AK21" s="18">
        <v>34394</v>
      </c>
      <c r="AL21" s="18">
        <f>SUM(AJ21:AK21)</f>
        <v>34432</v>
      </c>
      <c r="AM21" s="21">
        <v>450</v>
      </c>
      <c r="AN21" s="21"/>
      <c r="AO21" s="49"/>
      <c r="AP21" s="18"/>
      <c r="AQ21" s="23"/>
    </row>
    <row r="22" spans="1:43" ht="20.25" customHeight="1" x14ac:dyDescent="0.2">
      <c r="A22" s="1"/>
      <c r="B22" s="9" t="s">
        <v>64</v>
      </c>
      <c r="C22" s="4" t="s">
        <v>13</v>
      </c>
      <c r="D22" s="21">
        <v>6068</v>
      </c>
      <c r="E22" s="21">
        <v>2286</v>
      </c>
      <c r="F22" s="21">
        <v>40800</v>
      </c>
      <c r="G22" s="21">
        <f t="shared" si="1"/>
        <v>43086</v>
      </c>
      <c r="H22" s="21"/>
      <c r="I22" s="21"/>
      <c r="J22" s="23"/>
      <c r="K22" s="35"/>
      <c r="L22" s="35"/>
      <c r="M22" s="46"/>
      <c r="N22" s="42"/>
      <c r="O22" s="21"/>
      <c r="P22" s="21"/>
      <c r="Q22" s="21">
        <v>1109</v>
      </c>
      <c r="R22" s="21"/>
      <c r="S22" s="42"/>
      <c r="T22" s="21"/>
      <c r="U22" s="23"/>
      <c r="V22" s="53"/>
      <c r="W22" s="41"/>
      <c r="X22" s="39"/>
      <c r="Y22" s="7" t="s">
        <v>44</v>
      </c>
      <c r="Z22" s="21">
        <f t="shared" ref="Z22:AE22" si="3">SUM(Z17:Z21)</f>
        <v>49316</v>
      </c>
      <c r="AA22" s="21">
        <f t="shared" si="3"/>
        <v>26185</v>
      </c>
      <c r="AB22" s="21">
        <f t="shared" si="3"/>
        <v>26600</v>
      </c>
      <c r="AC22" s="21">
        <f t="shared" si="0"/>
        <v>52785</v>
      </c>
      <c r="AD22" s="21">
        <f t="shared" si="3"/>
        <v>2547</v>
      </c>
      <c r="AE22" s="21">
        <f t="shared" si="3"/>
        <v>856</v>
      </c>
      <c r="AF22" s="23"/>
      <c r="AG22" s="35"/>
      <c r="AI22" s="46">
        <f t="shared" ref="AI22:AN22" si="4">SUM(AI17:AI21)</f>
        <v>938</v>
      </c>
      <c r="AJ22" s="21">
        <f t="shared" si="4"/>
        <v>476</v>
      </c>
      <c r="AK22" s="21">
        <f t="shared" si="4"/>
        <v>37303</v>
      </c>
      <c r="AL22" s="18">
        <f t="shared" si="4"/>
        <v>37779</v>
      </c>
      <c r="AM22" s="21">
        <f t="shared" si="4"/>
        <v>7150</v>
      </c>
      <c r="AN22" s="21">
        <f t="shared" si="4"/>
        <v>1088</v>
      </c>
      <c r="AO22" s="49"/>
      <c r="AP22" s="18"/>
      <c r="AQ22" s="23">
        <f>SUM(AQ17:AQ21)</f>
        <v>32880</v>
      </c>
    </row>
    <row r="23" spans="1:43" ht="20.25" customHeight="1" x14ac:dyDescent="0.2">
      <c r="A23" s="1"/>
      <c r="B23" s="10"/>
      <c r="C23" s="4" t="s">
        <v>10</v>
      </c>
      <c r="D23" s="21">
        <f>SUM(D19:D22)</f>
        <v>16264</v>
      </c>
      <c r="E23" s="21">
        <f>SUM(E19:E22)</f>
        <v>32215</v>
      </c>
      <c r="F23" s="21">
        <f>SUM(F19:F22)</f>
        <v>116449</v>
      </c>
      <c r="G23" s="21">
        <f t="shared" si="1"/>
        <v>148664</v>
      </c>
      <c r="H23" s="21"/>
      <c r="I23" s="21"/>
      <c r="J23" s="23"/>
      <c r="K23" s="35"/>
      <c r="L23" s="35"/>
      <c r="M23" s="46"/>
      <c r="N23" s="42"/>
      <c r="O23" s="21"/>
      <c r="P23" s="21"/>
      <c r="Q23" s="21">
        <f>SUM(Q19:Q22)</f>
        <v>1725</v>
      </c>
      <c r="R23" s="21">
        <f>SUM(R19:R22)</f>
        <v>278</v>
      </c>
      <c r="S23" s="42"/>
      <c r="T23" s="21"/>
      <c r="U23" s="23">
        <f>SUM(U19:U22)</f>
        <v>12147</v>
      </c>
      <c r="V23" s="53"/>
      <c r="W23" s="41"/>
      <c r="X23" s="39"/>
      <c r="Y23" s="7" t="s">
        <v>45</v>
      </c>
      <c r="Z23" s="21">
        <v>8623</v>
      </c>
      <c r="AA23" s="21">
        <v>69902</v>
      </c>
      <c r="AB23" s="21">
        <v>718281</v>
      </c>
      <c r="AC23" s="21">
        <f t="shared" si="0"/>
        <v>788183</v>
      </c>
      <c r="AD23" s="21">
        <v>65</v>
      </c>
      <c r="AE23" s="21">
        <v>15</v>
      </c>
      <c r="AF23" s="23"/>
      <c r="AG23" s="35"/>
      <c r="AI23" s="46">
        <v>502</v>
      </c>
      <c r="AJ23" s="49">
        <v>8037</v>
      </c>
      <c r="AK23" s="18">
        <v>500908</v>
      </c>
      <c r="AL23" s="18">
        <f>SUM(AJ23:AK23)</f>
        <v>508945</v>
      </c>
      <c r="AM23" s="21">
        <v>60</v>
      </c>
      <c r="AN23" s="21">
        <v>114</v>
      </c>
      <c r="AO23" s="21">
        <v>10</v>
      </c>
      <c r="AP23" s="49"/>
      <c r="AQ23" s="23">
        <v>139662</v>
      </c>
    </row>
    <row r="24" spans="1:43" ht="20.25" customHeight="1" x14ac:dyDescent="0.2">
      <c r="A24" s="1"/>
      <c r="B24" s="11"/>
      <c r="C24" s="4" t="s">
        <v>14</v>
      </c>
      <c r="D24" s="21">
        <v>2310</v>
      </c>
      <c r="E24" s="21">
        <v>3201</v>
      </c>
      <c r="F24" s="21">
        <v>132558</v>
      </c>
      <c r="G24" s="21">
        <f t="shared" si="1"/>
        <v>135759</v>
      </c>
      <c r="H24" s="21">
        <v>3509</v>
      </c>
      <c r="I24" s="21"/>
      <c r="J24" s="23"/>
      <c r="K24" s="35"/>
      <c r="L24" s="35"/>
      <c r="M24" s="46"/>
      <c r="N24" s="42"/>
      <c r="O24" s="21"/>
      <c r="P24" s="21"/>
      <c r="Q24" s="21">
        <v>2686</v>
      </c>
      <c r="R24" s="21"/>
      <c r="S24" s="42"/>
      <c r="T24" s="21"/>
      <c r="U24" s="23">
        <v>6240</v>
      </c>
      <c r="V24" s="53"/>
      <c r="W24" s="41"/>
      <c r="X24" s="39" t="s">
        <v>80</v>
      </c>
      <c r="Y24" s="7" t="s">
        <v>46</v>
      </c>
      <c r="Z24" s="21">
        <v>2835</v>
      </c>
      <c r="AA24" s="21">
        <v>8188</v>
      </c>
      <c r="AB24" s="21">
        <v>4030</v>
      </c>
      <c r="AC24" s="21">
        <f t="shared" si="0"/>
        <v>12218</v>
      </c>
      <c r="AD24" s="21"/>
      <c r="AE24" s="21"/>
      <c r="AF24" s="23"/>
      <c r="AG24" s="35"/>
      <c r="AI24" s="46">
        <v>165</v>
      </c>
      <c r="AJ24" s="49"/>
      <c r="AK24" s="18">
        <v>3203</v>
      </c>
      <c r="AL24" s="18">
        <f>SUM(AJ24:AK24)</f>
        <v>3203</v>
      </c>
      <c r="AM24" s="21"/>
      <c r="AN24" s="21"/>
      <c r="AO24" s="21"/>
      <c r="AP24" s="49"/>
      <c r="AQ24" s="23">
        <v>14157</v>
      </c>
    </row>
    <row r="25" spans="1:43" ht="20.25" customHeight="1" x14ac:dyDescent="0.2">
      <c r="A25" s="1"/>
      <c r="B25" s="9" t="s">
        <v>65</v>
      </c>
      <c r="C25" s="4" t="s">
        <v>15</v>
      </c>
      <c r="D25" s="21"/>
      <c r="E25" s="21"/>
      <c r="F25" s="21">
        <v>14406</v>
      </c>
      <c r="G25" s="21">
        <f t="shared" si="1"/>
        <v>14406</v>
      </c>
      <c r="H25" s="21"/>
      <c r="I25" s="21"/>
      <c r="J25" s="23"/>
      <c r="K25" s="35"/>
      <c r="L25" s="35"/>
      <c r="M25" s="46"/>
      <c r="N25" s="42"/>
      <c r="O25" s="21"/>
      <c r="P25" s="21"/>
      <c r="Q25" s="21">
        <v>800</v>
      </c>
      <c r="R25" s="21"/>
      <c r="S25" s="42"/>
      <c r="T25" s="21"/>
      <c r="U25" s="23">
        <v>1700</v>
      </c>
      <c r="V25" s="53"/>
      <c r="W25" s="41"/>
      <c r="X25" s="39"/>
      <c r="Y25" s="7" t="s">
        <v>44</v>
      </c>
      <c r="Z25" s="21">
        <f>SUM(Z23:Z24)</f>
        <v>11458</v>
      </c>
      <c r="AA25" s="21">
        <f>SUM(AA23:AA24)</f>
        <v>78090</v>
      </c>
      <c r="AB25" s="21">
        <f>SUM(AB23:AB24)</f>
        <v>722311</v>
      </c>
      <c r="AC25" s="21">
        <f t="shared" si="0"/>
        <v>800401</v>
      </c>
      <c r="AD25" s="21">
        <v>65</v>
      </c>
      <c r="AE25" s="21">
        <v>15</v>
      </c>
      <c r="AF25" s="23"/>
      <c r="AG25" s="35"/>
      <c r="AI25" s="46">
        <f>SUM(AI23:AI24)</f>
        <v>667</v>
      </c>
      <c r="AJ25" s="49">
        <f>SUM(AJ23:AJ24)</f>
        <v>8037</v>
      </c>
      <c r="AK25" s="18">
        <f>SUM(AK23:AK24)</f>
        <v>504111</v>
      </c>
      <c r="AL25" s="18">
        <f>SUM(AL23:AL24)</f>
        <v>512148</v>
      </c>
      <c r="AM25" s="21">
        <v>60</v>
      </c>
      <c r="AN25" s="21">
        <f>SUM(AN23:AN24)</f>
        <v>114</v>
      </c>
      <c r="AO25" s="21">
        <v>10</v>
      </c>
      <c r="AP25" s="49"/>
      <c r="AQ25" s="23">
        <f>SUM(AQ23:AQ24)</f>
        <v>153819</v>
      </c>
    </row>
    <row r="26" spans="1:43" ht="20.25" customHeight="1" x14ac:dyDescent="0.2">
      <c r="A26" s="1"/>
      <c r="B26" s="9" t="s">
        <v>66</v>
      </c>
      <c r="C26" s="4" t="s">
        <v>16</v>
      </c>
      <c r="D26" s="21"/>
      <c r="E26" s="21"/>
      <c r="F26" s="21">
        <v>42125</v>
      </c>
      <c r="G26" s="21">
        <f t="shared" si="1"/>
        <v>42125</v>
      </c>
      <c r="H26" s="21"/>
      <c r="I26" s="21"/>
      <c r="J26" s="23"/>
      <c r="K26" s="35"/>
      <c r="L26" s="35"/>
      <c r="M26" s="46"/>
      <c r="N26" s="42"/>
      <c r="O26" s="21"/>
      <c r="P26" s="21"/>
      <c r="Q26" s="21">
        <v>500</v>
      </c>
      <c r="R26" s="21"/>
      <c r="S26" s="42"/>
      <c r="T26" s="21"/>
      <c r="U26" s="23">
        <v>3345</v>
      </c>
      <c r="V26" s="53"/>
      <c r="W26" s="41"/>
      <c r="X26" s="37"/>
      <c r="Y26" s="7" t="s">
        <v>10</v>
      </c>
      <c r="Z26" s="21">
        <f t="shared" ref="Z26:AE26" si="5">SUM(Z25,Z22)</f>
        <v>60774</v>
      </c>
      <c r="AA26" s="21">
        <f t="shared" si="5"/>
        <v>104275</v>
      </c>
      <c r="AB26" s="21">
        <f t="shared" si="5"/>
        <v>748911</v>
      </c>
      <c r="AC26" s="21">
        <f t="shared" si="0"/>
        <v>853186</v>
      </c>
      <c r="AD26" s="21">
        <f t="shared" si="5"/>
        <v>2612</v>
      </c>
      <c r="AE26" s="21">
        <f t="shared" si="5"/>
        <v>871</v>
      </c>
      <c r="AF26" s="23"/>
      <c r="AG26" s="35"/>
      <c r="AI26" s="46">
        <f>SUM(AI25,AI22)</f>
        <v>1605</v>
      </c>
      <c r="AJ26" s="49">
        <f>SUM(AJ25,AJ22)</f>
        <v>8513</v>
      </c>
      <c r="AK26" s="18">
        <f>SUM(AK25,AK22)</f>
        <v>541414</v>
      </c>
      <c r="AL26" s="18">
        <f>SUM(AL25,AL22)</f>
        <v>549927</v>
      </c>
      <c r="AM26" s="21">
        <f>SUM(AM22+AM25)</f>
        <v>7210</v>
      </c>
      <c r="AN26" s="21">
        <f>SUM(AN25,AN22)</f>
        <v>1202</v>
      </c>
      <c r="AO26" s="21">
        <v>10</v>
      </c>
      <c r="AP26" s="49"/>
      <c r="AQ26" s="23">
        <f>SUM(AQ25,AQ22)</f>
        <v>186699</v>
      </c>
    </row>
    <row r="27" spans="1:43" ht="20.25" customHeight="1" x14ac:dyDescent="0.2">
      <c r="A27" s="1"/>
      <c r="B27" s="10"/>
      <c r="C27" s="4" t="s">
        <v>10</v>
      </c>
      <c r="D27" s="21">
        <v>2310</v>
      </c>
      <c r="E27" s="21">
        <f>SUM(E24:E26)</f>
        <v>3201</v>
      </c>
      <c r="F27" s="21">
        <f>SUM(F24:F26)</f>
        <v>189089</v>
      </c>
      <c r="G27" s="21">
        <f t="shared" si="1"/>
        <v>192290</v>
      </c>
      <c r="H27" s="21">
        <f>SUM(H24:H26)</f>
        <v>3509</v>
      </c>
      <c r="I27" s="21"/>
      <c r="J27" s="23"/>
      <c r="K27" s="35"/>
      <c r="L27" s="35"/>
      <c r="M27" s="46"/>
      <c r="N27" s="42"/>
      <c r="O27" s="21"/>
      <c r="P27" s="21"/>
      <c r="Q27" s="21">
        <f>SUM(Q24:Q26)</f>
        <v>3986</v>
      </c>
      <c r="R27" s="21"/>
      <c r="S27" s="42"/>
      <c r="T27" s="21"/>
      <c r="U27" s="23">
        <f>SUM(U24:U26)</f>
        <v>11285</v>
      </c>
      <c r="V27" s="53"/>
      <c r="W27" s="41"/>
      <c r="X27" s="38"/>
      <c r="Y27" s="7" t="s">
        <v>47</v>
      </c>
      <c r="Z27" s="21">
        <v>14674</v>
      </c>
      <c r="AA27" s="21">
        <v>11515</v>
      </c>
      <c r="AB27" s="21">
        <v>40542</v>
      </c>
      <c r="AC27" s="21">
        <f t="shared" si="0"/>
        <v>52057</v>
      </c>
      <c r="AD27" s="21">
        <v>80</v>
      </c>
      <c r="AE27" s="21">
        <v>1228</v>
      </c>
      <c r="AF27" s="23"/>
      <c r="AG27" s="35"/>
      <c r="AI27" s="46"/>
      <c r="AJ27" s="49"/>
      <c r="AK27" s="18"/>
      <c r="AL27" s="18"/>
      <c r="AM27" s="21"/>
      <c r="AN27" s="21"/>
      <c r="AO27" s="18"/>
      <c r="AP27" s="49"/>
      <c r="AQ27" s="23">
        <v>200672</v>
      </c>
    </row>
    <row r="28" spans="1:43" ht="20.25" customHeight="1" x14ac:dyDescent="0.2">
      <c r="A28" s="1"/>
      <c r="B28" s="11"/>
      <c r="C28" s="4" t="s">
        <v>17</v>
      </c>
      <c r="D28" s="21">
        <v>433</v>
      </c>
      <c r="E28" s="21">
        <v>162</v>
      </c>
      <c r="F28" s="21">
        <v>148200</v>
      </c>
      <c r="G28" s="21">
        <f t="shared" si="1"/>
        <v>148362</v>
      </c>
      <c r="H28" s="21">
        <v>158133</v>
      </c>
      <c r="I28" s="21"/>
      <c r="J28" s="23"/>
      <c r="K28" s="35"/>
      <c r="L28" s="35"/>
      <c r="M28" s="46"/>
      <c r="N28" s="42"/>
      <c r="O28" s="21"/>
      <c r="P28" s="21"/>
      <c r="Q28" s="21"/>
      <c r="R28" s="21"/>
      <c r="S28" s="42"/>
      <c r="T28" s="21"/>
      <c r="U28" s="23"/>
      <c r="V28" s="53"/>
      <c r="W28" s="41"/>
      <c r="X28" s="39"/>
      <c r="Y28" s="7" t="s">
        <v>52</v>
      </c>
      <c r="Z28" s="21">
        <v>10223</v>
      </c>
      <c r="AA28" s="21">
        <v>11</v>
      </c>
      <c r="AB28" s="21"/>
      <c r="AC28" s="21">
        <f t="shared" si="0"/>
        <v>11</v>
      </c>
      <c r="AD28" s="21"/>
      <c r="AE28" s="21">
        <v>230</v>
      </c>
      <c r="AF28" s="23"/>
      <c r="AG28" s="35"/>
      <c r="AI28" s="46">
        <v>55</v>
      </c>
      <c r="AJ28" s="49"/>
      <c r="AK28" s="18"/>
      <c r="AL28" s="18"/>
      <c r="AM28" s="21"/>
      <c r="AN28" s="21"/>
      <c r="AO28" s="18"/>
      <c r="AP28" s="49"/>
      <c r="AQ28" s="23">
        <v>35182</v>
      </c>
    </row>
    <row r="29" spans="1:43" ht="20.25" customHeight="1" x14ac:dyDescent="0.2">
      <c r="A29" s="1"/>
      <c r="B29" s="9"/>
      <c r="C29" s="4" t="s">
        <v>18</v>
      </c>
      <c r="D29" s="21">
        <v>5811</v>
      </c>
      <c r="E29" s="21"/>
      <c r="F29" s="21">
        <v>29725</v>
      </c>
      <c r="G29" s="21">
        <f t="shared" si="1"/>
        <v>29725</v>
      </c>
      <c r="H29" s="21"/>
      <c r="I29" s="21"/>
      <c r="J29" s="23">
        <v>249682</v>
      </c>
      <c r="K29" s="35"/>
      <c r="L29" s="35"/>
      <c r="M29" s="46"/>
      <c r="N29" s="42"/>
      <c r="O29" s="21"/>
      <c r="P29" s="21"/>
      <c r="Q29" s="21"/>
      <c r="R29" s="21"/>
      <c r="S29" s="42"/>
      <c r="T29" s="21"/>
      <c r="U29" s="23">
        <v>17625</v>
      </c>
      <c r="V29" s="53"/>
      <c r="W29" s="41"/>
      <c r="X29" s="39" t="s">
        <v>81</v>
      </c>
      <c r="Y29" s="7" t="s">
        <v>48</v>
      </c>
      <c r="Z29" s="21">
        <v>44102</v>
      </c>
      <c r="AA29" s="21">
        <v>82894</v>
      </c>
      <c r="AB29" s="21">
        <v>52824</v>
      </c>
      <c r="AC29" s="21">
        <f t="shared" si="0"/>
        <v>135718</v>
      </c>
      <c r="AD29" s="21">
        <v>450</v>
      </c>
      <c r="AE29" s="21">
        <v>114</v>
      </c>
      <c r="AF29" s="23"/>
      <c r="AG29" s="35"/>
      <c r="AI29" s="46"/>
      <c r="AJ29" s="49"/>
      <c r="AK29" s="18"/>
      <c r="AL29" s="18"/>
      <c r="AM29" s="21"/>
      <c r="AN29" s="21"/>
      <c r="AO29" s="18"/>
      <c r="AP29" s="49"/>
      <c r="AQ29" s="23">
        <v>166833</v>
      </c>
    </row>
    <row r="30" spans="1:43" ht="20.25" customHeight="1" x14ac:dyDescent="0.2">
      <c r="A30" s="1"/>
      <c r="B30" s="9" t="s">
        <v>67</v>
      </c>
      <c r="C30" s="4" t="s">
        <v>20</v>
      </c>
      <c r="D30" s="21">
        <v>212</v>
      </c>
      <c r="E30" s="21">
        <v>9251</v>
      </c>
      <c r="F30" s="21">
        <v>576899</v>
      </c>
      <c r="G30" s="21">
        <f t="shared" si="1"/>
        <v>586150</v>
      </c>
      <c r="H30" s="21"/>
      <c r="I30" s="21"/>
      <c r="J30" s="23"/>
      <c r="K30" s="35"/>
      <c r="L30" s="35"/>
      <c r="M30" s="46"/>
      <c r="N30" s="42"/>
      <c r="O30" s="21"/>
      <c r="P30" s="21"/>
      <c r="Q30" s="21"/>
      <c r="R30" s="21"/>
      <c r="S30" s="42"/>
      <c r="T30" s="21"/>
      <c r="U30" s="23"/>
      <c r="V30" s="53"/>
      <c r="W30" s="41"/>
      <c r="X30" s="39" t="s">
        <v>150</v>
      </c>
      <c r="Y30" s="7" t="s">
        <v>49</v>
      </c>
      <c r="Z30" s="21">
        <v>11546</v>
      </c>
      <c r="AA30" s="21">
        <v>3185</v>
      </c>
      <c r="AB30" s="21">
        <v>3724</v>
      </c>
      <c r="AC30" s="21">
        <f t="shared" si="0"/>
        <v>6909</v>
      </c>
      <c r="AD30" s="21"/>
      <c r="AE30" s="21">
        <v>30</v>
      </c>
      <c r="AF30" s="23"/>
      <c r="AG30" s="35"/>
      <c r="AI30" s="46"/>
      <c r="AJ30" s="49"/>
      <c r="AK30" s="18"/>
      <c r="AL30" s="18"/>
      <c r="AM30" s="21"/>
      <c r="AN30" s="21"/>
      <c r="AO30" s="18"/>
      <c r="AP30" s="49"/>
      <c r="AQ30" s="23">
        <v>19746</v>
      </c>
    </row>
    <row r="31" spans="1:43" ht="20.25" customHeight="1" x14ac:dyDescent="0.2">
      <c r="A31" s="1"/>
      <c r="B31" s="9" t="s">
        <v>148</v>
      </c>
      <c r="C31" s="4" t="s">
        <v>19</v>
      </c>
      <c r="D31" s="21"/>
      <c r="E31" s="21">
        <v>10463</v>
      </c>
      <c r="F31" s="21">
        <v>8079</v>
      </c>
      <c r="G31" s="21">
        <f t="shared" si="1"/>
        <v>18542</v>
      </c>
      <c r="H31" s="21"/>
      <c r="I31" s="21">
        <v>4500</v>
      </c>
      <c r="J31" s="23"/>
      <c r="K31" s="35"/>
      <c r="L31" s="35"/>
      <c r="M31" s="46"/>
      <c r="N31" s="42"/>
      <c r="O31" s="21"/>
      <c r="P31" s="21"/>
      <c r="Q31" s="21"/>
      <c r="R31" s="21"/>
      <c r="S31" s="42"/>
      <c r="T31" s="21"/>
      <c r="U31" s="23"/>
      <c r="V31" s="53"/>
      <c r="W31" s="41"/>
      <c r="X31" s="39" t="s">
        <v>82</v>
      </c>
      <c r="Y31" s="7" t="s">
        <v>50</v>
      </c>
      <c r="Z31" s="21">
        <v>474</v>
      </c>
      <c r="AA31" s="21">
        <v>29505</v>
      </c>
      <c r="AB31" s="21">
        <v>17396</v>
      </c>
      <c r="AC31" s="21">
        <f t="shared" si="0"/>
        <v>46901</v>
      </c>
      <c r="AD31" s="21"/>
      <c r="AE31" s="21">
        <v>494</v>
      </c>
      <c r="AF31" s="23"/>
      <c r="AG31" s="35"/>
      <c r="AI31" s="46"/>
      <c r="AJ31" s="49"/>
      <c r="AK31" s="18"/>
      <c r="AL31" s="18"/>
      <c r="AM31" s="21"/>
      <c r="AN31" s="21">
        <v>210</v>
      </c>
      <c r="AO31" s="18"/>
      <c r="AP31" s="49"/>
      <c r="AQ31" s="23">
        <v>872219</v>
      </c>
    </row>
    <row r="32" spans="1:43" ht="20.25" customHeight="1" x14ac:dyDescent="0.2">
      <c r="A32" s="1"/>
      <c r="B32" s="9" t="s">
        <v>68</v>
      </c>
      <c r="C32" s="4" t="s">
        <v>21</v>
      </c>
      <c r="D32" s="21">
        <v>97</v>
      </c>
      <c r="E32" s="21">
        <v>2715</v>
      </c>
      <c r="F32" s="21">
        <v>132384</v>
      </c>
      <c r="G32" s="21">
        <f t="shared" si="1"/>
        <v>135099</v>
      </c>
      <c r="H32" s="21"/>
      <c r="I32" s="21"/>
      <c r="J32" s="23"/>
      <c r="K32" s="35"/>
      <c r="L32" s="35"/>
      <c r="M32" s="46"/>
      <c r="N32" s="42"/>
      <c r="O32" s="21"/>
      <c r="P32" s="21"/>
      <c r="Q32" s="21"/>
      <c r="R32" s="21"/>
      <c r="S32" s="42"/>
      <c r="T32" s="21"/>
      <c r="U32" s="23"/>
      <c r="V32" s="53"/>
      <c r="W32" s="41"/>
      <c r="X32" s="39"/>
      <c r="Y32" s="7" t="s">
        <v>51</v>
      </c>
      <c r="Z32" s="21">
        <v>3789</v>
      </c>
      <c r="AA32" s="21">
        <v>643</v>
      </c>
      <c r="AB32" s="21"/>
      <c r="AC32" s="21">
        <f t="shared" si="0"/>
        <v>643</v>
      </c>
      <c r="AD32" s="21"/>
      <c r="AE32" s="21">
        <v>4891</v>
      </c>
      <c r="AF32" s="23"/>
      <c r="AG32" s="35"/>
      <c r="AI32" s="46"/>
      <c r="AJ32" s="49"/>
      <c r="AK32" s="18"/>
      <c r="AL32" s="18"/>
      <c r="AM32" s="21"/>
      <c r="AN32" s="21"/>
      <c r="AO32" s="18"/>
      <c r="AP32" s="49"/>
      <c r="AQ32" s="23">
        <v>753013</v>
      </c>
    </row>
    <row r="33" spans="1:43" ht="20.25" customHeight="1" x14ac:dyDescent="0.2">
      <c r="A33" s="1"/>
      <c r="B33" s="9"/>
      <c r="C33" s="4" t="s">
        <v>87</v>
      </c>
      <c r="D33" s="21">
        <v>501</v>
      </c>
      <c r="E33" s="21">
        <v>18629</v>
      </c>
      <c r="F33" s="21">
        <v>904</v>
      </c>
      <c r="G33" s="21">
        <f t="shared" si="1"/>
        <v>19533</v>
      </c>
      <c r="H33" s="21"/>
      <c r="I33" s="21"/>
      <c r="J33" s="23"/>
      <c r="K33" s="35"/>
      <c r="L33" s="35"/>
      <c r="M33" s="46"/>
      <c r="N33" s="42"/>
      <c r="O33" s="21"/>
      <c r="P33" s="21"/>
      <c r="Q33" s="21"/>
      <c r="R33" s="21"/>
      <c r="S33" s="42"/>
      <c r="T33" s="21"/>
      <c r="U33" s="23">
        <v>6480</v>
      </c>
      <c r="V33" s="53"/>
      <c r="W33" s="41"/>
      <c r="X33" s="37"/>
      <c r="Y33" s="7" t="s">
        <v>10</v>
      </c>
      <c r="Z33" s="21">
        <f>SUM(Z27:Z32)</f>
        <v>84808</v>
      </c>
      <c r="AA33" s="21">
        <f>SUM(AA27:AA32)</f>
        <v>127753</v>
      </c>
      <c r="AB33" s="21">
        <f>SUM(AB27:AB32)</f>
        <v>114486</v>
      </c>
      <c r="AC33" s="21">
        <f t="shared" si="0"/>
        <v>242239</v>
      </c>
      <c r="AD33" s="21">
        <f>SUM(AD27:AD32)</f>
        <v>530</v>
      </c>
      <c r="AE33" s="21">
        <f>SUM(AE27:AE32)</f>
        <v>6987</v>
      </c>
      <c r="AF33" s="23"/>
      <c r="AG33" s="35"/>
      <c r="AI33" s="46">
        <f>SUM(AI27:AI32)</f>
        <v>55</v>
      </c>
      <c r="AJ33" s="49"/>
      <c r="AK33" s="18"/>
      <c r="AL33" s="18"/>
      <c r="AM33" s="21"/>
      <c r="AN33" s="21">
        <f>SUM(AN27:AN32)</f>
        <v>210</v>
      </c>
      <c r="AO33" s="18"/>
      <c r="AP33" s="49"/>
      <c r="AQ33" s="23">
        <f>SUM(AQ27:AQ32)</f>
        <v>2047665</v>
      </c>
    </row>
    <row r="34" spans="1:43" ht="20.25" customHeight="1" x14ac:dyDescent="0.2">
      <c r="A34" s="1"/>
      <c r="B34" s="10"/>
      <c r="C34" s="4" t="s">
        <v>10</v>
      </c>
      <c r="D34" s="21">
        <f>SUM(D28:D33)</f>
        <v>7054</v>
      </c>
      <c r="E34" s="21">
        <f>SUM(E28:E33)</f>
        <v>41220</v>
      </c>
      <c r="F34" s="21">
        <f>SUM(F28:F33)</f>
        <v>896191</v>
      </c>
      <c r="G34" s="21">
        <f t="shared" si="1"/>
        <v>937411</v>
      </c>
      <c r="H34" s="21">
        <f>SUM(H28:H33)</f>
        <v>158133</v>
      </c>
      <c r="I34" s="21">
        <f>SUM(I28:I33)</f>
        <v>4500</v>
      </c>
      <c r="J34" s="23">
        <f>SUM(J28:J33)</f>
        <v>249682</v>
      </c>
      <c r="K34" s="35"/>
      <c r="L34" s="35"/>
      <c r="M34" s="46"/>
      <c r="N34" s="42"/>
      <c r="O34" s="21"/>
      <c r="P34" s="21"/>
      <c r="Q34" s="21"/>
      <c r="R34" s="21"/>
      <c r="S34" s="42"/>
      <c r="T34" s="21"/>
      <c r="U34" s="23">
        <f>SUM(U28:U33)</f>
        <v>24105</v>
      </c>
      <c r="V34" s="53"/>
      <c r="W34" s="41"/>
      <c r="X34" s="38"/>
      <c r="Y34" s="7" t="s">
        <v>53</v>
      </c>
      <c r="Z34" s="21">
        <v>106</v>
      </c>
      <c r="AA34" s="21">
        <v>3020</v>
      </c>
      <c r="AB34" s="21">
        <v>8536</v>
      </c>
      <c r="AC34" s="21">
        <f t="shared" si="0"/>
        <v>11556</v>
      </c>
      <c r="AD34" s="21"/>
      <c r="AE34" s="21"/>
      <c r="AF34" s="23"/>
      <c r="AG34" s="35"/>
      <c r="AI34" s="46"/>
      <c r="AJ34" s="49"/>
      <c r="AK34" s="18"/>
      <c r="AL34" s="18"/>
      <c r="AM34" s="21">
        <v>6540</v>
      </c>
      <c r="AN34" s="21">
        <v>2200</v>
      </c>
      <c r="AO34" s="18"/>
      <c r="AP34" s="49"/>
      <c r="AQ34" s="23">
        <v>299925</v>
      </c>
    </row>
    <row r="35" spans="1:43" ht="20.25" customHeight="1" x14ac:dyDescent="0.2">
      <c r="A35" s="1"/>
      <c r="B35" s="11"/>
      <c r="C35" s="4" t="s">
        <v>22</v>
      </c>
      <c r="D35" s="21">
        <v>17000</v>
      </c>
      <c r="E35" s="21">
        <v>4231</v>
      </c>
      <c r="F35" s="21">
        <v>622580</v>
      </c>
      <c r="G35" s="21">
        <f t="shared" si="1"/>
        <v>626811</v>
      </c>
      <c r="H35" s="21"/>
      <c r="I35" s="21">
        <v>58000</v>
      </c>
      <c r="J35" s="23"/>
      <c r="K35" s="35"/>
      <c r="L35" s="35"/>
      <c r="M35" s="46"/>
      <c r="N35" s="42"/>
      <c r="O35" s="21"/>
      <c r="P35" s="21"/>
      <c r="Q35" s="21"/>
      <c r="R35" s="21"/>
      <c r="S35" s="42"/>
      <c r="T35" s="21"/>
      <c r="U35" s="23">
        <v>15120</v>
      </c>
      <c r="V35" s="53"/>
      <c r="W35" s="41"/>
      <c r="X35" s="39" t="s">
        <v>83</v>
      </c>
      <c r="Y35" s="7" t="s">
        <v>56</v>
      </c>
      <c r="Z35" s="21">
        <v>6234</v>
      </c>
      <c r="AA35" s="21">
        <v>7381</v>
      </c>
      <c r="AB35" s="21">
        <v>6174</v>
      </c>
      <c r="AC35" s="21">
        <f t="shared" si="0"/>
        <v>13555</v>
      </c>
      <c r="AD35" s="21"/>
      <c r="AE35" s="21"/>
      <c r="AF35" s="23"/>
      <c r="AG35" s="35"/>
      <c r="AI35" s="46">
        <v>50</v>
      </c>
      <c r="AJ35" s="49"/>
      <c r="AK35" s="18">
        <v>100</v>
      </c>
      <c r="AL35" s="18">
        <f>SUM(AJ35:AK35)</f>
        <v>100</v>
      </c>
      <c r="AM35" s="21">
        <v>300</v>
      </c>
      <c r="AN35" s="21"/>
      <c r="AO35" s="18"/>
      <c r="AP35" s="49"/>
      <c r="AQ35" s="23">
        <v>982215</v>
      </c>
    </row>
    <row r="36" spans="1:43" ht="20.25" customHeight="1" x14ac:dyDescent="0.2">
      <c r="A36" s="1"/>
      <c r="B36" s="9" t="s">
        <v>69</v>
      </c>
      <c r="C36" s="4" t="s">
        <v>23</v>
      </c>
      <c r="D36" s="21">
        <v>340</v>
      </c>
      <c r="E36" s="21"/>
      <c r="F36" s="21"/>
      <c r="G36" s="21"/>
      <c r="H36" s="21"/>
      <c r="I36" s="21"/>
      <c r="J36" s="23"/>
      <c r="K36" s="35"/>
      <c r="L36" s="35"/>
      <c r="M36" s="46"/>
      <c r="N36" s="42"/>
      <c r="O36" s="21"/>
      <c r="P36" s="21"/>
      <c r="Q36" s="21"/>
      <c r="R36" s="21"/>
      <c r="S36" s="42"/>
      <c r="T36" s="21"/>
      <c r="U36" s="23"/>
      <c r="V36" s="53"/>
      <c r="W36" s="41"/>
      <c r="X36" s="39" t="s">
        <v>151</v>
      </c>
      <c r="Y36" s="7" t="s">
        <v>57</v>
      </c>
      <c r="Z36" s="21">
        <v>230</v>
      </c>
      <c r="AA36" s="21"/>
      <c r="AB36" s="21"/>
      <c r="AC36" s="21"/>
      <c r="AD36" s="21"/>
      <c r="AE36" s="21"/>
      <c r="AF36" s="23"/>
      <c r="AG36" s="35"/>
      <c r="AI36" s="46"/>
      <c r="AJ36" s="49"/>
      <c r="AK36" s="18"/>
      <c r="AL36" s="18"/>
      <c r="AM36" s="21"/>
      <c r="AN36" s="21"/>
      <c r="AO36" s="18"/>
      <c r="AP36" s="49"/>
      <c r="AQ36" s="23">
        <v>980144</v>
      </c>
    </row>
    <row r="37" spans="1:43" ht="20.25" customHeight="1" x14ac:dyDescent="0.2">
      <c r="A37" s="1"/>
      <c r="B37" s="9" t="s">
        <v>70</v>
      </c>
      <c r="C37" s="4" t="s">
        <v>24</v>
      </c>
      <c r="D37" s="21">
        <v>380</v>
      </c>
      <c r="E37" s="21">
        <v>5053</v>
      </c>
      <c r="F37" s="21"/>
      <c r="G37" s="21">
        <f t="shared" si="1"/>
        <v>5053</v>
      </c>
      <c r="H37" s="21"/>
      <c r="I37" s="21"/>
      <c r="J37" s="23"/>
      <c r="K37" s="35"/>
      <c r="L37" s="35"/>
      <c r="M37" s="46"/>
      <c r="N37" s="42"/>
      <c r="O37" s="21"/>
      <c r="P37" s="21"/>
      <c r="Q37" s="21">
        <v>1500</v>
      </c>
      <c r="R37" s="21"/>
      <c r="S37" s="42"/>
      <c r="T37" s="21"/>
      <c r="U37" s="23"/>
      <c r="V37" s="53"/>
      <c r="W37" s="41"/>
      <c r="X37" s="39"/>
      <c r="Y37" s="7" t="s">
        <v>55</v>
      </c>
      <c r="Z37" s="21"/>
      <c r="AA37" s="21"/>
      <c r="AB37" s="21">
        <v>9973</v>
      </c>
      <c r="AC37" s="21">
        <f t="shared" si="0"/>
        <v>9973</v>
      </c>
      <c r="AD37" s="21"/>
      <c r="AE37" s="21"/>
      <c r="AF37" s="23"/>
      <c r="AG37" s="35"/>
      <c r="AI37" s="46"/>
      <c r="AJ37" s="49"/>
      <c r="AK37" s="18"/>
      <c r="AL37" s="18"/>
      <c r="AM37" s="21"/>
      <c r="AN37" s="21"/>
      <c r="AO37" s="18"/>
      <c r="AP37" s="21">
        <v>750</v>
      </c>
      <c r="AQ37" s="23">
        <v>75615</v>
      </c>
    </row>
    <row r="38" spans="1:43" ht="20.25" customHeight="1" x14ac:dyDescent="0.2">
      <c r="A38" s="1"/>
      <c r="B38" s="10"/>
      <c r="C38" s="4" t="s">
        <v>10</v>
      </c>
      <c r="D38" s="21">
        <f>SUM(D35:D37)</f>
        <v>17720</v>
      </c>
      <c r="E38" s="21">
        <f>SUM(E35:E37)</f>
        <v>9284</v>
      </c>
      <c r="F38" s="21">
        <f>SUM(F35:F37)</f>
        <v>622580</v>
      </c>
      <c r="G38" s="21">
        <f t="shared" si="1"/>
        <v>631864</v>
      </c>
      <c r="H38" s="21"/>
      <c r="I38" s="21">
        <f>SUM(I35:I37)</f>
        <v>58000</v>
      </c>
      <c r="J38" s="23"/>
      <c r="K38" s="35"/>
      <c r="L38" s="35"/>
      <c r="M38" s="46"/>
      <c r="N38" s="42"/>
      <c r="O38" s="21"/>
      <c r="P38" s="21"/>
      <c r="Q38" s="21">
        <f>SUM(Q35:Q37)</f>
        <v>1500</v>
      </c>
      <c r="R38" s="21"/>
      <c r="S38" s="42"/>
      <c r="T38" s="21"/>
      <c r="U38" s="23">
        <f>SUM(U35:U37)</f>
        <v>15120</v>
      </c>
      <c r="V38" s="53"/>
      <c r="W38" s="41"/>
      <c r="X38" s="39" t="s">
        <v>84</v>
      </c>
      <c r="Y38" s="7" t="s">
        <v>54</v>
      </c>
      <c r="Z38" s="21">
        <v>4840</v>
      </c>
      <c r="AA38" s="21">
        <v>2057</v>
      </c>
      <c r="AB38" s="21">
        <v>98677</v>
      </c>
      <c r="AC38" s="21">
        <f t="shared" si="0"/>
        <v>100734</v>
      </c>
      <c r="AD38" s="21"/>
      <c r="AE38" s="21"/>
      <c r="AF38" s="23"/>
      <c r="AG38" s="35"/>
      <c r="AI38" s="46"/>
      <c r="AJ38" s="49"/>
      <c r="AK38" s="18"/>
      <c r="AL38" s="18"/>
      <c r="AM38" s="21">
        <v>600</v>
      </c>
      <c r="AN38" s="21">
        <v>100</v>
      </c>
      <c r="AO38" s="18"/>
      <c r="AP38" s="21"/>
      <c r="AQ38" s="23">
        <v>83475</v>
      </c>
    </row>
    <row r="39" spans="1:43" ht="20.25" customHeight="1" x14ac:dyDescent="0.2">
      <c r="A39" s="1"/>
      <c r="B39" s="11"/>
      <c r="C39" s="4" t="s">
        <v>27</v>
      </c>
      <c r="D39" s="21">
        <v>30925</v>
      </c>
      <c r="E39" s="21">
        <v>6590</v>
      </c>
      <c r="F39" s="21">
        <v>177251</v>
      </c>
      <c r="G39" s="21">
        <f t="shared" si="1"/>
        <v>183841</v>
      </c>
      <c r="H39" s="21"/>
      <c r="I39" s="21">
        <v>441</v>
      </c>
      <c r="J39" s="23"/>
      <c r="K39" s="35"/>
      <c r="L39" s="35"/>
      <c r="M39" s="46"/>
      <c r="N39" s="42"/>
      <c r="O39" s="21"/>
      <c r="P39" s="21"/>
      <c r="Q39" s="21"/>
      <c r="R39" s="21"/>
      <c r="S39" s="42"/>
      <c r="T39" s="21"/>
      <c r="U39" s="23">
        <v>49745</v>
      </c>
      <c r="V39" s="53"/>
      <c r="W39" s="41"/>
      <c r="X39" s="37"/>
      <c r="Y39" s="7" t="s">
        <v>10</v>
      </c>
      <c r="Z39" s="21">
        <f>SUM(Z34:Z38)</f>
        <v>11410</v>
      </c>
      <c r="AA39" s="21">
        <f>SUM(AA34:AA38)</f>
        <v>12458</v>
      </c>
      <c r="AB39" s="21">
        <f>SUM(AB34:AB38)</f>
        <v>123360</v>
      </c>
      <c r="AC39" s="21">
        <f t="shared" si="0"/>
        <v>135818</v>
      </c>
      <c r="AD39" s="21"/>
      <c r="AE39" s="21"/>
      <c r="AF39" s="23"/>
      <c r="AG39" s="35"/>
      <c r="AI39" s="46">
        <f>SUM(AI34:AI38)</f>
        <v>50</v>
      </c>
      <c r="AJ39" s="49"/>
      <c r="AK39" s="21">
        <f>SUM(AK34:AK38)</f>
        <v>100</v>
      </c>
      <c r="AL39" s="18">
        <f>SUM(AL34:AL38)</f>
        <v>100</v>
      </c>
      <c r="AM39" s="21">
        <f>SUM(AM34:AM38)</f>
        <v>7440</v>
      </c>
      <c r="AN39" s="21">
        <f>SUM(AN34:AN38)</f>
        <v>2300</v>
      </c>
      <c r="AO39" s="18"/>
      <c r="AP39" s="21">
        <v>750</v>
      </c>
      <c r="AQ39" s="23">
        <f>SUM(AQ34:AQ38)</f>
        <v>2421374</v>
      </c>
    </row>
    <row r="40" spans="1:43" ht="20.25" customHeight="1" x14ac:dyDescent="0.2">
      <c r="A40" s="1"/>
      <c r="B40" s="9" t="s">
        <v>150</v>
      </c>
      <c r="C40" s="4" t="s">
        <v>26</v>
      </c>
      <c r="D40" s="21">
        <v>3243</v>
      </c>
      <c r="E40" s="21">
        <v>1940</v>
      </c>
      <c r="F40" s="21">
        <v>13698</v>
      </c>
      <c r="G40" s="21">
        <f t="shared" si="1"/>
        <v>15638</v>
      </c>
      <c r="H40" s="21"/>
      <c r="I40" s="21"/>
      <c r="J40" s="23"/>
      <c r="K40" s="35"/>
      <c r="L40" s="35"/>
      <c r="M40" s="46"/>
      <c r="N40" s="42"/>
      <c r="O40" s="21"/>
      <c r="P40" s="21"/>
      <c r="Q40" s="21"/>
      <c r="R40" s="21"/>
      <c r="S40" s="42"/>
      <c r="T40" s="21"/>
      <c r="U40" s="23">
        <v>48040</v>
      </c>
      <c r="V40" s="53"/>
      <c r="W40" s="41"/>
      <c r="X40" s="545" t="s">
        <v>88</v>
      </c>
      <c r="Y40" s="546"/>
      <c r="Z40" s="22">
        <f>SUM(D18+D23+D27+D34+D38+D45+Z10+Z13+Z16+Z26+Z33+Z39)</f>
        <v>315242</v>
      </c>
      <c r="AA40" s="22">
        <f>SUM(E18+E23+E27+E34+E38+E45+AA10+AA13+AA16+AA26+AA33+AA39)</f>
        <v>697072</v>
      </c>
      <c r="AB40" s="22">
        <f>SUM(F18+F23+F27+F34+F38+F45+AB10+AB13+AB16+AB26+AB33+AB39)</f>
        <v>4099615</v>
      </c>
      <c r="AC40" s="22">
        <f t="shared" si="0"/>
        <v>4796687</v>
      </c>
      <c r="AD40" s="22">
        <f>SUM(H18+H23+H27+H34+H38+H45+AD10+AD13+AD16+AD26+AD33+AD39)</f>
        <v>305491</v>
      </c>
      <c r="AE40" s="22">
        <f>SUM(I18+I23+I27+I34+I38+I45+AE10+AE13+AE16+AE26+AE33+AE39)</f>
        <v>102781</v>
      </c>
      <c r="AF40" s="24">
        <f>SUM(J18+J23+J27+J34+J38+J45+AF10+AF13+AF16+AF26+AF33+AF39)</f>
        <v>412421</v>
      </c>
      <c r="AG40" s="35"/>
      <c r="AI40" s="47">
        <f t="shared" ref="AI40:AQ40" si="6">SUM(M18+M23+M27+M34+M38+M45+AI10+AI13+AI16+AI26+AI33+AI39)</f>
        <v>1940</v>
      </c>
      <c r="AJ40" s="43">
        <f t="shared" si="6"/>
        <v>16280</v>
      </c>
      <c r="AK40" s="22">
        <f t="shared" si="6"/>
        <v>550600</v>
      </c>
      <c r="AL40" s="22">
        <f t="shared" si="6"/>
        <v>566880</v>
      </c>
      <c r="AM40" s="22">
        <f t="shared" si="6"/>
        <v>23207</v>
      </c>
      <c r="AN40" s="22">
        <f t="shared" si="6"/>
        <v>4292</v>
      </c>
      <c r="AO40" s="22">
        <f t="shared" si="6"/>
        <v>10</v>
      </c>
      <c r="AP40" s="22">
        <f t="shared" si="6"/>
        <v>750</v>
      </c>
      <c r="AQ40" s="24">
        <f t="shared" si="6"/>
        <v>5071838</v>
      </c>
    </row>
    <row r="41" spans="1:43" ht="17.25" customHeight="1" x14ac:dyDescent="0.2">
      <c r="A41" s="1"/>
      <c r="B41" s="9" t="s">
        <v>71</v>
      </c>
      <c r="C41" s="4" t="s">
        <v>25</v>
      </c>
      <c r="D41" s="21">
        <v>950</v>
      </c>
      <c r="E41" s="21">
        <v>15960</v>
      </c>
      <c r="F41" s="21">
        <v>365</v>
      </c>
      <c r="G41" s="21">
        <f t="shared" si="1"/>
        <v>16325</v>
      </c>
      <c r="H41" s="21"/>
      <c r="I41" s="21"/>
      <c r="J41" s="23"/>
      <c r="K41" s="35"/>
      <c r="L41" s="35"/>
      <c r="M41" s="46"/>
      <c r="N41" s="42"/>
      <c r="O41" s="21"/>
      <c r="P41" s="21"/>
      <c r="Q41" s="21"/>
      <c r="R41" s="21"/>
      <c r="S41" s="42"/>
      <c r="T41" s="21"/>
      <c r="U41" s="23"/>
      <c r="V41" s="53"/>
      <c r="W41" s="35"/>
      <c r="X41" s="40"/>
      <c r="Y41" s="1"/>
      <c r="Z41" s="35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1:43" ht="17.25" customHeight="1" x14ac:dyDescent="0.2">
      <c r="A42" s="1"/>
      <c r="B42" s="9" t="s">
        <v>152</v>
      </c>
      <c r="C42" s="4" t="s">
        <v>28</v>
      </c>
      <c r="D42" s="21">
        <v>5632</v>
      </c>
      <c r="E42" s="21">
        <v>2335</v>
      </c>
      <c r="F42" s="21">
        <v>2015</v>
      </c>
      <c r="G42" s="21">
        <f t="shared" si="1"/>
        <v>4350</v>
      </c>
      <c r="H42" s="21"/>
      <c r="I42" s="21"/>
      <c r="J42" s="23"/>
      <c r="K42" s="35"/>
      <c r="L42" s="35"/>
      <c r="M42" s="46"/>
      <c r="N42" s="42"/>
      <c r="O42" s="21"/>
      <c r="P42" s="21"/>
      <c r="Q42" s="21"/>
      <c r="R42" s="21"/>
      <c r="S42" s="42"/>
      <c r="T42" s="21"/>
      <c r="U42" s="23"/>
      <c r="V42" s="53"/>
      <c r="W42" s="35"/>
      <c r="X42" s="1"/>
      <c r="AH42" s="1"/>
    </row>
    <row r="43" spans="1:43" ht="17.25" customHeight="1" x14ac:dyDescent="0.2">
      <c r="A43" s="1"/>
      <c r="B43" s="9" t="s">
        <v>72</v>
      </c>
      <c r="C43" s="4" t="s">
        <v>29</v>
      </c>
      <c r="D43" s="21">
        <v>2050</v>
      </c>
      <c r="E43" s="21">
        <v>6953</v>
      </c>
      <c r="F43" s="21"/>
      <c r="G43" s="21">
        <f t="shared" si="1"/>
        <v>6953</v>
      </c>
      <c r="H43" s="21"/>
      <c r="I43" s="21"/>
      <c r="J43" s="23"/>
      <c r="K43" s="35"/>
      <c r="L43" s="35"/>
      <c r="M43" s="46"/>
      <c r="N43" s="42"/>
      <c r="O43" s="21"/>
      <c r="P43" s="21"/>
      <c r="Q43" s="21"/>
      <c r="R43" s="21"/>
      <c r="S43" s="42"/>
      <c r="T43" s="21"/>
      <c r="U43" s="23"/>
      <c r="V43" s="53"/>
      <c r="W43" s="35"/>
      <c r="X43" s="1"/>
      <c r="AH43" s="1"/>
    </row>
    <row r="44" spans="1:43" ht="17.25" customHeight="1" x14ac:dyDescent="0.2">
      <c r="A44" s="1"/>
      <c r="B44" s="9"/>
      <c r="C44" s="4" t="s">
        <v>30</v>
      </c>
      <c r="D44" s="21">
        <v>317</v>
      </c>
      <c r="E44" s="21">
        <v>7</v>
      </c>
      <c r="F44" s="21">
        <v>4429</v>
      </c>
      <c r="G44" s="21">
        <f t="shared" si="1"/>
        <v>4436</v>
      </c>
      <c r="H44" s="21"/>
      <c r="I44" s="21"/>
      <c r="J44" s="23"/>
      <c r="K44" s="35"/>
      <c r="L44" s="35"/>
      <c r="M44" s="46"/>
      <c r="N44" s="42"/>
      <c r="O44" s="21"/>
      <c r="P44" s="21"/>
      <c r="Q44" s="21"/>
      <c r="R44" s="21"/>
      <c r="S44" s="42"/>
      <c r="T44" s="21"/>
      <c r="U44" s="23">
        <v>11265</v>
      </c>
      <c r="V44" s="53"/>
      <c r="W44" s="35"/>
      <c r="X44" s="1"/>
      <c r="AH44" s="1"/>
    </row>
    <row r="45" spans="1:43" ht="17.25" customHeight="1" x14ac:dyDescent="0.2">
      <c r="A45" s="1"/>
      <c r="B45" s="12"/>
      <c r="C45" s="6" t="s">
        <v>10</v>
      </c>
      <c r="D45" s="22">
        <f>SUM(D39:D44)</f>
        <v>43117</v>
      </c>
      <c r="E45" s="22">
        <f>SUM(E39:E44)</f>
        <v>33785</v>
      </c>
      <c r="F45" s="22">
        <f>SUM(F39:F44)</f>
        <v>197758</v>
      </c>
      <c r="G45" s="22">
        <f t="shared" si="1"/>
        <v>231543</v>
      </c>
      <c r="H45" s="22"/>
      <c r="I45" s="22">
        <f>SUM(I39:I44)</f>
        <v>441</v>
      </c>
      <c r="J45" s="24"/>
      <c r="K45" s="35"/>
      <c r="L45" s="35"/>
      <c r="M45" s="47"/>
      <c r="N45" s="43"/>
      <c r="O45" s="22"/>
      <c r="P45" s="22"/>
      <c r="Q45" s="22"/>
      <c r="R45" s="22"/>
      <c r="S45" s="43"/>
      <c r="T45" s="22"/>
      <c r="U45" s="24">
        <f>SUM(U39:U44)</f>
        <v>109050</v>
      </c>
      <c r="V45" s="53"/>
      <c r="W45" s="35"/>
    </row>
    <row r="47" spans="1:43" x14ac:dyDescent="0.2">
      <c r="F47" s="50"/>
      <c r="Q47" s="50"/>
      <c r="X47" s="540"/>
      <c r="Y47" s="535"/>
      <c r="Z47" s="535"/>
      <c r="AA47" s="535"/>
      <c r="AB47" s="535"/>
      <c r="AC47" s="535"/>
      <c r="AD47" s="535"/>
      <c r="AE47" s="535"/>
      <c r="AF47" s="535"/>
      <c r="AG47" s="31"/>
      <c r="AI47" s="540"/>
      <c r="AJ47" s="535"/>
      <c r="AK47" s="535"/>
      <c r="AL47" s="535"/>
      <c r="AM47" s="535"/>
      <c r="AN47" s="535"/>
      <c r="AO47" s="535"/>
      <c r="AP47" s="535"/>
      <c r="AQ47" s="535"/>
    </row>
    <row r="48" spans="1:43" x14ac:dyDescent="0.2">
      <c r="B48" s="535"/>
      <c r="C48" s="535"/>
      <c r="D48" s="535"/>
      <c r="E48" s="535"/>
      <c r="F48" s="535"/>
      <c r="G48" s="535"/>
      <c r="H48" s="535"/>
      <c r="I48" s="535"/>
      <c r="J48" s="535"/>
      <c r="K48" s="31"/>
      <c r="L48" s="31"/>
      <c r="M48" s="535"/>
      <c r="N48" s="535"/>
      <c r="O48" s="535"/>
      <c r="P48" s="535"/>
      <c r="Q48" s="535"/>
      <c r="R48" s="535"/>
      <c r="S48" s="535"/>
      <c r="T48" s="535"/>
      <c r="U48" s="535"/>
      <c r="V48" s="31"/>
      <c r="W48" s="31"/>
    </row>
    <row r="49" spans="2:43" x14ac:dyDescent="0.2">
      <c r="B49" s="535"/>
      <c r="C49" s="535"/>
      <c r="D49" s="535"/>
      <c r="E49" s="535"/>
      <c r="F49" s="535"/>
      <c r="G49" s="535"/>
      <c r="H49" s="535"/>
      <c r="I49" s="535"/>
      <c r="J49" s="535"/>
      <c r="Q49" s="55"/>
      <c r="X49" s="540"/>
      <c r="Y49" s="535"/>
      <c r="Z49" s="535"/>
      <c r="AA49" s="535"/>
      <c r="AB49" s="535"/>
      <c r="AC49" s="535"/>
      <c r="AD49" s="535"/>
      <c r="AE49" s="535"/>
      <c r="AF49" s="535"/>
      <c r="AI49" s="540"/>
      <c r="AJ49" s="535"/>
      <c r="AK49" s="535"/>
      <c r="AL49" s="535"/>
      <c r="AM49" s="535"/>
      <c r="AN49" s="535"/>
      <c r="AO49" s="535"/>
      <c r="AP49" s="535"/>
      <c r="AQ49" s="535"/>
    </row>
  </sheetData>
  <mergeCells count="35">
    <mergeCell ref="AN4:AN5"/>
    <mergeCell ref="AO4:AO5"/>
    <mergeCell ref="AP4:AP5"/>
    <mergeCell ref="AQ4:AQ5"/>
    <mergeCell ref="AF4:AF5"/>
    <mergeCell ref="X40:Y40"/>
    <mergeCell ref="X47:AF47"/>
    <mergeCell ref="AI47:AQ47"/>
    <mergeCell ref="B48:J48"/>
    <mergeCell ref="M48:U48"/>
    <mergeCell ref="AI4:AI5"/>
    <mergeCell ref="AJ4:AL5"/>
    <mergeCell ref="AM4:AM5"/>
    <mergeCell ref="U4:U5"/>
    <mergeCell ref="Z4:AC4"/>
    <mergeCell ref="AD4:AD5"/>
    <mergeCell ref="AE4:AE5"/>
    <mergeCell ref="Z5:Z6"/>
    <mergeCell ref="AA5:AC5"/>
    <mergeCell ref="C4:C6"/>
    <mergeCell ref="B49:J49"/>
    <mergeCell ref="X49:AF49"/>
    <mergeCell ref="AI49:AQ49"/>
    <mergeCell ref="R4:R5"/>
    <mergeCell ref="S4:S5"/>
    <mergeCell ref="T4:T5"/>
    <mergeCell ref="N4:P5"/>
    <mergeCell ref="Q4:Q5"/>
    <mergeCell ref="D4:G4"/>
    <mergeCell ref="J4:J5"/>
    <mergeCell ref="M4:M5"/>
    <mergeCell ref="D5:D6"/>
    <mergeCell ref="E5:G5"/>
    <mergeCell ref="H4:H5"/>
    <mergeCell ref="I4:I5"/>
  </mergeCells>
  <phoneticPr fontId="2"/>
  <pageMargins left="0.53" right="0.5" top="0.52" bottom="0.32" header="0.31" footer="0.21"/>
  <pageSetup paperSize="9" scale="92" orientation="portrait" r:id="rId1"/>
  <headerFooter alignWithMargins="0"/>
  <colBreaks count="3" manualBreakCount="3">
    <brk id="11" max="49" man="1"/>
    <brk id="22" max="1048575" man="1"/>
    <brk id="3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530E9-3457-4603-BEE7-8025682A012F}">
  <dimension ref="A1:AO50"/>
  <sheetViews>
    <sheetView view="pageBreakPreview" topLeftCell="U31" zoomScaleNormal="100" zoomScaleSheetLayoutView="100" workbookViewId="0">
      <selection activeCell="AF50" sqref="AF50:AN50"/>
    </sheetView>
  </sheetViews>
  <sheetFormatPr defaultRowHeight="13.2" x14ac:dyDescent="0.2"/>
  <cols>
    <col min="1" max="1" width="3.6640625" customWidth="1"/>
    <col min="2" max="2" width="4.6640625" customWidth="1"/>
    <col min="3" max="3" width="12.6640625" customWidth="1"/>
    <col min="4" max="10" width="10.109375" customWidth="1"/>
    <col min="11" max="11" width="3.6640625" customWidth="1"/>
    <col min="12" max="20" width="9.88671875" customWidth="1"/>
    <col min="21" max="21" width="3.6640625" customWidth="1"/>
    <col min="22" max="22" width="4.6640625" customWidth="1"/>
    <col min="23" max="23" width="12.6640625" customWidth="1"/>
    <col min="24" max="30" width="10.109375" customWidth="1"/>
    <col min="31" max="31" width="3.6640625" customWidth="1"/>
    <col min="32" max="40" width="9.88671875" customWidth="1"/>
    <col min="41" max="41" width="5.77734375" customWidth="1"/>
  </cols>
  <sheetData>
    <row r="1" spans="1:41" ht="13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ht="17.399999999999999" customHeight="1" x14ac:dyDescent="0.2">
      <c r="A2" s="1"/>
      <c r="B2" s="25" t="s">
        <v>156</v>
      </c>
      <c r="C2" s="2"/>
      <c r="D2" s="2"/>
      <c r="E2" s="2"/>
      <c r="F2" s="2"/>
      <c r="G2" s="2"/>
      <c r="H2" s="2" t="s">
        <v>264</v>
      </c>
      <c r="I2" s="2"/>
      <c r="J2" s="2"/>
      <c r="K2" s="2"/>
      <c r="L2" s="2"/>
      <c r="M2" s="2"/>
      <c r="N2" s="2"/>
      <c r="O2" s="2"/>
      <c r="P2" s="2"/>
      <c r="Q2" s="2"/>
      <c r="R2" s="2" t="s">
        <v>264</v>
      </c>
      <c r="S2" s="2"/>
      <c r="T2" s="2"/>
      <c r="U2" s="2"/>
      <c r="V2" s="2"/>
      <c r="W2" s="182"/>
      <c r="X2" s="2"/>
      <c r="Y2" s="2"/>
      <c r="Z2" s="2"/>
      <c r="AA2" s="2"/>
      <c r="AB2" s="2" t="s">
        <v>264</v>
      </c>
      <c r="AC2" s="2"/>
      <c r="AD2" s="2"/>
      <c r="AE2" s="1"/>
      <c r="AF2" s="1"/>
      <c r="AG2" s="1"/>
      <c r="AH2" s="1"/>
      <c r="AI2" s="1"/>
      <c r="AJ2" s="1"/>
      <c r="AK2" s="1"/>
      <c r="AL2" s="2" t="s">
        <v>264</v>
      </c>
      <c r="AM2" s="1"/>
      <c r="AN2" s="1"/>
      <c r="AO2" s="1"/>
    </row>
    <row r="3" spans="1:41" ht="17.399999999999999" customHeight="1" x14ac:dyDescent="0.2">
      <c r="A3" s="1"/>
      <c r="B3" s="2"/>
      <c r="C3" s="2"/>
      <c r="D3" s="16"/>
      <c r="E3" s="16"/>
      <c r="F3" s="16"/>
      <c r="G3" s="16"/>
      <c r="H3" s="16"/>
      <c r="I3" s="16"/>
      <c r="J3" s="16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16"/>
      <c r="AB3" s="16"/>
      <c r="AC3" s="16"/>
      <c r="AD3" s="16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 ht="17.399999999999999" customHeight="1" x14ac:dyDescent="0.2">
      <c r="A4" s="1"/>
      <c r="B4" s="8" t="s">
        <v>58</v>
      </c>
      <c r="C4" s="13"/>
      <c r="D4" s="532" t="s">
        <v>135</v>
      </c>
      <c r="E4" s="523"/>
      <c r="F4" s="523"/>
      <c r="G4" s="524"/>
      <c r="H4" s="505" t="s">
        <v>136</v>
      </c>
      <c r="I4" s="505" t="s">
        <v>137</v>
      </c>
      <c r="J4" s="505" t="s">
        <v>138</v>
      </c>
      <c r="K4" s="32"/>
      <c r="L4" s="487" t="s">
        <v>139</v>
      </c>
      <c r="M4" s="518" t="s">
        <v>140</v>
      </c>
      <c r="N4" s="497"/>
      <c r="O4" s="498"/>
      <c r="P4" s="487" t="s">
        <v>141</v>
      </c>
      <c r="Q4" s="487" t="s">
        <v>142</v>
      </c>
      <c r="R4" s="487" t="s">
        <v>97</v>
      </c>
      <c r="S4" s="487" t="s">
        <v>99</v>
      </c>
      <c r="T4" s="489" t="s">
        <v>100</v>
      </c>
      <c r="U4" s="32"/>
      <c r="V4" s="8" t="s">
        <v>58</v>
      </c>
      <c r="W4" s="13"/>
      <c r="X4" s="532" t="s">
        <v>143</v>
      </c>
      <c r="Y4" s="523"/>
      <c r="Z4" s="523"/>
      <c r="AA4" s="524"/>
      <c r="AB4" s="505" t="s">
        <v>144</v>
      </c>
      <c r="AC4" s="505" t="s">
        <v>137</v>
      </c>
      <c r="AD4" s="505" t="s">
        <v>138</v>
      </c>
      <c r="AF4" s="487" t="s">
        <v>139</v>
      </c>
      <c r="AG4" s="518" t="s">
        <v>140</v>
      </c>
      <c r="AH4" s="497"/>
      <c r="AI4" s="498"/>
      <c r="AJ4" s="487" t="s">
        <v>145</v>
      </c>
      <c r="AK4" s="487" t="s">
        <v>142</v>
      </c>
      <c r="AL4" s="487" t="s">
        <v>97</v>
      </c>
      <c r="AM4" s="487" t="s">
        <v>99</v>
      </c>
      <c r="AN4" s="489" t="s">
        <v>100</v>
      </c>
    </row>
    <row r="5" spans="1:41" ht="17.399999999999999" customHeight="1" x14ac:dyDescent="0.2">
      <c r="A5" s="1"/>
      <c r="B5" s="9" t="s">
        <v>59</v>
      </c>
      <c r="C5" s="14" t="s">
        <v>93</v>
      </c>
      <c r="D5" s="533" t="s">
        <v>90</v>
      </c>
      <c r="E5" s="491" t="s">
        <v>94</v>
      </c>
      <c r="F5" s="492"/>
      <c r="G5" s="493"/>
      <c r="H5" s="506"/>
      <c r="I5" s="506"/>
      <c r="J5" s="506"/>
      <c r="K5" s="33"/>
      <c r="L5" s="488"/>
      <c r="M5" s="519"/>
      <c r="N5" s="499"/>
      <c r="O5" s="500"/>
      <c r="P5" s="488"/>
      <c r="Q5" s="488"/>
      <c r="R5" s="488"/>
      <c r="S5" s="488"/>
      <c r="T5" s="490"/>
      <c r="U5" s="33"/>
      <c r="V5" s="9" t="s">
        <v>59</v>
      </c>
      <c r="W5" s="14" t="s">
        <v>93</v>
      </c>
      <c r="X5" s="533" t="s">
        <v>90</v>
      </c>
      <c r="Y5" s="491" t="s">
        <v>94</v>
      </c>
      <c r="Z5" s="492"/>
      <c r="AA5" s="493"/>
      <c r="AB5" s="506"/>
      <c r="AC5" s="506"/>
      <c r="AD5" s="506"/>
      <c r="AF5" s="488"/>
      <c r="AG5" s="519"/>
      <c r="AH5" s="499"/>
      <c r="AI5" s="500"/>
      <c r="AJ5" s="488"/>
      <c r="AK5" s="488"/>
      <c r="AL5" s="488"/>
      <c r="AM5" s="488"/>
      <c r="AN5" s="490"/>
    </row>
    <row r="6" spans="1:41" ht="17.399999999999999" customHeight="1" x14ac:dyDescent="0.2">
      <c r="A6" s="1"/>
      <c r="B6" s="10" t="s">
        <v>60</v>
      </c>
      <c r="C6" s="15"/>
      <c r="D6" s="544"/>
      <c r="E6" s="3" t="s">
        <v>91</v>
      </c>
      <c r="F6" s="3" t="s">
        <v>92</v>
      </c>
      <c r="G6" s="3" t="s">
        <v>10</v>
      </c>
      <c r="H6" s="27" t="s">
        <v>117</v>
      </c>
      <c r="I6" s="27" t="s">
        <v>117</v>
      </c>
      <c r="J6" s="27" t="s">
        <v>117</v>
      </c>
      <c r="K6" s="34"/>
      <c r="L6" s="30" t="s">
        <v>122</v>
      </c>
      <c r="M6" s="3" t="s">
        <v>95</v>
      </c>
      <c r="N6" s="3" t="s">
        <v>96</v>
      </c>
      <c r="O6" s="3" t="s">
        <v>10</v>
      </c>
      <c r="P6" s="28" t="s">
        <v>119</v>
      </c>
      <c r="Q6" s="28" t="s">
        <v>119</v>
      </c>
      <c r="R6" s="17" t="s">
        <v>146</v>
      </c>
      <c r="S6" s="28" t="s">
        <v>119</v>
      </c>
      <c r="T6" s="29" t="s">
        <v>119</v>
      </c>
      <c r="U6" s="34"/>
      <c r="V6" s="10" t="s">
        <v>60</v>
      </c>
      <c r="W6" s="15"/>
      <c r="X6" s="544"/>
      <c r="Y6" s="3" t="s">
        <v>91</v>
      </c>
      <c r="Z6" s="3" t="s">
        <v>92</v>
      </c>
      <c r="AA6" s="3" t="s">
        <v>10</v>
      </c>
      <c r="AB6" s="27" t="s">
        <v>119</v>
      </c>
      <c r="AC6" s="27" t="s">
        <v>119</v>
      </c>
      <c r="AD6" s="27" t="s">
        <v>119</v>
      </c>
      <c r="AF6" s="30" t="s">
        <v>122</v>
      </c>
      <c r="AG6" s="3" t="s">
        <v>95</v>
      </c>
      <c r="AH6" s="3" t="s">
        <v>96</v>
      </c>
      <c r="AI6" s="3" t="s">
        <v>10</v>
      </c>
      <c r="AJ6" s="28" t="s">
        <v>119</v>
      </c>
      <c r="AK6" s="28" t="s">
        <v>119</v>
      </c>
      <c r="AL6" s="17" t="s">
        <v>147</v>
      </c>
      <c r="AM6" s="28" t="s">
        <v>119</v>
      </c>
      <c r="AN6" s="29" t="s">
        <v>119</v>
      </c>
    </row>
    <row r="7" spans="1:41" ht="17.399999999999999" customHeight="1" x14ac:dyDescent="0.2">
      <c r="A7" s="1"/>
      <c r="B7" s="11"/>
      <c r="C7" s="4" t="s">
        <v>85</v>
      </c>
      <c r="D7" s="21">
        <v>4782</v>
      </c>
      <c r="E7" s="21">
        <v>972</v>
      </c>
      <c r="F7" s="21">
        <v>568</v>
      </c>
      <c r="G7" s="21">
        <f>SUM(E7:F7)</f>
        <v>1540</v>
      </c>
      <c r="H7" s="21"/>
      <c r="I7" s="21"/>
      <c r="J7" s="21"/>
      <c r="K7" s="35"/>
      <c r="L7" s="21"/>
      <c r="M7" s="21"/>
      <c r="N7" s="21"/>
      <c r="O7" s="21"/>
      <c r="P7" s="21"/>
      <c r="Q7" s="21"/>
      <c r="R7" s="21"/>
      <c r="S7" s="21"/>
      <c r="T7" s="23">
        <v>18135</v>
      </c>
      <c r="U7" s="41"/>
      <c r="V7" s="38" t="s">
        <v>153</v>
      </c>
      <c r="W7" s="7" t="s">
        <v>31</v>
      </c>
      <c r="X7" s="21">
        <v>10800</v>
      </c>
      <c r="Y7" s="21">
        <v>4854</v>
      </c>
      <c r="Z7" s="21">
        <v>685132</v>
      </c>
      <c r="AA7" s="21">
        <f>SUM(Y7:Z7)</f>
        <v>689986</v>
      </c>
      <c r="AB7" s="21"/>
      <c r="AC7" s="21"/>
      <c r="AD7" s="21"/>
      <c r="AF7" s="18"/>
      <c r="AG7" s="18"/>
      <c r="AH7" s="18"/>
      <c r="AI7" s="18"/>
      <c r="AJ7" s="18"/>
      <c r="AK7" s="18"/>
      <c r="AL7" s="18"/>
      <c r="AM7" s="18"/>
      <c r="AN7" s="19">
        <v>2400</v>
      </c>
    </row>
    <row r="8" spans="1:41" ht="17.399999999999999" customHeight="1" x14ac:dyDescent="0.2">
      <c r="A8" s="1"/>
      <c r="B8" s="9"/>
      <c r="C8" s="4" t="s">
        <v>1</v>
      </c>
      <c r="D8" s="21">
        <v>1278</v>
      </c>
      <c r="E8" s="21">
        <v>12487</v>
      </c>
      <c r="F8" s="21">
        <v>123346</v>
      </c>
      <c r="G8" s="21">
        <f t="shared" ref="G8:G45" si="0">SUM(E8:F8)</f>
        <v>135833</v>
      </c>
      <c r="H8" s="21">
        <v>12734</v>
      </c>
      <c r="I8" s="21">
        <v>12913</v>
      </c>
      <c r="J8" s="21"/>
      <c r="K8" s="35"/>
      <c r="L8" s="21"/>
      <c r="M8" s="21"/>
      <c r="N8" s="21"/>
      <c r="O8" s="21"/>
      <c r="P8" s="21"/>
      <c r="Q8" s="21"/>
      <c r="R8" s="21"/>
      <c r="S8" s="21"/>
      <c r="T8" s="23">
        <v>52935</v>
      </c>
      <c r="U8" s="41"/>
      <c r="V8" s="39" t="s">
        <v>154</v>
      </c>
      <c r="W8" s="7" t="s">
        <v>32</v>
      </c>
      <c r="X8" s="21">
        <v>2821</v>
      </c>
      <c r="Y8" s="21"/>
      <c r="Z8" s="21"/>
      <c r="AA8" s="21"/>
      <c r="AB8" s="21"/>
      <c r="AC8" s="21"/>
      <c r="AD8" s="21"/>
      <c r="AF8" s="18"/>
      <c r="AG8" s="18"/>
      <c r="AH8" s="18"/>
      <c r="AI8" s="18"/>
      <c r="AJ8" s="18"/>
      <c r="AK8" s="18"/>
      <c r="AL8" s="18"/>
      <c r="AM8" s="18"/>
      <c r="AN8" s="19">
        <f>9300+3600</f>
        <v>12900</v>
      </c>
    </row>
    <row r="9" spans="1:41" ht="17.399999999999999" customHeight="1" x14ac:dyDescent="0.2">
      <c r="A9" s="1"/>
      <c r="B9" s="9"/>
      <c r="C9" s="4" t="s">
        <v>2</v>
      </c>
      <c r="D9" s="21">
        <v>990</v>
      </c>
      <c r="E9" s="21">
        <v>4078</v>
      </c>
      <c r="F9" s="21"/>
      <c r="G9" s="21">
        <f t="shared" si="0"/>
        <v>4078</v>
      </c>
      <c r="H9" s="21"/>
      <c r="I9" s="21"/>
      <c r="J9" s="21"/>
      <c r="K9" s="35"/>
      <c r="L9" s="21"/>
      <c r="M9" s="21"/>
      <c r="N9" s="21"/>
      <c r="O9" s="21"/>
      <c r="P9" s="21"/>
      <c r="Q9" s="21"/>
      <c r="R9" s="21"/>
      <c r="S9" s="21"/>
      <c r="T9" s="23">
        <v>142875</v>
      </c>
      <c r="U9" s="41"/>
      <c r="V9" s="39" t="s">
        <v>155</v>
      </c>
      <c r="W9" s="7" t="s">
        <v>33</v>
      </c>
      <c r="X9" s="21">
        <v>5518</v>
      </c>
      <c r="Y9" s="21">
        <v>1441</v>
      </c>
      <c r="Z9" s="21">
        <v>38756</v>
      </c>
      <c r="AA9" s="21">
        <f t="shared" ref="AA9:AA39" si="1">SUM(Y9:Z9)</f>
        <v>40197</v>
      </c>
      <c r="AB9" s="21"/>
      <c r="AC9" s="21"/>
      <c r="AD9" s="21">
        <v>119516</v>
      </c>
      <c r="AF9" s="18"/>
      <c r="AG9" s="18">
        <v>945</v>
      </c>
      <c r="AH9" s="18"/>
      <c r="AI9" s="18">
        <f>SUM(AG9:AH9)</f>
        <v>945</v>
      </c>
      <c r="AJ9" s="18"/>
      <c r="AK9" s="18"/>
      <c r="AL9" s="18"/>
      <c r="AM9" s="18"/>
      <c r="AN9" s="19">
        <v>5700</v>
      </c>
    </row>
    <row r="10" spans="1:41" ht="17.399999999999999" customHeight="1" x14ac:dyDescent="0.2">
      <c r="A10" s="1"/>
      <c r="B10" s="9" t="s">
        <v>61</v>
      </c>
      <c r="C10" s="5" t="s">
        <v>0</v>
      </c>
      <c r="D10" s="21">
        <v>10440</v>
      </c>
      <c r="E10" s="21">
        <v>4681</v>
      </c>
      <c r="F10" s="21"/>
      <c r="G10" s="21">
        <f t="shared" si="0"/>
        <v>4681</v>
      </c>
      <c r="H10" s="21"/>
      <c r="I10" s="21"/>
      <c r="J10" s="21"/>
      <c r="K10" s="35"/>
      <c r="L10" s="21"/>
      <c r="M10" s="21"/>
      <c r="N10" s="21"/>
      <c r="O10" s="21"/>
      <c r="P10" s="21"/>
      <c r="Q10" s="21"/>
      <c r="R10" s="21"/>
      <c r="S10" s="21"/>
      <c r="T10" s="23">
        <v>1110</v>
      </c>
      <c r="U10" s="41"/>
      <c r="V10" s="37"/>
      <c r="W10" s="7" t="s">
        <v>10</v>
      </c>
      <c r="X10" s="21">
        <f>SUM(X7:X9)</f>
        <v>19139</v>
      </c>
      <c r="Y10" s="21">
        <f>SUM(Y7:Y9)</f>
        <v>6295</v>
      </c>
      <c r="Z10" s="21">
        <f>SUM(Z7:Z9)</f>
        <v>723888</v>
      </c>
      <c r="AA10" s="21">
        <f t="shared" si="1"/>
        <v>730183</v>
      </c>
      <c r="AB10" s="21"/>
      <c r="AC10" s="21"/>
      <c r="AD10" s="21">
        <f>SUM(AD7:AD9)</f>
        <v>119516</v>
      </c>
      <c r="AF10" s="18"/>
      <c r="AG10" s="18">
        <f>SUM(AG7:AG9)</f>
        <v>945</v>
      </c>
      <c r="AH10" s="18"/>
      <c r="AI10" s="18">
        <f>SUM(AI7:AI9)</f>
        <v>945</v>
      </c>
      <c r="AJ10" s="18"/>
      <c r="AK10" s="18"/>
      <c r="AL10" s="18"/>
      <c r="AM10" s="18"/>
      <c r="AN10" s="19">
        <f>SUM(AN7:AN9)</f>
        <v>21000</v>
      </c>
    </row>
    <row r="11" spans="1:41" ht="17.399999999999999" customHeight="1" x14ac:dyDescent="0.2">
      <c r="A11" s="1"/>
      <c r="B11" s="9"/>
      <c r="C11" s="4" t="s">
        <v>5</v>
      </c>
      <c r="D11" s="21"/>
      <c r="E11" s="21">
        <v>100</v>
      </c>
      <c r="F11" s="21">
        <v>34338</v>
      </c>
      <c r="G11" s="21">
        <f t="shared" si="0"/>
        <v>34438</v>
      </c>
      <c r="H11" s="21"/>
      <c r="I11" s="21">
        <v>15079</v>
      </c>
      <c r="J11" s="21"/>
      <c r="K11" s="35"/>
      <c r="L11" s="21"/>
      <c r="M11" s="21"/>
      <c r="N11" s="21"/>
      <c r="O11" s="21"/>
      <c r="P11" s="21"/>
      <c r="Q11" s="21"/>
      <c r="R11" s="21"/>
      <c r="S11" s="21"/>
      <c r="T11" s="23">
        <v>9150</v>
      </c>
      <c r="U11" s="41"/>
      <c r="V11" s="38" t="s">
        <v>75</v>
      </c>
      <c r="W11" s="7" t="s">
        <v>35</v>
      </c>
      <c r="X11" s="21">
        <v>9888</v>
      </c>
      <c r="Y11" s="21">
        <v>2642</v>
      </c>
      <c r="Z11" s="21">
        <v>67115</v>
      </c>
      <c r="AA11" s="21">
        <f t="shared" si="1"/>
        <v>69757</v>
      </c>
      <c r="AB11" s="21"/>
      <c r="AC11" s="21"/>
      <c r="AD11" s="21"/>
      <c r="AF11" s="18"/>
      <c r="AG11" s="18"/>
      <c r="AH11" s="18"/>
      <c r="AI11" s="18"/>
      <c r="AJ11" s="18"/>
      <c r="AK11" s="18"/>
      <c r="AL11" s="18"/>
      <c r="AM11" s="18"/>
      <c r="AN11" s="19">
        <v>13920</v>
      </c>
    </row>
    <row r="12" spans="1:41" ht="17.399999999999999" customHeight="1" x14ac:dyDescent="0.2">
      <c r="A12" s="1"/>
      <c r="B12" s="9" t="s">
        <v>148</v>
      </c>
      <c r="C12" s="4" t="s">
        <v>8</v>
      </c>
      <c r="D12" s="21">
        <v>946</v>
      </c>
      <c r="E12" s="21">
        <v>30</v>
      </c>
      <c r="F12" s="21"/>
      <c r="G12" s="21">
        <f t="shared" si="0"/>
        <v>30</v>
      </c>
      <c r="H12" s="21"/>
      <c r="I12" s="21"/>
      <c r="J12" s="21"/>
      <c r="K12" s="35"/>
      <c r="L12" s="21"/>
      <c r="M12" s="21"/>
      <c r="N12" s="21"/>
      <c r="O12" s="21"/>
      <c r="P12" s="21"/>
      <c r="Q12" s="21"/>
      <c r="R12" s="21"/>
      <c r="S12" s="21"/>
      <c r="T12" s="23"/>
      <c r="U12" s="41"/>
      <c r="V12" s="39" t="s">
        <v>149</v>
      </c>
      <c r="W12" s="7" t="s">
        <v>36</v>
      </c>
      <c r="X12" s="21">
        <v>6046</v>
      </c>
      <c r="Y12" s="21">
        <v>1921</v>
      </c>
      <c r="Z12" s="21">
        <v>6478</v>
      </c>
      <c r="AA12" s="21">
        <f t="shared" si="1"/>
        <v>8399</v>
      </c>
      <c r="AB12" s="21"/>
      <c r="AC12" s="21"/>
      <c r="AD12" s="21"/>
      <c r="AF12" s="18"/>
      <c r="AG12" s="18">
        <v>6400</v>
      </c>
      <c r="AH12" s="18">
        <v>4900</v>
      </c>
      <c r="AI12" s="18">
        <f>SUM(AG12:AH12)</f>
        <v>11300</v>
      </c>
      <c r="AJ12" s="18">
        <v>160</v>
      </c>
      <c r="AK12" s="18">
        <v>80</v>
      </c>
      <c r="AL12" s="18"/>
      <c r="AM12" s="18"/>
      <c r="AN12" s="19">
        <v>2980</v>
      </c>
    </row>
    <row r="13" spans="1:41" ht="17.399999999999999" customHeight="1" x14ac:dyDescent="0.2">
      <c r="A13" s="1"/>
      <c r="B13" s="9"/>
      <c r="C13" s="4" t="s">
        <v>9</v>
      </c>
      <c r="D13" s="21"/>
      <c r="E13" s="21">
        <v>74320</v>
      </c>
      <c r="F13" s="21">
        <v>2249</v>
      </c>
      <c r="G13" s="21">
        <f t="shared" si="0"/>
        <v>76569</v>
      </c>
      <c r="H13" s="21"/>
      <c r="I13" s="21"/>
      <c r="J13" s="21"/>
      <c r="K13" s="35"/>
      <c r="L13" s="21"/>
      <c r="M13" s="21"/>
      <c r="N13" s="21"/>
      <c r="O13" s="21"/>
      <c r="P13" s="21"/>
      <c r="Q13" s="21"/>
      <c r="R13" s="21"/>
      <c r="S13" s="21"/>
      <c r="T13" s="23">
        <v>8406</v>
      </c>
      <c r="U13" s="41"/>
      <c r="V13" s="37" t="s">
        <v>76</v>
      </c>
      <c r="W13" s="7" t="s">
        <v>10</v>
      </c>
      <c r="X13" s="21">
        <f>SUM(X11:X12)</f>
        <v>15934</v>
      </c>
      <c r="Y13" s="21">
        <f>SUM(Y11:Y12)</f>
        <v>4563</v>
      </c>
      <c r="Z13" s="21">
        <f>SUM(Z11:Z12)</f>
        <v>73593</v>
      </c>
      <c r="AA13" s="21">
        <f t="shared" si="1"/>
        <v>78156</v>
      </c>
      <c r="AB13" s="21"/>
      <c r="AC13" s="21"/>
      <c r="AD13" s="21"/>
      <c r="AF13" s="18"/>
      <c r="AG13" s="18">
        <f>SUM(AG11:AG12)</f>
        <v>6400</v>
      </c>
      <c r="AH13" s="18">
        <f>SUM(AH11:AH12)</f>
        <v>4900</v>
      </c>
      <c r="AI13" s="18">
        <f>SUM(AG13:AH13)</f>
        <v>11300</v>
      </c>
      <c r="AJ13" s="18">
        <f>SUM(AJ11:AJ12)</f>
        <v>160</v>
      </c>
      <c r="AK13" s="18">
        <f>SUM(AK11:AK12)</f>
        <v>80</v>
      </c>
      <c r="AL13" s="18"/>
      <c r="AM13" s="18"/>
      <c r="AN13" s="19">
        <f>SUM(AN11:AN12)</f>
        <v>16900</v>
      </c>
    </row>
    <row r="14" spans="1:41" ht="17.399999999999999" customHeight="1" x14ac:dyDescent="0.2">
      <c r="A14" s="1"/>
      <c r="B14" s="9"/>
      <c r="C14" s="4" t="s">
        <v>7</v>
      </c>
      <c r="D14" s="21">
        <v>1600</v>
      </c>
      <c r="E14" s="21"/>
      <c r="F14" s="21">
        <v>14106</v>
      </c>
      <c r="G14" s="21">
        <f t="shared" si="0"/>
        <v>14106</v>
      </c>
      <c r="H14" s="21"/>
      <c r="I14" s="21"/>
      <c r="J14" s="21"/>
      <c r="K14" s="35"/>
      <c r="L14" s="21"/>
      <c r="M14" s="21"/>
      <c r="N14" s="21"/>
      <c r="O14" s="21"/>
      <c r="P14" s="21"/>
      <c r="Q14" s="21"/>
      <c r="R14" s="21"/>
      <c r="S14" s="21"/>
      <c r="T14" s="23">
        <v>15000</v>
      </c>
      <c r="U14" s="41"/>
      <c r="V14" s="38" t="s">
        <v>77</v>
      </c>
      <c r="W14" s="7" t="s">
        <v>37</v>
      </c>
      <c r="X14" s="21">
        <v>11960</v>
      </c>
      <c r="Y14" s="21">
        <v>18972</v>
      </c>
      <c r="Z14" s="21">
        <v>22342</v>
      </c>
      <c r="AA14" s="21">
        <f t="shared" si="1"/>
        <v>41314</v>
      </c>
      <c r="AB14" s="21">
        <v>600</v>
      </c>
      <c r="AC14" s="21"/>
      <c r="AD14" s="21"/>
      <c r="AF14" s="18">
        <v>310</v>
      </c>
      <c r="AG14" s="18">
        <v>126</v>
      </c>
      <c r="AH14" s="18"/>
      <c r="AI14" s="18">
        <f>SUM(AG14:AH14)</f>
        <v>126</v>
      </c>
      <c r="AJ14" s="18">
        <v>1446</v>
      </c>
      <c r="AK14" s="18">
        <v>200</v>
      </c>
      <c r="AL14" s="18"/>
      <c r="AM14" s="18"/>
      <c r="AN14" s="19">
        <v>3000</v>
      </c>
    </row>
    <row r="15" spans="1:41" ht="17.399999999999999" customHeight="1" x14ac:dyDescent="0.2">
      <c r="A15" s="1"/>
      <c r="B15" s="9" t="s">
        <v>62</v>
      </c>
      <c r="C15" s="4" t="s">
        <v>3</v>
      </c>
      <c r="D15" s="21">
        <v>113</v>
      </c>
      <c r="E15" s="21">
        <v>48584</v>
      </c>
      <c r="F15" s="21">
        <v>22289</v>
      </c>
      <c r="G15" s="21">
        <f t="shared" si="0"/>
        <v>70873</v>
      </c>
      <c r="H15" s="21"/>
      <c r="I15" s="21">
        <v>12101</v>
      </c>
      <c r="J15" s="21"/>
      <c r="K15" s="35"/>
      <c r="L15" s="21"/>
      <c r="M15" s="21"/>
      <c r="N15" s="21"/>
      <c r="O15" s="21"/>
      <c r="P15" s="21">
        <v>400</v>
      </c>
      <c r="Q15" s="21"/>
      <c r="R15" s="21"/>
      <c r="S15" s="21"/>
      <c r="T15" s="23"/>
      <c r="U15" s="41"/>
      <c r="V15" s="39" t="s">
        <v>149</v>
      </c>
      <c r="W15" s="7" t="s">
        <v>38</v>
      </c>
      <c r="X15" s="21">
        <v>16100</v>
      </c>
      <c r="Y15" s="21">
        <v>22400</v>
      </c>
      <c r="Z15" s="21"/>
      <c r="AA15" s="21">
        <f t="shared" si="1"/>
        <v>22400</v>
      </c>
      <c r="AB15" s="21">
        <v>190</v>
      </c>
      <c r="AC15" s="21"/>
      <c r="AD15" s="21"/>
      <c r="AF15" s="18">
        <v>54</v>
      </c>
      <c r="AG15" s="18">
        <v>4133</v>
      </c>
      <c r="AH15" s="18"/>
      <c r="AI15" s="18">
        <f>SUM(AG15:AH15)</f>
        <v>4133</v>
      </c>
      <c r="AJ15" s="18">
        <v>260</v>
      </c>
      <c r="AK15" s="18">
        <v>178</v>
      </c>
      <c r="AL15" s="18"/>
      <c r="AM15" s="18"/>
      <c r="AN15" s="19">
        <v>8625</v>
      </c>
    </row>
    <row r="16" spans="1:41" ht="17.399999999999999" customHeight="1" x14ac:dyDescent="0.2">
      <c r="A16" s="1"/>
      <c r="B16" s="9"/>
      <c r="C16" s="4" t="s">
        <v>4</v>
      </c>
      <c r="D16" s="21">
        <v>609</v>
      </c>
      <c r="E16" s="21">
        <v>199868</v>
      </c>
      <c r="F16" s="21">
        <v>50930</v>
      </c>
      <c r="G16" s="21">
        <f t="shared" si="0"/>
        <v>250798</v>
      </c>
      <c r="H16" s="21">
        <v>127295</v>
      </c>
      <c r="I16" s="21">
        <v>5850</v>
      </c>
      <c r="J16" s="21">
        <v>7996</v>
      </c>
      <c r="K16" s="35"/>
      <c r="L16" s="21"/>
      <c r="M16" s="21"/>
      <c r="N16" s="21"/>
      <c r="O16" s="21"/>
      <c r="P16" s="21"/>
      <c r="Q16" s="21"/>
      <c r="R16" s="21"/>
      <c r="S16" s="21"/>
      <c r="T16" s="23"/>
      <c r="U16" s="41"/>
      <c r="V16" s="37" t="s">
        <v>78</v>
      </c>
      <c r="W16" s="7" t="s">
        <v>10</v>
      </c>
      <c r="X16" s="21">
        <f>SUM(X14:X15)</f>
        <v>28060</v>
      </c>
      <c r="Y16" s="21">
        <f>SUM(Y14:Y15)</f>
        <v>41372</v>
      </c>
      <c r="Z16" s="21">
        <f>SUM(Z14:Z15)</f>
        <v>22342</v>
      </c>
      <c r="AA16" s="21">
        <f t="shared" si="1"/>
        <v>63714</v>
      </c>
      <c r="AB16" s="21">
        <f>SUM(AB14:AB15)</f>
        <v>790</v>
      </c>
      <c r="AC16" s="21"/>
      <c r="AD16" s="21"/>
      <c r="AF16" s="21">
        <f t="shared" ref="AF16:AK16" si="2">SUM(AF14:AF15)</f>
        <v>364</v>
      </c>
      <c r="AG16" s="21">
        <f t="shared" si="2"/>
        <v>4259</v>
      </c>
      <c r="AH16" s="21"/>
      <c r="AI16" s="21">
        <f t="shared" si="2"/>
        <v>4259</v>
      </c>
      <c r="AJ16" s="21">
        <f t="shared" si="2"/>
        <v>1706</v>
      </c>
      <c r="AK16" s="21">
        <f t="shared" si="2"/>
        <v>378</v>
      </c>
      <c r="AL16" s="18"/>
      <c r="AM16" s="18"/>
      <c r="AN16" s="19">
        <f>SUM(AN14:AN15)</f>
        <v>11625</v>
      </c>
    </row>
    <row r="17" spans="1:40" ht="17.399999999999999" customHeight="1" x14ac:dyDescent="0.2">
      <c r="A17" s="1"/>
      <c r="B17" s="9"/>
      <c r="C17" s="4" t="s">
        <v>6</v>
      </c>
      <c r="D17" s="21">
        <v>860</v>
      </c>
      <c r="E17" s="21">
        <v>2073</v>
      </c>
      <c r="F17" s="21">
        <v>4410</v>
      </c>
      <c r="G17" s="21">
        <f t="shared" si="0"/>
        <v>6483</v>
      </c>
      <c r="H17" s="21">
        <v>2022</v>
      </c>
      <c r="I17" s="21">
        <v>680</v>
      </c>
      <c r="J17" s="21"/>
      <c r="K17" s="35"/>
      <c r="L17" s="21"/>
      <c r="M17" s="21"/>
      <c r="N17" s="21"/>
      <c r="O17" s="21"/>
      <c r="P17" s="21"/>
      <c r="Q17" s="21"/>
      <c r="R17" s="21"/>
      <c r="S17" s="21"/>
      <c r="T17" s="23">
        <v>1575</v>
      </c>
      <c r="U17" s="41"/>
      <c r="V17" s="38"/>
      <c r="W17" s="7" t="s">
        <v>39</v>
      </c>
      <c r="X17" s="21">
        <v>14262</v>
      </c>
      <c r="Y17" s="21">
        <v>15571</v>
      </c>
      <c r="Z17" s="21">
        <v>15598</v>
      </c>
      <c r="AA17" s="21">
        <f t="shared" si="1"/>
        <v>31169</v>
      </c>
      <c r="AB17" s="21">
        <v>1144</v>
      </c>
      <c r="AC17" s="21">
        <v>5</v>
      </c>
      <c r="AD17" s="21"/>
      <c r="AF17" s="18">
        <v>164</v>
      </c>
      <c r="AG17" s="18">
        <v>409</v>
      </c>
      <c r="AH17" s="18">
        <v>1636</v>
      </c>
      <c r="AI17" s="18">
        <f>SUM(AG17:AH17)</f>
        <v>2045</v>
      </c>
      <c r="AJ17" s="18">
        <v>104</v>
      </c>
      <c r="AK17" s="18">
        <v>953</v>
      </c>
      <c r="AL17" s="18"/>
      <c r="AM17" s="18"/>
      <c r="AN17" s="19">
        <v>14250</v>
      </c>
    </row>
    <row r="18" spans="1:40" ht="17.399999999999999" customHeight="1" x14ac:dyDescent="0.2">
      <c r="A18" s="1"/>
      <c r="B18" s="10"/>
      <c r="C18" s="4" t="s">
        <v>10</v>
      </c>
      <c r="D18" s="21">
        <f t="shared" ref="D18:J18" si="3">SUM(D7:D17)</f>
        <v>21618</v>
      </c>
      <c r="E18" s="21">
        <f t="shared" si="3"/>
        <v>347193</v>
      </c>
      <c r="F18" s="21">
        <f t="shared" si="3"/>
        <v>252236</v>
      </c>
      <c r="G18" s="21">
        <f t="shared" si="0"/>
        <v>599429</v>
      </c>
      <c r="H18" s="21">
        <f t="shared" si="3"/>
        <v>142051</v>
      </c>
      <c r="I18" s="21">
        <f t="shared" si="3"/>
        <v>46623</v>
      </c>
      <c r="J18" s="21">
        <f t="shared" si="3"/>
        <v>7996</v>
      </c>
      <c r="K18" s="35"/>
      <c r="L18" s="21"/>
      <c r="M18" s="21"/>
      <c r="N18" s="21"/>
      <c r="O18" s="21"/>
      <c r="P18" s="21">
        <f>SUM(P7:P17)</f>
        <v>400</v>
      </c>
      <c r="Q18" s="21"/>
      <c r="R18" s="21"/>
      <c r="S18" s="21"/>
      <c r="T18" s="23">
        <f>SUM(T7:T17)</f>
        <v>249186</v>
      </c>
      <c r="U18" s="41"/>
      <c r="V18" s="39"/>
      <c r="W18" s="7" t="s">
        <v>41</v>
      </c>
      <c r="X18" s="21">
        <v>7229</v>
      </c>
      <c r="Y18" s="21">
        <v>502</v>
      </c>
      <c r="Z18" s="21">
        <v>231</v>
      </c>
      <c r="AA18" s="21">
        <f t="shared" si="1"/>
        <v>733</v>
      </c>
      <c r="AB18" s="21"/>
      <c r="AC18" s="21"/>
      <c r="AD18" s="21"/>
      <c r="AF18" s="18">
        <v>89</v>
      </c>
      <c r="AG18" s="18"/>
      <c r="AH18" s="18"/>
      <c r="AI18" s="18"/>
      <c r="AJ18" s="18"/>
      <c r="AK18" s="18"/>
      <c r="AL18" s="18"/>
      <c r="AM18" s="18"/>
      <c r="AN18" s="19"/>
    </row>
    <row r="19" spans="1:40" ht="17.399999999999999" customHeight="1" x14ac:dyDescent="0.2">
      <c r="A19" s="1"/>
      <c r="B19" s="11"/>
      <c r="C19" s="4" t="s">
        <v>11</v>
      </c>
      <c r="D19" s="21">
        <v>7160</v>
      </c>
      <c r="E19" s="21">
        <v>11836</v>
      </c>
      <c r="F19" s="21">
        <v>52860</v>
      </c>
      <c r="G19" s="21">
        <f t="shared" si="0"/>
        <v>64696</v>
      </c>
      <c r="H19" s="21"/>
      <c r="I19" s="21">
        <v>180</v>
      </c>
      <c r="J19" s="21"/>
      <c r="K19" s="35"/>
      <c r="L19" s="21"/>
      <c r="M19" s="21"/>
      <c r="N19" s="21"/>
      <c r="O19" s="21"/>
      <c r="P19" s="21"/>
      <c r="Q19" s="21"/>
      <c r="R19" s="21"/>
      <c r="S19" s="21"/>
      <c r="T19" s="23">
        <v>3222</v>
      </c>
      <c r="U19" s="41"/>
      <c r="V19" s="39" t="s">
        <v>79</v>
      </c>
      <c r="W19" s="7" t="s">
        <v>40</v>
      </c>
      <c r="X19" s="21">
        <v>19694</v>
      </c>
      <c r="Y19" s="21">
        <v>4802</v>
      </c>
      <c r="Z19" s="21">
        <v>10049</v>
      </c>
      <c r="AA19" s="21">
        <f t="shared" si="1"/>
        <v>14851</v>
      </c>
      <c r="AB19" s="21">
        <v>33</v>
      </c>
      <c r="AC19" s="21">
        <v>5</v>
      </c>
      <c r="AD19" s="21"/>
      <c r="AF19" s="18">
        <v>1110</v>
      </c>
      <c r="AG19" s="18">
        <v>120</v>
      </c>
      <c r="AH19" s="18">
        <v>882</v>
      </c>
      <c r="AI19" s="18">
        <f>SUM(AG19:AH19)</f>
        <v>1002</v>
      </c>
      <c r="AJ19" s="18">
        <v>426</v>
      </c>
      <c r="AK19" s="18">
        <v>9</v>
      </c>
      <c r="AL19" s="18"/>
      <c r="AM19" s="18"/>
      <c r="AN19" s="19">
        <v>9000</v>
      </c>
    </row>
    <row r="20" spans="1:40" ht="17.399999999999999" customHeight="1" x14ac:dyDescent="0.2">
      <c r="A20" s="1"/>
      <c r="B20" s="9" t="s">
        <v>63</v>
      </c>
      <c r="C20" s="4" t="s">
        <v>86</v>
      </c>
      <c r="D20" s="21">
        <v>6590</v>
      </c>
      <c r="E20" s="21">
        <v>18936</v>
      </c>
      <c r="F20" s="21">
        <v>6820</v>
      </c>
      <c r="G20" s="21">
        <f t="shared" si="0"/>
        <v>25756</v>
      </c>
      <c r="H20" s="21"/>
      <c r="I20" s="21"/>
      <c r="J20" s="21"/>
      <c r="K20" s="35"/>
      <c r="L20" s="21"/>
      <c r="M20" s="21"/>
      <c r="N20" s="21"/>
      <c r="O20" s="21"/>
      <c r="P20" s="21"/>
      <c r="Q20" s="21"/>
      <c r="R20" s="21"/>
      <c r="S20" s="21"/>
      <c r="T20" s="23">
        <v>9573</v>
      </c>
      <c r="U20" s="41"/>
      <c r="V20" s="39"/>
      <c r="W20" s="7" t="s">
        <v>42</v>
      </c>
      <c r="X20" s="21">
        <v>4906</v>
      </c>
      <c r="Y20" s="21">
        <v>2324</v>
      </c>
      <c r="Z20" s="21"/>
      <c r="AA20" s="21">
        <f t="shared" si="1"/>
        <v>2324</v>
      </c>
      <c r="AB20" s="21">
        <v>4100</v>
      </c>
      <c r="AC20" s="21">
        <v>10</v>
      </c>
      <c r="AD20" s="21"/>
      <c r="AF20" s="18">
        <v>23</v>
      </c>
      <c r="AG20" s="18">
        <v>23</v>
      </c>
      <c r="AH20" s="18">
        <v>1136</v>
      </c>
      <c r="AI20" s="18">
        <f>SUM(AG20:AH20)</f>
        <v>1159</v>
      </c>
      <c r="AJ20" s="18">
        <v>660</v>
      </c>
      <c r="AK20" s="18">
        <v>260</v>
      </c>
      <c r="AL20" s="18"/>
      <c r="AM20" s="18"/>
      <c r="AN20" s="19">
        <v>9750</v>
      </c>
    </row>
    <row r="21" spans="1:40" ht="17.399999999999999" customHeight="1" x14ac:dyDescent="0.2">
      <c r="A21" s="1"/>
      <c r="B21" s="9" t="s">
        <v>149</v>
      </c>
      <c r="C21" s="4" t="s">
        <v>12</v>
      </c>
      <c r="D21" s="21">
        <v>7163</v>
      </c>
      <c r="E21" s="21">
        <v>1177</v>
      </c>
      <c r="F21" s="21">
        <v>39921</v>
      </c>
      <c r="G21" s="21">
        <f t="shared" si="0"/>
        <v>41098</v>
      </c>
      <c r="H21" s="21"/>
      <c r="I21" s="21"/>
      <c r="J21" s="21"/>
      <c r="K21" s="35"/>
      <c r="L21" s="21"/>
      <c r="M21" s="21"/>
      <c r="N21" s="21"/>
      <c r="O21" s="21"/>
      <c r="P21" s="21">
        <v>2336</v>
      </c>
      <c r="Q21" s="21"/>
      <c r="R21" s="21"/>
      <c r="S21" s="21"/>
      <c r="T21" s="23"/>
      <c r="U21" s="41"/>
      <c r="V21" s="39" t="s">
        <v>148</v>
      </c>
      <c r="W21" s="7" t="s">
        <v>43</v>
      </c>
      <c r="X21" s="21">
        <v>6734</v>
      </c>
      <c r="Y21" s="21">
        <v>1501</v>
      </c>
      <c r="Z21" s="21"/>
      <c r="AA21" s="21">
        <f t="shared" si="1"/>
        <v>1501</v>
      </c>
      <c r="AB21" s="21">
        <v>25</v>
      </c>
      <c r="AC21" s="21">
        <v>5</v>
      </c>
      <c r="AD21" s="21"/>
      <c r="AF21" s="18">
        <v>5</v>
      </c>
      <c r="AG21" s="18">
        <v>30</v>
      </c>
      <c r="AH21" s="18">
        <v>29687</v>
      </c>
      <c r="AI21" s="18">
        <f>SUM(AG21:AH21)</f>
        <v>29717</v>
      </c>
      <c r="AJ21" s="18">
        <v>2</v>
      </c>
      <c r="AK21" s="18">
        <v>7</v>
      </c>
      <c r="AL21" s="18"/>
      <c r="AM21" s="18"/>
      <c r="AN21" s="19"/>
    </row>
    <row r="22" spans="1:40" ht="17.399999999999999" customHeight="1" x14ac:dyDescent="0.2">
      <c r="A22" s="1"/>
      <c r="B22" s="9" t="s">
        <v>64</v>
      </c>
      <c r="C22" s="4" t="s">
        <v>13</v>
      </c>
      <c r="D22" s="21">
        <v>9274</v>
      </c>
      <c r="E22" s="21">
        <v>3252</v>
      </c>
      <c r="F22" s="21">
        <v>51856</v>
      </c>
      <c r="G22" s="21">
        <f t="shared" si="0"/>
        <v>55108</v>
      </c>
      <c r="H22" s="21"/>
      <c r="I22" s="21"/>
      <c r="J22" s="21"/>
      <c r="K22" s="35"/>
      <c r="L22" s="21"/>
      <c r="M22" s="21"/>
      <c r="N22" s="21"/>
      <c r="O22" s="21"/>
      <c r="P22" s="21">
        <v>2305</v>
      </c>
      <c r="Q22" s="21"/>
      <c r="R22" s="21"/>
      <c r="S22" s="21"/>
      <c r="T22" s="23">
        <v>525</v>
      </c>
      <c r="U22" s="41"/>
      <c r="V22" s="39"/>
      <c r="W22" s="7" t="s">
        <v>44</v>
      </c>
      <c r="X22" s="21">
        <f>SUM(X17:X21)</f>
        <v>52825</v>
      </c>
      <c r="Y22" s="21">
        <f>SUM(Y17:Y21)</f>
        <v>24700</v>
      </c>
      <c r="Z22" s="21">
        <f>SUM(Z17:Z21)</f>
        <v>25878</v>
      </c>
      <c r="AA22" s="21">
        <f t="shared" si="1"/>
        <v>50578</v>
      </c>
      <c r="AB22" s="21">
        <f>SUM(AB17:AB21)</f>
        <v>5302</v>
      </c>
      <c r="AC22" s="21">
        <f>SUM(AC17:AC21)</f>
        <v>25</v>
      </c>
      <c r="AD22" s="21"/>
      <c r="AF22" s="18">
        <f t="shared" ref="AF22:AK22" si="4">SUM(AF17:AF21)</f>
        <v>1391</v>
      </c>
      <c r="AG22" s="18">
        <f t="shared" si="4"/>
        <v>582</v>
      </c>
      <c r="AH22" s="18">
        <f t="shared" si="4"/>
        <v>33341</v>
      </c>
      <c r="AI22" s="18">
        <f t="shared" si="4"/>
        <v>33923</v>
      </c>
      <c r="AJ22" s="18">
        <f t="shared" si="4"/>
        <v>1192</v>
      </c>
      <c r="AK22" s="18">
        <f t="shared" si="4"/>
        <v>1229</v>
      </c>
      <c r="AL22" s="18"/>
      <c r="AM22" s="18"/>
      <c r="AN22" s="19">
        <f>SUM(AN17:AN21)</f>
        <v>33000</v>
      </c>
    </row>
    <row r="23" spans="1:40" ht="17.399999999999999" customHeight="1" x14ac:dyDescent="0.2">
      <c r="A23" s="1"/>
      <c r="B23" s="10"/>
      <c r="C23" s="4" t="s">
        <v>10</v>
      </c>
      <c r="D23" s="21">
        <f t="shared" ref="D23:I23" si="5">SUM(D19:D22)</f>
        <v>30187</v>
      </c>
      <c r="E23" s="21">
        <f t="shared" si="5"/>
        <v>35201</v>
      </c>
      <c r="F23" s="21">
        <f t="shared" si="5"/>
        <v>151457</v>
      </c>
      <c r="G23" s="21">
        <f t="shared" si="0"/>
        <v>186658</v>
      </c>
      <c r="H23" s="21"/>
      <c r="I23" s="21">
        <f t="shared" si="5"/>
        <v>180</v>
      </c>
      <c r="J23" s="21"/>
      <c r="K23" s="35"/>
      <c r="L23" s="21"/>
      <c r="M23" s="21"/>
      <c r="N23" s="21"/>
      <c r="O23" s="21"/>
      <c r="P23" s="21">
        <f>SUM(P19:P22)</f>
        <v>4641</v>
      </c>
      <c r="Q23" s="21"/>
      <c r="R23" s="21"/>
      <c r="S23" s="21"/>
      <c r="T23" s="23">
        <f>SUM(T19:T22)</f>
        <v>13320</v>
      </c>
      <c r="U23" s="41"/>
      <c r="V23" s="39"/>
      <c r="W23" s="7" t="s">
        <v>45</v>
      </c>
      <c r="X23" s="21">
        <v>7122</v>
      </c>
      <c r="Y23" s="21">
        <v>51524</v>
      </c>
      <c r="Z23" s="21">
        <v>770354</v>
      </c>
      <c r="AA23" s="21">
        <f t="shared" si="1"/>
        <v>821878</v>
      </c>
      <c r="AB23" s="21">
        <v>100</v>
      </c>
      <c r="AC23" s="21"/>
      <c r="AD23" s="21">
        <v>296027</v>
      </c>
      <c r="AF23" s="18">
        <v>528</v>
      </c>
      <c r="AG23" s="18"/>
      <c r="AH23" s="18">
        <v>611568</v>
      </c>
      <c r="AI23" s="18">
        <v>611568</v>
      </c>
      <c r="AJ23" s="18">
        <v>415</v>
      </c>
      <c r="AK23" s="18">
        <v>90</v>
      </c>
      <c r="AL23" s="18">
        <v>10</v>
      </c>
      <c r="AM23" s="18"/>
      <c r="AN23" s="19">
        <v>137046</v>
      </c>
    </row>
    <row r="24" spans="1:40" ht="17.399999999999999" customHeight="1" x14ac:dyDescent="0.2">
      <c r="A24" s="1"/>
      <c r="B24" s="11"/>
      <c r="C24" s="4" t="s">
        <v>14</v>
      </c>
      <c r="D24" s="21">
        <v>3058</v>
      </c>
      <c r="E24" s="21">
        <v>5074</v>
      </c>
      <c r="F24" s="21">
        <v>129151</v>
      </c>
      <c r="G24" s="21">
        <f t="shared" si="0"/>
        <v>134225</v>
      </c>
      <c r="H24" s="21">
        <v>1469</v>
      </c>
      <c r="I24" s="21"/>
      <c r="J24" s="21"/>
      <c r="K24" s="35"/>
      <c r="L24" s="21"/>
      <c r="M24" s="21"/>
      <c r="N24" s="21"/>
      <c r="O24" s="21"/>
      <c r="P24" s="21">
        <v>5720</v>
      </c>
      <c r="Q24" s="21"/>
      <c r="R24" s="21"/>
      <c r="S24" s="21"/>
      <c r="T24" s="23">
        <v>4554</v>
      </c>
      <c r="U24" s="41"/>
      <c r="V24" s="39" t="s">
        <v>80</v>
      </c>
      <c r="W24" s="7" t="s">
        <v>46</v>
      </c>
      <c r="X24" s="21">
        <v>3730</v>
      </c>
      <c r="Y24" s="21">
        <v>4270</v>
      </c>
      <c r="Z24" s="21">
        <v>3023</v>
      </c>
      <c r="AA24" s="21">
        <f t="shared" si="1"/>
        <v>7293</v>
      </c>
      <c r="AB24" s="21"/>
      <c r="AC24" s="21"/>
      <c r="AD24" s="21"/>
      <c r="AF24" s="18">
        <v>400</v>
      </c>
      <c r="AG24" s="18"/>
      <c r="AH24" s="18">
        <v>2972</v>
      </c>
      <c r="AI24" s="18">
        <f>SUM(AG24:AH24)</f>
        <v>2972</v>
      </c>
      <c r="AJ24" s="18"/>
      <c r="AK24" s="18"/>
      <c r="AL24" s="18"/>
      <c r="AM24" s="18"/>
      <c r="AN24" s="19">
        <v>41225</v>
      </c>
    </row>
    <row r="25" spans="1:40" ht="17.399999999999999" customHeight="1" x14ac:dyDescent="0.2">
      <c r="A25" s="1"/>
      <c r="B25" s="9" t="s">
        <v>65</v>
      </c>
      <c r="C25" s="4" t="s">
        <v>15</v>
      </c>
      <c r="D25" s="21"/>
      <c r="E25" s="21"/>
      <c r="F25" s="21"/>
      <c r="G25" s="21"/>
      <c r="H25" s="21"/>
      <c r="I25" s="21"/>
      <c r="J25" s="21"/>
      <c r="K25" s="35"/>
      <c r="L25" s="21"/>
      <c r="M25" s="21"/>
      <c r="N25" s="21"/>
      <c r="O25" s="21"/>
      <c r="P25" s="21">
        <v>1200</v>
      </c>
      <c r="Q25" s="21"/>
      <c r="R25" s="21"/>
      <c r="S25" s="21"/>
      <c r="T25" s="23"/>
      <c r="U25" s="41"/>
      <c r="V25" s="39"/>
      <c r="W25" s="7" t="s">
        <v>44</v>
      </c>
      <c r="X25" s="21">
        <f>SUM(X23:X24)</f>
        <v>10852</v>
      </c>
      <c r="Y25" s="21">
        <f>SUM(Y23:Y24)</f>
        <v>55794</v>
      </c>
      <c r="Z25" s="21">
        <f>SUM(Z23:Z24)</f>
        <v>773377</v>
      </c>
      <c r="AA25" s="21">
        <f t="shared" si="1"/>
        <v>829171</v>
      </c>
      <c r="AB25" s="21">
        <f>SUM(AB23:AB24)</f>
        <v>100</v>
      </c>
      <c r="AC25" s="21"/>
      <c r="AD25" s="21">
        <f>SUM(AD23:AD24)</f>
        <v>296027</v>
      </c>
      <c r="AF25" s="18">
        <f>SUM(AF23:AF24)</f>
        <v>928</v>
      </c>
      <c r="AG25" s="18"/>
      <c r="AH25" s="18">
        <f>SUM(AH23:AH24)</f>
        <v>614540</v>
      </c>
      <c r="AI25" s="18">
        <f>SUM(AI23:AI24)</f>
        <v>614540</v>
      </c>
      <c r="AJ25" s="18">
        <f>SUM(AJ23:AJ24)</f>
        <v>415</v>
      </c>
      <c r="AK25" s="18">
        <f>SUM(AK23:AK24)</f>
        <v>90</v>
      </c>
      <c r="AL25" s="18">
        <f>SUM(AL23:AL24)</f>
        <v>10</v>
      </c>
      <c r="AM25" s="18"/>
      <c r="AN25" s="19">
        <f>SUM(AN23:AN24)</f>
        <v>178271</v>
      </c>
    </row>
    <row r="26" spans="1:40" ht="17.399999999999999" customHeight="1" x14ac:dyDescent="0.2">
      <c r="A26" s="1"/>
      <c r="B26" s="9" t="s">
        <v>66</v>
      </c>
      <c r="C26" s="4" t="s">
        <v>16</v>
      </c>
      <c r="D26" s="21"/>
      <c r="E26" s="21"/>
      <c r="F26" s="21">
        <v>16673</v>
      </c>
      <c r="G26" s="21">
        <f t="shared" si="0"/>
        <v>16673</v>
      </c>
      <c r="H26" s="21"/>
      <c r="I26" s="21"/>
      <c r="J26" s="21"/>
      <c r="K26" s="35"/>
      <c r="L26" s="21"/>
      <c r="M26" s="21"/>
      <c r="N26" s="21"/>
      <c r="O26" s="21"/>
      <c r="P26" s="21">
        <v>850</v>
      </c>
      <c r="Q26" s="21"/>
      <c r="R26" s="21"/>
      <c r="S26" s="21"/>
      <c r="T26" s="23">
        <v>4602</v>
      </c>
      <c r="U26" s="41"/>
      <c r="V26" s="37"/>
      <c r="W26" s="7" t="s">
        <v>10</v>
      </c>
      <c r="X26" s="21">
        <f>SUM(X25,X22)</f>
        <v>63677</v>
      </c>
      <c r="Y26" s="21">
        <f>SUM(Y25,Y22)</f>
        <v>80494</v>
      </c>
      <c r="Z26" s="21">
        <f>SUM(Z25,Z22)</f>
        <v>799255</v>
      </c>
      <c r="AA26" s="21">
        <f t="shared" si="1"/>
        <v>879749</v>
      </c>
      <c r="AB26" s="21">
        <f>SUM(AB25,AB22)</f>
        <v>5402</v>
      </c>
      <c r="AC26" s="21">
        <f>SUM(AC22,AC25)</f>
        <v>25</v>
      </c>
      <c r="AD26" s="21">
        <f>SUM(AD25,AD22)</f>
        <v>296027</v>
      </c>
      <c r="AF26" s="18">
        <f>SUM(AF25,AF22)</f>
        <v>2319</v>
      </c>
      <c r="AG26" s="18">
        <f t="shared" ref="AG26:AL26" si="6">SUM(AG25,AG22)</f>
        <v>582</v>
      </c>
      <c r="AH26" s="18">
        <f t="shared" si="6"/>
        <v>647881</v>
      </c>
      <c r="AI26" s="18">
        <f t="shared" si="6"/>
        <v>648463</v>
      </c>
      <c r="AJ26" s="18">
        <f t="shared" si="6"/>
        <v>1607</v>
      </c>
      <c r="AK26" s="18">
        <f t="shared" si="6"/>
        <v>1319</v>
      </c>
      <c r="AL26" s="18">
        <f t="shared" si="6"/>
        <v>10</v>
      </c>
      <c r="AM26" s="18"/>
      <c r="AN26" s="19">
        <f>SUM(AN25,AN22)</f>
        <v>211271</v>
      </c>
    </row>
    <row r="27" spans="1:40" ht="17.399999999999999" customHeight="1" x14ac:dyDescent="0.2">
      <c r="A27" s="1"/>
      <c r="B27" s="10"/>
      <c r="C27" s="4" t="s">
        <v>10</v>
      </c>
      <c r="D27" s="21">
        <f>SUM(D24:D26)</f>
        <v>3058</v>
      </c>
      <c r="E27" s="21">
        <f>SUM(E24:E26)</f>
        <v>5074</v>
      </c>
      <c r="F27" s="21">
        <f>SUM(F24:F26)</f>
        <v>145824</v>
      </c>
      <c r="G27" s="21">
        <f t="shared" si="0"/>
        <v>150898</v>
      </c>
      <c r="H27" s="21">
        <f>SUM(H24:H26)</f>
        <v>1469</v>
      </c>
      <c r="I27" s="21"/>
      <c r="J27" s="21"/>
      <c r="K27" s="35"/>
      <c r="L27" s="21"/>
      <c r="M27" s="21"/>
      <c r="N27" s="21"/>
      <c r="O27" s="21"/>
      <c r="P27" s="21">
        <f>SUM(P24:P26)</f>
        <v>7770</v>
      </c>
      <c r="Q27" s="21"/>
      <c r="R27" s="21"/>
      <c r="S27" s="21"/>
      <c r="T27" s="23">
        <f>SUM(T24:T26)</f>
        <v>9156</v>
      </c>
      <c r="U27" s="41"/>
      <c r="V27" s="38"/>
      <c r="W27" s="7" t="s">
        <v>47</v>
      </c>
      <c r="X27" s="21">
        <v>11333</v>
      </c>
      <c r="Y27" s="21">
        <v>9883</v>
      </c>
      <c r="Z27" s="21">
        <v>20076</v>
      </c>
      <c r="AA27" s="21">
        <f t="shared" si="1"/>
        <v>29959</v>
      </c>
      <c r="AB27" s="21">
        <v>155</v>
      </c>
      <c r="AC27" s="21">
        <v>2919</v>
      </c>
      <c r="AD27" s="21"/>
      <c r="AF27" s="18"/>
      <c r="AG27" s="18"/>
      <c r="AH27" s="18"/>
      <c r="AI27" s="18"/>
      <c r="AJ27" s="18"/>
      <c r="AK27" s="18"/>
      <c r="AL27" s="18"/>
      <c r="AM27" s="18"/>
      <c r="AN27" s="19">
        <v>176446</v>
      </c>
    </row>
    <row r="28" spans="1:40" ht="17.399999999999999" customHeight="1" x14ac:dyDescent="0.2">
      <c r="A28" s="1"/>
      <c r="B28" s="11"/>
      <c r="C28" s="4" t="s">
        <v>17</v>
      </c>
      <c r="D28" s="21">
        <v>443</v>
      </c>
      <c r="E28" s="21">
        <v>577</v>
      </c>
      <c r="F28" s="21">
        <v>65616</v>
      </c>
      <c r="G28" s="21">
        <f t="shared" si="0"/>
        <v>66193</v>
      </c>
      <c r="H28" s="21">
        <v>148884</v>
      </c>
      <c r="I28" s="21"/>
      <c r="J28" s="21"/>
      <c r="K28" s="35"/>
      <c r="L28" s="21"/>
      <c r="M28" s="21"/>
      <c r="N28" s="21"/>
      <c r="O28" s="21"/>
      <c r="P28" s="21"/>
      <c r="Q28" s="21"/>
      <c r="R28" s="21"/>
      <c r="S28" s="21"/>
      <c r="T28" s="23"/>
      <c r="U28" s="41"/>
      <c r="V28" s="39"/>
      <c r="W28" s="7" t="s">
        <v>52</v>
      </c>
      <c r="X28" s="21">
        <v>14652</v>
      </c>
      <c r="Y28" s="21">
        <v>330</v>
      </c>
      <c r="Z28" s="21"/>
      <c r="AA28" s="21">
        <f t="shared" si="1"/>
        <v>330</v>
      </c>
      <c r="AB28" s="21"/>
      <c r="AC28" s="21"/>
      <c r="AD28" s="21"/>
      <c r="AF28" s="18">
        <v>282</v>
      </c>
      <c r="AG28" s="18"/>
      <c r="AH28" s="18"/>
      <c r="AI28" s="18"/>
      <c r="AJ28" s="18"/>
      <c r="AK28" s="18"/>
      <c r="AL28" s="18"/>
      <c r="AM28" s="18"/>
      <c r="AN28" s="19">
        <v>28992</v>
      </c>
    </row>
    <row r="29" spans="1:40" ht="17.399999999999999" customHeight="1" x14ac:dyDescent="0.2">
      <c r="A29" s="1"/>
      <c r="B29" s="9"/>
      <c r="C29" s="4" t="s">
        <v>18</v>
      </c>
      <c r="D29" s="21">
        <v>6954</v>
      </c>
      <c r="E29" s="21">
        <v>1500</v>
      </c>
      <c r="F29" s="21">
        <v>31742</v>
      </c>
      <c r="G29" s="21">
        <f t="shared" si="0"/>
        <v>33242</v>
      </c>
      <c r="H29" s="21"/>
      <c r="I29" s="21"/>
      <c r="J29" s="21">
        <v>172680</v>
      </c>
      <c r="K29" s="35"/>
      <c r="L29" s="21"/>
      <c r="M29" s="21"/>
      <c r="N29" s="21"/>
      <c r="O29" s="21"/>
      <c r="P29" s="21"/>
      <c r="Q29" s="21"/>
      <c r="R29" s="21"/>
      <c r="S29" s="21"/>
      <c r="T29" s="23">
        <v>16971</v>
      </c>
      <c r="U29" s="41"/>
      <c r="V29" s="39" t="s">
        <v>81</v>
      </c>
      <c r="W29" s="7" t="s">
        <v>48</v>
      </c>
      <c r="X29" s="21">
        <v>50483</v>
      </c>
      <c r="Y29" s="21">
        <v>84147</v>
      </c>
      <c r="Z29" s="21">
        <v>55070</v>
      </c>
      <c r="AA29" s="21">
        <f t="shared" si="1"/>
        <v>139217</v>
      </c>
      <c r="AB29" s="21">
        <v>216</v>
      </c>
      <c r="AC29" s="21">
        <v>42</v>
      </c>
      <c r="AD29" s="21"/>
      <c r="AF29" s="18"/>
      <c r="AG29" s="18"/>
      <c r="AH29" s="18"/>
      <c r="AI29" s="18"/>
      <c r="AJ29" s="18"/>
      <c r="AK29" s="18"/>
      <c r="AL29" s="18"/>
      <c r="AM29" s="18"/>
      <c r="AN29" s="19">
        <v>158176</v>
      </c>
    </row>
    <row r="30" spans="1:40" ht="17.399999999999999" customHeight="1" x14ac:dyDescent="0.2">
      <c r="A30" s="1"/>
      <c r="B30" s="9" t="s">
        <v>67</v>
      </c>
      <c r="C30" s="4" t="s">
        <v>20</v>
      </c>
      <c r="D30" s="21">
        <v>335</v>
      </c>
      <c r="E30" s="21">
        <v>11224</v>
      </c>
      <c r="F30" s="21">
        <v>537648</v>
      </c>
      <c r="G30" s="21">
        <f t="shared" si="0"/>
        <v>548872</v>
      </c>
      <c r="H30" s="21"/>
      <c r="I30" s="21"/>
      <c r="J30" s="21"/>
      <c r="K30" s="35"/>
      <c r="L30" s="21"/>
      <c r="M30" s="21"/>
      <c r="N30" s="21"/>
      <c r="O30" s="21"/>
      <c r="P30" s="21"/>
      <c r="Q30" s="21"/>
      <c r="R30" s="21"/>
      <c r="S30" s="21"/>
      <c r="T30" s="23"/>
      <c r="U30" s="41"/>
      <c r="V30" s="39" t="s">
        <v>150</v>
      </c>
      <c r="W30" s="7" t="s">
        <v>49</v>
      </c>
      <c r="X30" s="21">
        <v>15007</v>
      </c>
      <c r="Y30" s="21">
        <v>4575</v>
      </c>
      <c r="Z30" s="21">
        <v>3298</v>
      </c>
      <c r="AA30" s="21">
        <f t="shared" si="1"/>
        <v>7873</v>
      </c>
      <c r="AB30" s="21"/>
      <c r="AC30" s="21">
        <v>70</v>
      </c>
      <c r="AD30" s="21"/>
      <c r="AF30" s="18"/>
      <c r="AG30" s="18"/>
      <c r="AH30" s="18"/>
      <c r="AI30" s="18"/>
      <c r="AJ30" s="18"/>
      <c r="AK30" s="18"/>
      <c r="AL30" s="18"/>
      <c r="AM30" s="18"/>
      <c r="AN30" s="19">
        <v>16644</v>
      </c>
    </row>
    <row r="31" spans="1:40" ht="17.399999999999999" customHeight="1" x14ac:dyDescent="0.2">
      <c r="A31" s="1"/>
      <c r="B31" s="9" t="s">
        <v>148</v>
      </c>
      <c r="C31" s="4" t="s">
        <v>19</v>
      </c>
      <c r="D31" s="21"/>
      <c r="E31" s="21">
        <v>10135</v>
      </c>
      <c r="F31" s="21">
        <v>11007</v>
      </c>
      <c r="G31" s="21">
        <f t="shared" si="0"/>
        <v>21142</v>
      </c>
      <c r="H31" s="21"/>
      <c r="I31" s="21">
        <v>4800</v>
      </c>
      <c r="J31" s="21"/>
      <c r="K31" s="35"/>
      <c r="L31" s="21"/>
      <c r="M31" s="21"/>
      <c r="N31" s="21"/>
      <c r="O31" s="21"/>
      <c r="P31" s="21"/>
      <c r="Q31" s="21"/>
      <c r="R31" s="21"/>
      <c r="S31" s="21"/>
      <c r="T31" s="23"/>
      <c r="U31" s="41"/>
      <c r="V31" s="39" t="s">
        <v>82</v>
      </c>
      <c r="W31" s="7" t="s">
        <v>50</v>
      </c>
      <c r="X31" s="21">
        <v>1007</v>
      </c>
      <c r="Y31" s="21">
        <v>33464</v>
      </c>
      <c r="Z31" s="21">
        <v>9764</v>
      </c>
      <c r="AA31" s="21">
        <f t="shared" si="1"/>
        <v>43228</v>
      </c>
      <c r="AB31" s="21"/>
      <c r="AC31" s="21">
        <v>472</v>
      </c>
      <c r="AD31" s="21"/>
      <c r="AF31" s="18"/>
      <c r="AG31" s="18"/>
      <c r="AH31" s="18"/>
      <c r="AI31" s="18"/>
      <c r="AJ31" s="18">
        <v>375</v>
      </c>
      <c r="AK31" s="18">
        <v>350</v>
      </c>
      <c r="AL31" s="18"/>
      <c r="AM31" s="18"/>
      <c r="AN31" s="19">
        <v>827079</v>
      </c>
    </row>
    <row r="32" spans="1:40" ht="17.399999999999999" customHeight="1" x14ac:dyDescent="0.2">
      <c r="A32" s="1"/>
      <c r="B32" s="9" t="s">
        <v>68</v>
      </c>
      <c r="C32" s="4" t="s">
        <v>21</v>
      </c>
      <c r="D32" s="21">
        <v>187</v>
      </c>
      <c r="E32" s="21">
        <v>2079</v>
      </c>
      <c r="F32" s="21">
        <v>101742</v>
      </c>
      <c r="G32" s="21">
        <f t="shared" si="0"/>
        <v>103821</v>
      </c>
      <c r="H32" s="21"/>
      <c r="I32" s="21"/>
      <c r="J32" s="21"/>
      <c r="K32" s="35"/>
      <c r="L32" s="21"/>
      <c r="M32" s="21"/>
      <c r="N32" s="21"/>
      <c r="O32" s="21"/>
      <c r="P32" s="21"/>
      <c r="Q32" s="21"/>
      <c r="R32" s="21"/>
      <c r="S32" s="21"/>
      <c r="T32" s="23"/>
      <c r="U32" s="41"/>
      <c r="V32" s="39"/>
      <c r="W32" s="7" t="s">
        <v>51</v>
      </c>
      <c r="X32" s="21">
        <v>4812</v>
      </c>
      <c r="Y32" s="21">
        <v>940</v>
      </c>
      <c r="Z32" s="21">
        <v>35</v>
      </c>
      <c r="AA32" s="21">
        <f t="shared" si="1"/>
        <v>975</v>
      </c>
      <c r="AB32" s="21"/>
      <c r="AC32" s="21">
        <v>5195</v>
      </c>
      <c r="AD32" s="21"/>
      <c r="AF32" s="18"/>
      <c r="AG32" s="18"/>
      <c r="AH32" s="18"/>
      <c r="AI32" s="18"/>
      <c r="AJ32" s="18"/>
      <c r="AK32" s="18"/>
      <c r="AL32" s="18"/>
      <c r="AM32" s="18"/>
      <c r="AN32" s="19">
        <v>717812</v>
      </c>
    </row>
    <row r="33" spans="1:41" ht="17.399999999999999" customHeight="1" x14ac:dyDescent="0.2">
      <c r="A33" s="1"/>
      <c r="B33" s="9"/>
      <c r="C33" s="4" t="s">
        <v>87</v>
      </c>
      <c r="D33" s="21">
        <v>840</v>
      </c>
      <c r="E33" s="21">
        <v>21429</v>
      </c>
      <c r="F33" s="21"/>
      <c r="G33" s="21">
        <f t="shared" si="0"/>
        <v>21429</v>
      </c>
      <c r="H33" s="21"/>
      <c r="I33" s="21"/>
      <c r="J33" s="21"/>
      <c r="K33" s="35"/>
      <c r="L33" s="21"/>
      <c r="M33" s="21"/>
      <c r="N33" s="21"/>
      <c r="O33" s="21"/>
      <c r="P33" s="21">
        <v>500</v>
      </c>
      <c r="Q33" s="21"/>
      <c r="R33" s="21"/>
      <c r="S33" s="21"/>
      <c r="T33" s="23">
        <v>4836</v>
      </c>
      <c r="U33" s="41"/>
      <c r="V33" s="37"/>
      <c r="W33" s="7" t="s">
        <v>10</v>
      </c>
      <c r="X33" s="21">
        <f t="shared" ref="X33:AC33" si="7">SUM(X27:X32)</f>
        <v>97294</v>
      </c>
      <c r="Y33" s="21">
        <f t="shared" si="7"/>
        <v>133339</v>
      </c>
      <c r="Z33" s="21">
        <f t="shared" si="7"/>
        <v>88243</v>
      </c>
      <c r="AA33" s="21">
        <f t="shared" si="1"/>
        <v>221582</v>
      </c>
      <c r="AB33" s="21">
        <f t="shared" si="7"/>
        <v>371</v>
      </c>
      <c r="AC33" s="21">
        <f t="shared" si="7"/>
        <v>8698</v>
      </c>
      <c r="AD33" s="21"/>
      <c r="AF33" s="18">
        <f>SUM(AF27:AF32)</f>
        <v>282</v>
      </c>
      <c r="AG33" s="18"/>
      <c r="AH33" s="18"/>
      <c r="AI33" s="18"/>
      <c r="AJ33" s="18">
        <f>SUM(AJ27:AJ32)</f>
        <v>375</v>
      </c>
      <c r="AK33" s="18">
        <f>SUM(AK27:AK32)</f>
        <v>350</v>
      </c>
      <c r="AL33" s="18"/>
      <c r="AM33" s="18"/>
      <c r="AN33" s="19">
        <f>SUM(AN27:AN32)</f>
        <v>1925149</v>
      </c>
    </row>
    <row r="34" spans="1:41" ht="17.399999999999999" customHeight="1" x14ac:dyDescent="0.2">
      <c r="A34" s="1"/>
      <c r="B34" s="10"/>
      <c r="C34" s="4" t="s">
        <v>10</v>
      </c>
      <c r="D34" s="21">
        <f>SUM(D28:D33)</f>
        <v>8759</v>
      </c>
      <c r="E34" s="21">
        <f t="shared" ref="E34:J34" si="8">SUM(E28:E33)</f>
        <v>46944</v>
      </c>
      <c r="F34" s="21">
        <f t="shared" si="8"/>
        <v>747755</v>
      </c>
      <c r="G34" s="21">
        <f t="shared" si="0"/>
        <v>794699</v>
      </c>
      <c r="H34" s="21">
        <f t="shared" si="8"/>
        <v>148884</v>
      </c>
      <c r="I34" s="21">
        <f t="shared" si="8"/>
        <v>4800</v>
      </c>
      <c r="J34" s="21">
        <f t="shared" si="8"/>
        <v>172680</v>
      </c>
      <c r="K34" s="35"/>
      <c r="L34" s="21"/>
      <c r="M34" s="21"/>
      <c r="N34" s="21"/>
      <c r="O34" s="21"/>
      <c r="P34" s="21">
        <f>SUM(P28:P33)</f>
        <v>500</v>
      </c>
      <c r="Q34" s="21"/>
      <c r="R34" s="21"/>
      <c r="S34" s="21"/>
      <c r="T34" s="23">
        <f>SUM(T28:T33)</f>
        <v>21807</v>
      </c>
      <c r="U34" s="41"/>
      <c r="V34" s="38"/>
      <c r="W34" s="7" t="s">
        <v>53</v>
      </c>
      <c r="X34" s="21"/>
      <c r="Y34" s="21">
        <v>1020</v>
      </c>
      <c r="Z34" s="21">
        <v>8616</v>
      </c>
      <c r="AA34" s="21">
        <f t="shared" si="1"/>
        <v>9636</v>
      </c>
      <c r="AB34" s="21"/>
      <c r="AC34" s="21"/>
      <c r="AD34" s="21"/>
      <c r="AF34" s="18"/>
      <c r="AG34" s="18"/>
      <c r="AH34" s="18"/>
      <c r="AI34" s="18"/>
      <c r="AJ34" s="18">
        <v>6950</v>
      </c>
      <c r="AK34" s="18">
        <v>2300</v>
      </c>
      <c r="AL34" s="18"/>
      <c r="AM34" s="18"/>
      <c r="AN34" s="19">
        <v>276195</v>
      </c>
    </row>
    <row r="35" spans="1:41" ht="17.399999999999999" customHeight="1" x14ac:dyDescent="0.2">
      <c r="A35" s="1"/>
      <c r="B35" s="11"/>
      <c r="C35" s="4" t="s">
        <v>22</v>
      </c>
      <c r="D35" s="21">
        <v>21200</v>
      </c>
      <c r="E35" s="21">
        <v>6364</v>
      </c>
      <c r="F35" s="21">
        <v>631000</v>
      </c>
      <c r="G35" s="21">
        <f t="shared" si="0"/>
        <v>637364</v>
      </c>
      <c r="H35" s="21">
        <v>7500</v>
      </c>
      <c r="I35" s="21">
        <v>6900</v>
      </c>
      <c r="J35" s="21"/>
      <c r="K35" s="35"/>
      <c r="L35" s="21"/>
      <c r="M35" s="21"/>
      <c r="N35" s="21"/>
      <c r="O35" s="21"/>
      <c r="P35" s="21"/>
      <c r="Q35" s="21"/>
      <c r="R35" s="21"/>
      <c r="S35" s="21"/>
      <c r="T35" s="23">
        <v>12375</v>
      </c>
      <c r="U35" s="41"/>
      <c r="V35" s="39" t="s">
        <v>83</v>
      </c>
      <c r="W35" s="7" t="s">
        <v>56</v>
      </c>
      <c r="X35" s="21">
        <v>6532</v>
      </c>
      <c r="Y35" s="21">
        <v>7072</v>
      </c>
      <c r="Z35" s="21">
        <v>9838</v>
      </c>
      <c r="AA35" s="21">
        <f t="shared" si="1"/>
        <v>16910</v>
      </c>
      <c r="AB35" s="21"/>
      <c r="AC35" s="21"/>
      <c r="AD35" s="21"/>
      <c r="AF35" s="18">
        <v>50</v>
      </c>
      <c r="AG35" s="18">
        <v>300</v>
      </c>
      <c r="AH35" s="18"/>
      <c r="AI35" s="18">
        <f>SUM(AG35:AH35)</f>
        <v>300</v>
      </c>
      <c r="AJ35" s="18">
        <v>300</v>
      </c>
      <c r="AK35" s="18"/>
      <c r="AL35" s="18"/>
      <c r="AM35" s="18"/>
      <c r="AN35" s="19">
        <v>906480</v>
      </c>
    </row>
    <row r="36" spans="1:41" ht="17.399999999999999" customHeight="1" x14ac:dyDescent="0.2">
      <c r="A36" s="1"/>
      <c r="B36" s="9" t="s">
        <v>69</v>
      </c>
      <c r="C36" s="4" t="s">
        <v>23</v>
      </c>
      <c r="D36" s="21">
        <v>300</v>
      </c>
      <c r="E36" s="21"/>
      <c r="F36" s="21"/>
      <c r="G36" s="21"/>
      <c r="H36" s="21">
        <v>1000</v>
      </c>
      <c r="I36" s="21">
        <v>400</v>
      </c>
      <c r="J36" s="21"/>
      <c r="K36" s="35"/>
      <c r="L36" s="21"/>
      <c r="M36" s="21"/>
      <c r="N36" s="21"/>
      <c r="O36" s="21"/>
      <c r="P36" s="21"/>
      <c r="Q36" s="21"/>
      <c r="R36" s="21"/>
      <c r="S36" s="21"/>
      <c r="T36" s="23"/>
      <c r="U36" s="41"/>
      <c r="V36" s="39" t="s">
        <v>151</v>
      </c>
      <c r="W36" s="7" t="s">
        <v>57</v>
      </c>
      <c r="X36" s="21">
        <v>521</v>
      </c>
      <c r="Y36" s="21"/>
      <c r="Z36" s="21">
        <v>24</v>
      </c>
      <c r="AA36" s="21">
        <f t="shared" si="1"/>
        <v>24</v>
      </c>
      <c r="AB36" s="21"/>
      <c r="AC36" s="21"/>
      <c r="AD36" s="21"/>
      <c r="AF36" s="18"/>
      <c r="AG36" s="18"/>
      <c r="AH36" s="18"/>
      <c r="AI36" s="18"/>
      <c r="AJ36" s="18"/>
      <c r="AK36" s="18"/>
      <c r="AL36" s="18"/>
      <c r="AM36" s="18"/>
      <c r="AN36" s="19">
        <v>920937</v>
      </c>
    </row>
    <row r="37" spans="1:41" ht="17.399999999999999" customHeight="1" x14ac:dyDescent="0.2">
      <c r="A37" s="1"/>
      <c r="B37" s="9" t="s">
        <v>70</v>
      </c>
      <c r="C37" s="4" t="s">
        <v>24</v>
      </c>
      <c r="D37" s="21">
        <v>860</v>
      </c>
      <c r="E37" s="21">
        <v>6571</v>
      </c>
      <c r="F37" s="21"/>
      <c r="G37" s="21">
        <f t="shared" si="0"/>
        <v>6571</v>
      </c>
      <c r="H37" s="21"/>
      <c r="I37" s="21"/>
      <c r="J37" s="21"/>
      <c r="K37" s="35"/>
      <c r="L37" s="21"/>
      <c r="M37" s="21"/>
      <c r="N37" s="21"/>
      <c r="O37" s="21"/>
      <c r="P37" s="21">
        <v>1500</v>
      </c>
      <c r="Q37" s="21"/>
      <c r="R37" s="21"/>
      <c r="S37" s="21"/>
      <c r="T37" s="23"/>
      <c r="U37" s="41"/>
      <c r="V37" s="39"/>
      <c r="W37" s="7" t="s">
        <v>55</v>
      </c>
      <c r="X37" s="21"/>
      <c r="Y37" s="21"/>
      <c r="Z37" s="21">
        <v>2469</v>
      </c>
      <c r="AA37" s="21">
        <f t="shared" si="1"/>
        <v>2469</v>
      </c>
      <c r="AB37" s="21"/>
      <c r="AC37" s="21"/>
      <c r="AD37" s="21"/>
      <c r="AF37" s="18"/>
      <c r="AG37" s="18"/>
      <c r="AH37" s="18"/>
      <c r="AI37" s="18"/>
      <c r="AJ37" s="18"/>
      <c r="AK37" s="18"/>
      <c r="AL37" s="18"/>
      <c r="AM37" s="18">
        <v>923</v>
      </c>
      <c r="AN37" s="19">
        <v>71850</v>
      </c>
    </row>
    <row r="38" spans="1:41" ht="17.399999999999999" customHeight="1" x14ac:dyDescent="0.2">
      <c r="A38" s="1"/>
      <c r="B38" s="10"/>
      <c r="C38" s="4" t="s">
        <v>10</v>
      </c>
      <c r="D38" s="21">
        <f>SUM(D35:D37)</f>
        <v>22360</v>
      </c>
      <c r="E38" s="21">
        <f>SUM(E35:E37)</f>
        <v>12935</v>
      </c>
      <c r="F38" s="21">
        <f>SUM(F35:F37)</f>
        <v>631000</v>
      </c>
      <c r="G38" s="21">
        <f t="shared" si="0"/>
        <v>643935</v>
      </c>
      <c r="H38" s="21">
        <f>SUM(H35:H37)</f>
        <v>8500</v>
      </c>
      <c r="I38" s="21">
        <f>SUM(I35:I37)</f>
        <v>7300</v>
      </c>
      <c r="J38" s="21"/>
      <c r="K38" s="35"/>
      <c r="L38" s="21"/>
      <c r="M38" s="21"/>
      <c r="N38" s="21"/>
      <c r="O38" s="21"/>
      <c r="P38" s="21">
        <f>SUM(P35:P37)</f>
        <v>1500</v>
      </c>
      <c r="Q38" s="21"/>
      <c r="R38" s="21"/>
      <c r="S38" s="21"/>
      <c r="T38" s="23">
        <f>SUM(T35:T37)</f>
        <v>12375</v>
      </c>
      <c r="U38" s="41"/>
      <c r="V38" s="39" t="s">
        <v>84</v>
      </c>
      <c r="W38" s="7" t="s">
        <v>54</v>
      </c>
      <c r="X38" s="21">
        <v>5172</v>
      </c>
      <c r="Y38" s="21">
        <v>2130</v>
      </c>
      <c r="Z38" s="21">
        <v>59411</v>
      </c>
      <c r="AA38" s="21">
        <f t="shared" si="1"/>
        <v>61541</v>
      </c>
      <c r="AB38" s="21"/>
      <c r="AC38" s="21"/>
      <c r="AD38" s="21"/>
      <c r="AF38" s="18"/>
      <c r="AG38" s="18"/>
      <c r="AH38" s="18"/>
      <c r="AI38" s="18"/>
      <c r="AJ38" s="18">
        <v>300</v>
      </c>
      <c r="AK38" s="18">
        <v>100</v>
      </c>
      <c r="AL38" s="18"/>
      <c r="AM38" s="18"/>
      <c r="AN38" s="19">
        <v>75600</v>
      </c>
    </row>
    <row r="39" spans="1:41" ht="17.399999999999999" customHeight="1" x14ac:dyDescent="0.2">
      <c r="A39" s="1"/>
      <c r="B39" s="11"/>
      <c r="C39" s="4" t="s">
        <v>27</v>
      </c>
      <c r="D39" s="21">
        <v>46813</v>
      </c>
      <c r="E39" s="21">
        <v>8767</v>
      </c>
      <c r="F39" s="21">
        <v>180030</v>
      </c>
      <c r="G39" s="21">
        <f t="shared" si="0"/>
        <v>188797</v>
      </c>
      <c r="H39" s="21"/>
      <c r="I39" s="21">
        <v>546</v>
      </c>
      <c r="J39" s="21"/>
      <c r="K39" s="35"/>
      <c r="L39" s="21"/>
      <c r="M39" s="21"/>
      <c r="N39" s="21"/>
      <c r="O39" s="21"/>
      <c r="P39" s="21"/>
      <c r="Q39" s="21"/>
      <c r="R39" s="21"/>
      <c r="S39" s="21"/>
      <c r="T39" s="23">
        <v>56805</v>
      </c>
      <c r="U39" s="41"/>
      <c r="V39" s="37"/>
      <c r="W39" s="7" t="s">
        <v>10</v>
      </c>
      <c r="X39" s="21">
        <f>SUM(X34:X38)</f>
        <v>12225</v>
      </c>
      <c r="Y39" s="21">
        <f>SUM(Y34:Y38)</f>
        <v>10222</v>
      </c>
      <c r="Z39" s="21">
        <f>SUM(Z34:Z38)</f>
        <v>80358</v>
      </c>
      <c r="AA39" s="21">
        <f t="shared" si="1"/>
        <v>90580</v>
      </c>
      <c r="AB39" s="21"/>
      <c r="AC39" s="21"/>
      <c r="AD39" s="21"/>
      <c r="AF39" s="18">
        <f>SUM(AF34:AF38)</f>
        <v>50</v>
      </c>
      <c r="AG39" s="18">
        <f t="shared" ref="AG39:AM39" si="9">SUM(AG34:AG38)</f>
        <v>300</v>
      </c>
      <c r="AH39" s="18"/>
      <c r="AI39" s="18">
        <f t="shared" si="9"/>
        <v>300</v>
      </c>
      <c r="AJ39" s="18">
        <f t="shared" si="9"/>
        <v>7550</v>
      </c>
      <c r="AK39" s="18">
        <f t="shared" si="9"/>
        <v>2400</v>
      </c>
      <c r="AL39" s="18"/>
      <c r="AM39" s="18">
        <f t="shared" si="9"/>
        <v>923</v>
      </c>
      <c r="AN39" s="19">
        <f>SUM(AN34:AN38)</f>
        <v>2251062</v>
      </c>
    </row>
    <row r="40" spans="1:41" ht="17.399999999999999" customHeight="1" x14ac:dyDescent="0.2">
      <c r="A40" s="1"/>
      <c r="B40" s="9" t="s">
        <v>150</v>
      </c>
      <c r="C40" s="4" t="s">
        <v>26</v>
      </c>
      <c r="D40" s="21">
        <v>4456</v>
      </c>
      <c r="E40" s="21">
        <v>2281</v>
      </c>
      <c r="F40" s="21">
        <v>39520</v>
      </c>
      <c r="G40" s="21">
        <f t="shared" si="0"/>
        <v>41801</v>
      </c>
      <c r="H40" s="21"/>
      <c r="I40" s="21"/>
      <c r="J40" s="21"/>
      <c r="K40" s="35"/>
      <c r="L40" s="21"/>
      <c r="M40" s="21"/>
      <c r="N40" s="21"/>
      <c r="O40" s="21"/>
      <c r="P40" s="21"/>
      <c r="Q40" s="21"/>
      <c r="R40" s="21"/>
      <c r="S40" s="21"/>
      <c r="T40" s="23">
        <v>67365</v>
      </c>
      <c r="U40" s="41"/>
      <c r="V40" s="545" t="s">
        <v>88</v>
      </c>
      <c r="W40" s="546"/>
      <c r="X40" s="22">
        <f>SUM(D18+D23+D27+D34+D38+D45+X10+X13+X16+X26+X33+X39)</f>
        <v>383632</v>
      </c>
      <c r="Y40" s="22">
        <f t="shared" ref="Y40:AN40" si="10">SUM(E18+E23+E27+E34+E38+E45+Y10+Y13+Y16+Y26+Y33+Y39)</f>
        <v>772986</v>
      </c>
      <c r="Z40" s="22">
        <f t="shared" si="10"/>
        <v>3944468</v>
      </c>
      <c r="AA40" s="22">
        <f>SUM(G18+G23+G27+G34+G38+G45+AA10+AA13+AA16+AA26+AA33+AA39)</f>
        <v>4717454</v>
      </c>
      <c r="AB40" s="22">
        <f>SUM(H18+H23+H27+H34+H38+H45+AB10+AB13+AB16+AB26+AB33+AB39)</f>
        <v>307467</v>
      </c>
      <c r="AC40" s="22">
        <f>SUM(I18+I23+I27+I34+I38+I45+AC10+AC13+AC16+AC26+AC33+AC39)</f>
        <v>68172</v>
      </c>
      <c r="AD40" s="22">
        <f t="shared" si="10"/>
        <v>596219</v>
      </c>
      <c r="AF40" s="22">
        <f t="shared" si="10"/>
        <v>3015</v>
      </c>
      <c r="AG40" s="22">
        <f t="shared" si="10"/>
        <v>12486</v>
      </c>
      <c r="AH40" s="22">
        <f t="shared" si="10"/>
        <v>652781</v>
      </c>
      <c r="AI40" s="22">
        <f t="shared" si="10"/>
        <v>665267</v>
      </c>
      <c r="AJ40" s="22">
        <f t="shared" si="10"/>
        <v>26209</v>
      </c>
      <c r="AK40" s="22">
        <f t="shared" si="10"/>
        <v>4527</v>
      </c>
      <c r="AL40" s="22">
        <f t="shared" si="10"/>
        <v>10</v>
      </c>
      <c r="AM40" s="22">
        <f t="shared" si="10"/>
        <v>923</v>
      </c>
      <c r="AN40" s="24">
        <f t="shared" si="10"/>
        <v>4882675</v>
      </c>
    </row>
    <row r="41" spans="1:41" ht="17.399999999999999" customHeight="1" x14ac:dyDescent="0.2">
      <c r="A41" s="1"/>
      <c r="B41" s="9" t="s">
        <v>71</v>
      </c>
      <c r="C41" s="4" t="s">
        <v>25</v>
      </c>
      <c r="D41" s="21">
        <v>1482</v>
      </c>
      <c r="E41" s="21">
        <v>17738</v>
      </c>
      <c r="F41" s="21">
        <v>1485</v>
      </c>
      <c r="G41" s="21">
        <f t="shared" si="0"/>
        <v>19223</v>
      </c>
      <c r="H41" s="21"/>
      <c r="I41" s="21"/>
      <c r="J41" s="21"/>
      <c r="K41" s="35"/>
      <c r="L41" s="21"/>
      <c r="M41" s="21"/>
      <c r="N41" s="21"/>
      <c r="O41" s="21"/>
      <c r="P41" s="21"/>
      <c r="Q41" s="21"/>
      <c r="R41" s="21"/>
      <c r="S41" s="21"/>
      <c r="T41" s="23"/>
      <c r="U41" s="35"/>
      <c r="V41" s="40"/>
      <c r="W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1" ht="17.399999999999999" customHeight="1" x14ac:dyDescent="0.2">
      <c r="A42" s="1"/>
      <c r="B42" s="9" t="s">
        <v>152</v>
      </c>
      <c r="C42" s="4" t="s">
        <v>28</v>
      </c>
      <c r="D42" s="21">
        <v>4465</v>
      </c>
      <c r="E42" s="21">
        <v>2535</v>
      </c>
      <c r="F42" s="21">
        <v>2463</v>
      </c>
      <c r="G42" s="21">
        <f t="shared" si="0"/>
        <v>4998</v>
      </c>
      <c r="H42" s="21"/>
      <c r="I42" s="21"/>
      <c r="J42" s="21"/>
      <c r="K42" s="35"/>
      <c r="L42" s="21"/>
      <c r="M42" s="21"/>
      <c r="N42" s="21"/>
      <c r="O42" s="21"/>
      <c r="P42" s="21"/>
      <c r="Q42" s="21"/>
      <c r="R42" s="21"/>
      <c r="S42" s="21"/>
      <c r="T42" s="23"/>
      <c r="U42" s="35"/>
      <c r="V42" s="1"/>
      <c r="AE42" s="1"/>
      <c r="AO42" s="1"/>
    </row>
    <row r="43" spans="1:41" ht="17.399999999999999" customHeight="1" x14ac:dyDescent="0.2">
      <c r="A43" s="1"/>
      <c r="B43" s="9" t="s">
        <v>72</v>
      </c>
      <c r="C43" s="4" t="s">
        <v>29</v>
      </c>
      <c r="D43" s="21">
        <v>3700</v>
      </c>
      <c r="E43" s="21">
        <v>18000</v>
      </c>
      <c r="F43" s="21"/>
      <c r="G43" s="21">
        <f t="shared" si="0"/>
        <v>18000</v>
      </c>
      <c r="H43" s="21"/>
      <c r="I43" s="21"/>
      <c r="J43" s="21"/>
      <c r="K43" s="35"/>
      <c r="L43" s="21"/>
      <c r="M43" s="21"/>
      <c r="N43" s="21"/>
      <c r="O43" s="21"/>
      <c r="P43" s="21"/>
      <c r="Q43" s="21"/>
      <c r="R43" s="21"/>
      <c r="S43" s="21"/>
      <c r="T43" s="23"/>
      <c r="U43" s="35"/>
      <c r="V43" s="1"/>
      <c r="AE43" s="1"/>
      <c r="AO43" s="1"/>
    </row>
    <row r="44" spans="1:41" ht="17.399999999999999" customHeight="1" x14ac:dyDescent="0.2">
      <c r="A44" s="1"/>
      <c r="B44" s="9"/>
      <c r="C44" s="4" t="s">
        <v>30</v>
      </c>
      <c r="D44" s="21">
        <v>405</v>
      </c>
      <c r="E44" s="21">
        <v>33</v>
      </c>
      <c r="F44" s="21">
        <v>5019</v>
      </c>
      <c r="G44" s="21">
        <f t="shared" si="0"/>
        <v>5052</v>
      </c>
      <c r="H44" s="21"/>
      <c r="I44" s="21"/>
      <c r="J44" s="21"/>
      <c r="K44" s="35"/>
      <c r="L44" s="21"/>
      <c r="M44" s="21"/>
      <c r="N44" s="21"/>
      <c r="O44" s="21"/>
      <c r="P44" s="21"/>
      <c r="Q44" s="21"/>
      <c r="R44" s="21"/>
      <c r="S44" s="21"/>
      <c r="T44" s="23">
        <v>15654</v>
      </c>
      <c r="U44" s="35"/>
      <c r="V44" s="1"/>
      <c r="AE44" s="1"/>
      <c r="AO44" s="1"/>
    </row>
    <row r="45" spans="1:41" ht="17.399999999999999" customHeight="1" x14ac:dyDescent="0.2">
      <c r="A45" s="1"/>
      <c r="B45" s="12"/>
      <c r="C45" s="6" t="s">
        <v>10</v>
      </c>
      <c r="D45" s="22">
        <f>SUM(D39:D44)</f>
        <v>61321</v>
      </c>
      <c r="E45" s="22">
        <f>SUM(E39:E44)</f>
        <v>49354</v>
      </c>
      <c r="F45" s="22">
        <f>SUM(F39:F44)</f>
        <v>228517</v>
      </c>
      <c r="G45" s="22">
        <f t="shared" si="0"/>
        <v>277871</v>
      </c>
      <c r="H45" s="22"/>
      <c r="I45" s="22">
        <f>SUM(I39:I44)</f>
        <v>546</v>
      </c>
      <c r="J45" s="22"/>
      <c r="K45" s="35"/>
      <c r="L45" s="22"/>
      <c r="M45" s="22"/>
      <c r="N45" s="22"/>
      <c r="O45" s="22"/>
      <c r="P45" s="22"/>
      <c r="Q45" s="22"/>
      <c r="R45" s="22"/>
      <c r="S45" s="22"/>
      <c r="T45" s="24">
        <f>SUM(T39:T44)</f>
        <v>139824</v>
      </c>
      <c r="U45" s="35"/>
      <c r="AO45" s="1"/>
    </row>
    <row r="46" spans="1:41" ht="17.25" customHeight="1" x14ac:dyDescent="0.2"/>
    <row r="47" spans="1:41" ht="17.25" customHeight="1" x14ac:dyDescent="0.2"/>
    <row r="48" spans="1:41" ht="17.25" customHeight="1" x14ac:dyDescent="0.2"/>
    <row r="50" spans="2:40" x14ac:dyDescent="0.2">
      <c r="B50" s="535"/>
      <c r="C50" s="535"/>
      <c r="D50" s="535"/>
      <c r="E50" s="535"/>
      <c r="F50" s="535"/>
      <c r="G50" s="535"/>
      <c r="H50" s="535"/>
      <c r="I50" s="535"/>
      <c r="J50" s="535"/>
      <c r="K50" s="31"/>
      <c r="L50" s="535"/>
      <c r="M50" s="535"/>
      <c r="N50" s="535"/>
      <c r="O50" s="535"/>
      <c r="P50" s="535"/>
      <c r="Q50" s="535"/>
      <c r="R50" s="535"/>
      <c r="S50" s="535"/>
      <c r="T50" s="535"/>
      <c r="U50" s="31"/>
      <c r="V50" s="535"/>
      <c r="W50" s="535"/>
      <c r="X50" s="535"/>
      <c r="Y50" s="535"/>
      <c r="Z50" s="535"/>
      <c r="AA50" s="535"/>
      <c r="AB50" s="535"/>
      <c r="AC50" s="535"/>
      <c r="AD50" s="535"/>
      <c r="AF50" s="535"/>
      <c r="AG50" s="535"/>
      <c r="AH50" s="535"/>
      <c r="AI50" s="535"/>
      <c r="AJ50" s="535"/>
      <c r="AK50" s="535"/>
      <c r="AL50" s="535"/>
      <c r="AM50" s="535"/>
      <c r="AN50" s="535"/>
    </row>
  </sheetData>
  <mergeCells count="31">
    <mergeCell ref="V50:AD50"/>
    <mergeCell ref="S4:S5"/>
    <mergeCell ref="AF50:AN50"/>
    <mergeCell ref="AN4:AN5"/>
    <mergeCell ref="Y5:AA5"/>
    <mergeCell ref="AG4:AI5"/>
    <mergeCell ref="V40:W40"/>
    <mergeCell ref="AK4:AK5"/>
    <mergeCell ref="AB4:AB5"/>
    <mergeCell ref="X5:X6"/>
    <mergeCell ref="AC4:AC5"/>
    <mergeCell ref="AL4:AL5"/>
    <mergeCell ref="AF4:AF5"/>
    <mergeCell ref="AM4:AM5"/>
    <mergeCell ref="AJ4:AJ5"/>
    <mergeCell ref="AD4:AD5"/>
    <mergeCell ref="X4:AA4"/>
    <mergeCell ref="T4:T5"/>
    <mergeCell ref="I4:I5"/>
    <mergeCell ref="L4:L5"/>
    <mergeCell ref="M4:O5"/>
    <mergeCell ref="J4:J5"/>
    <mergeCell ref="P4:P5"/>
    <mergeCell ref="B50:J50"/>
    <mergeCell ref="L50:T50"/>
    <mergeCell ref="R4:R5"/>
    <mergeCell ref="D5:D6"/>
    <mergeCell ref="E5:G5"/>
    <mergeCell ref="D4:G4"/>
    <mergeCell ref="H4:H5"/>
    <mergeCell ref="Q4:Q5"/>
  </mergeCells>
  <phoneticPr fontId="2"/>
  <pageMargins left="0.51181102362204722" right="0.59055118110236227" top="0.47244094488188981" bottom="0.43307086614173229" header="0.19685039370078741" footer="0.23622047244094491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74F1D-6BC7-4A16-A67E-E3E98D3A54D5}">
  <dimension ref="A1:CA79"/>
  <sheetViews>
    <sheetView view="pageBreakPreview" topLeftCell="A25" zoomScaleNormal="100" zoomScaleSheetLayoutView="100" workbookViewId="0">
      <selection activeCell="AF47" sqref="AF47:AN47"/>
    </sheetView>
  </sheetViews>
  <sheetFormatPr defaultRowHeight="13.2" x14ac:dyDescent="0.2"/>
  <cols>
    <col min="1" max="1" width="3.6640625" customWidth="1"/>
    <col min="2" max="2" width="4.6640625" customWidth="1"/>
    <col min="3" max="3" width="12.6640625" customWidth="1"/>
    <col min="4" max="10" width="10.109375" customWidth="1"/>
    <col min="11" max="11" width="3.6640625" customWidth="1"/>
    <col min="12" max="20" width="9.88671875" customWidth="1"/>
    <col min="21" max="21" width="3.6640625" customWidth="1"/>
    <col min="22" max="22" width="4.6640625" customWidth="1"/>
    <col min="23" max="23" width="12.6640625" customWidth="1"/>
    <col min="24" max="30" width="10.109375" customWidth="1"/>
    <col min="31" max="31" width="3.6640625" customWidth="1"/>
    <col min="32" max="40" width="9.88671875" customWidth="1"/>
    <col min="41" max="47" width="5.77734375" customWidth="1"/>
    <col min="48" max="48" width="3.21875" customWidth="1"/>
    <col min="49" max="49" width="4.109375" customWidth="1"/>
    <col min="50" max="50" width="8.88671875" customWidth="1"/>
    <col min="51" max="62" width="6.6640625" customWidth="1"/>
    <col min="63" max="63" width="3.21875" customWidth="1"/>
    <col min="64" max="64" width="6.109375" customWidth="1"/>
    <col min="65" max="65" width="5.88671875" customWidth="1"/>
    <col min="66" max="66" width="6.109375" customWidth="1"/>
    <col min="67" max="79" width="5.77734375" customWidth="1"/>
    <col min="80" max="88" width="6.33203125" customWidth="1"/>
  </cols>
  <sheetData>
    <row r="1" spans="1:79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</row>
    <row r="2" spans="1:79" ht="17.399999999999999" customHeight="1" x14ac:dyDescent="0.2">
      <c r="A2" s="1"/>
      <c r="B2" s="25" t="s">
        <v>134</v>
      </c>
      <c r="C2" s="2"/>
      <c r="D2" s="2"/>
      <c r="E2" s="2"/>
      <c r="F2" s="2"/>
      <c r="G2" s="2"/>
      <c r="H2" s="2" t="s">
        <v>265</v>
      </c>
      <c r="I2" s="2"/>
      <c r="J2" s="2"/>
      <c r="K2" s="2"/>
      <c r="L2" s="2"/>
      <c r="M2" s="2"/>
      <c r="N2" s="2"/>
      <c r="O2" s="2"/>
      <c r="P2" s="2"/>
      <c r="Q2" s="2"/>
      <c r="R2" s="2" t="s">
        <v>265</v>
      </c>
      <c r="S2" s="2"/>
      <c r="T2" s="2"/>
      <c r="U2" s="2"/>
      <c r="V2" s="2"/>
      <c r="W2" s="2"/>
      <c r="X2" s="2"/>
      <c r="Y2" s="2"/>
      <c r="Z2" s="2"/>
      <c r="AA2" s="2"/>
      <c r="AB2" s="2" t="s">
        <v>265</v>
      </c>
      <c r="AC2" s="2"/>
      <c r="AD2" s="2"/>
      <c r="AE2" s="1"/>
      <c r="AF2" s="1"/>
      <c r="AG2" s="1"/>
      <c r="AH2" s="1"/>
      <c r="AI2" s="1"/>
      <c r="AJ2" s="1"/>
      <c r="AK2" s="1"/>
      <c r="AL2" s="2" t="s">
        <v>265</v>
      </c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</row>
    <row r="3" spans="1:79" ht="17.399999999999999" customHeight="1" x14ac:dyDescent="0.2">
      <c r="A3" s="1"/>
      <c r="B3" s="2"/>
      <c r="C3" s="2"/>
      <c r="D3" s="16"/>
      <c r="E3" s="16"/>
      <c r="F3" s="16"/>
      <c r="G3" s="16"/>
      <c r="H3" s="16"/>
      <c r="I3" s="16"/>
      <c r="J3" s="16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16"/>
      <c r="AB3" s="16"/>
      <c r="AC3" s="16"/>
      <c r="AD3" s="16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</row>
    <row r="4" spans="1:79" ht="17.399999999999999" customHeight="1" x14ac:dyDescent="0.2">
      <c r="A4" s="1"/>
      <c r="B4" s="8" t="s">
        <v>58</v>
      </c>
      <c r="C4" s="13"/>
      <c r="D4" s="532" t="s">
        <v>135</v>
      </c>
      <c r="E4" s="523"/>
      <c r="F4" s="523"/>
      <c r="G4" s="524"/>
      <c r="H4" s="505" t="s">
        <v>136</v>
      </c>
      <c r="I4" s="505" t="s">
        <v>137</v>
      </c>
      <c r="J4" s="505" t="s">
        <v>138</v>
      </c>
      <c r="K4" s="32"/>
      <c r="L4" s="487" t="s">
        <v>139</v>
      </c>
      <c r="M4" s="518" t="s">
        <v>140</v>
      </c>
      <c r="N4" s="497"/>
      <c r="O4" s="498"/>
      <c r="P4" s="487" t="s">
        <v>141</v>
      </c>
      <c r="Q4" s="487" t="s">
        <v>142</v>
      </c>
      <c r="R4" s="487" t="s">
        <v>97</v>
      </c>
      <c r="S4" s="487" t="s">
        <v>99</v>
      </c>
      <c r="T4" s="489" t="s">
        <v>100</v>
      </c>
      <c r="U4" s="32"/>
      <c r="V4" s="8" t="s">
        <v>58</v>
      </c>
      <c r="W4" s="13"/>
      <c r="X4" s="532" t="s">
        <v>143</v>
      </c>
      <c r="Y4" s="523"/>
      <c r="Z4" s="523"/>
      <c r="AA4" s="524"/>
      <c r="AB4" s="505" t="s">
        <v>144</v>
      </c>
      <c r="AC4" s="505" t="s">
        <v>137</v>
      </c>
      <c r="AD4" s="505" t="s">
        <v>138</v>
      </c>
      <c r="AF4" s="487" t="s">
        <v>139</v>
      </c>
      <c r="AG4" s="518" t="s">
        <v>140</v>
      </c>
      <c r="AH4" s="497"/>
      <c r="AI4" s="498"/>
      <c r="AJ4" s="487" t="s">
        <v>145</v>
      </c>
      <c r="AK4" s="487" t="s">
        <v>142</v>
      </c>
      <c r="AL4" s="487" t="s">
        <v>97</v>
      </c>
      <c r="AM4" s="487" t="s">
        <v>99</v>
      </c>
      <c r="AN4" s="489" t="s">
        <v>100</v>
      </c>
    </row>
    <row r="5" spans="1:79" ht="17.399999999999999" customHeight="1" x14ac:dyDescent="0.2">
      <c r="A5" s="1"/>
      <c r="B5" s="9" t="s">
        <v>59</v>
      </c>
      <c r="C5" s="14" t="s">
        <v>93</v>
      </c>
      <c r="D5" s="533" t="s">
        <v>90</v>
      </c>
      <c r="E5" s="491" t="s">
        <v>94</v>
      </c>
      <c r="F5" s="492"/>
      <c r="G5" s="493"/>
      <c r="H5" s="506"/>
      <c r="I5" s="506"/>
      <c r="J5" s="506"/>
      <c r="K5" s="33"/>
      <c r="L5" s="488"/>
      <c r="M5" s="519"/>
      <c r="N5" s="499"/>
      <c r="O5" s="500"/>
      <c r="P5" s="488"/>
      <c r="Q5" s="488"/>
      <c r="R5" s="488"/>
      <c r="S5" s="488"/>
      <c r="T5" s="490"/>
      <c r="U5" s="33"/>
      <c r="V5" s="9" t="s">
        <v>59</v>
      </c>
      <c r="W5" s="14" t="s">
        <v>93</v>
      </c>
      <c r="X5" s="533" t="s">
        <v>90</v>
      </c>
      <c r="Y5" s="491" t="s">
        <v>94</v>
      </c>
      <c r="Z5" s="492"/>
      <c r="AA5" s="493"/>
      <c r="AB5" s="506"/>
      <c r="AC5" s="506"/>
      <c r="AD5" s="506"/>
      <c r="AF5" s="488"/>
      <c r="AG5" s="519"/>
      <c r="AH5" s="499"/>
      <c r="AI5" s="500"/>
      <c r="AJ5" s="488"/>
      <c r="AK5" s="488"/>
      <c r="AL5" s="488"/>
      <c r="AM5" s="488"/>
      <c r="AN5" s="490"/>
    </row>
    <row r="6" spans="1:79" ht="17.399999999999999" customHeight="1" x14ac:dyDescent="0.2">
      <c r="A6" s="1"/>
      <c r="B6" s="10" t="s">
        <v>60</v>
      </c>
      <c r="C6" s="15"/>
      <c r="D6" s="544"/>
      <c r="E6" s="3" t="s">
        <v>91</v>
      </c>
      <c r="F6" s="3" t="s">
        <v>92</v>
      </c>
      <c r="G6" s="3" t="s">
        <v>10</v>
      </c>
      <c r="H6" s="27" t="s">
        <v>117</v>
      </c>
      <c r="I6" s="27" t="s">
        <v>117</v>
      </c>
      <c r="J6" s="27" t="s">
        <v>117</v>
      </c>
      <c r="K6" s="34"/>
      <c r="L6" s="30" t="s">
        <v>122</v>
      </c>
      <c r="M6" s="3" t="s">
        <v>95</v>
      </c>
      <c r="N6" s="3" t="s">
        <v>96</v>
      </c>
      <c r="O6" s="3" t="s">
        <v>10</v>
      </c>
      <c r="P6" s="28" t="s">
        <v>119</v>
      </c>
      <c r="Q6" s="28" t="s">
        <v>119</v>
      </c>
      <c r="R6" s="17" t="s">
        <v>146</v>
      </c>
      <c r="S6" s="28" t="s">
        <v>119</v>
      </c>
      <c r="T6" s="29" t="s">
        <v>119</v>
      </c>
      <c r="U6" s="34"/>
      <c r="V6" s="10" t="s">
        <v>60</v>
      </c>
      <c r="W6" s="15"/>
      <c r="X6" s="544"/>
      <c r="Y6" s="3" t="s">
        <v>91</v>
      </c>
      <c r="Z6" s="3" t="s">
        <v>92</v>
      </c>
      <c r="AA6" s="3" t="s">
        <v>10</v>
      </c>
      <c r="AB6" s="27" t="s">
        <v>119</v>
      </c>
      <c r="AC6" s="27" t="s">
        <v>119</v>
      </c>
      <c r="AD6" s="27" t="s">
        <v>119</v>
      </c>
      <c r="AF6" s="30" t="s">
        <v>122</v>
      </c>
      <c r="AG6" s="3" t="s">
        <v>95</v>
      </c>
      <c r="AH6" s="3" t="s">
        <v>96</v>
      </c>
      <c r="AI6" s="3" t="s">
        <v>10</v>
      </c>
      <c r="AJ6" s="28" t="s">
        <v>119</v>
      </c>
      <c r="AK6" s="28" t="s">
        <v>119</v>
      </c>
      <c r="AL6" s="17" t="s">
        <v>147</v>
      </c>
      <c r="AM6" s="28" t="s">
        <v>119</v>
      </c>
      <c r="AN6" s="29" t="s">
        <v>119</v>
      </c>
    </row>
    <row r="7" spans="1:79" ht="17.399999999999999" customHeight="1" x14ac:dyDescent="0.2">
      <c r="A7" s="1"/>
      <c r="B7" s="11"/>
      <c r="C7" s="4" t="s">
        <v>85</v>
      </c>
      <c r="D7" s="21">
        <v>4771</v>
      </c>
      <c r="E7" s="21">
        <v>10012</v>
      </c>
      <c r="F7" s="21">
        <v>811</v>
      </c>
      <c r="G7" s="21">
        <v>10823</v>
      </c>
      <c r="H7" s="21"/>
      <c r="I7" s="21"/>
      <c r="J7" s="21"/>
      <c r="K7" s="35"/>
      <c r="L7" s="21"/>
      <c r="M7" s="21"/>
      <c r="N7" s="21"/>
      <c r="O7" s="21"/>
      <c r="P7" s="21"/>
      <c r="Q7" s="21"/>
      <c r="R7" s="21"/>
      <c r="S7" s="21"/>
      <c r="T7" s="23">
        <v>25860</v>
      </c>
      <c r="U7" s="41"/>
      <c r="V7" s="38" t="s">
        <v>153</v>
      </c>
      <c r="W7" s="7" t="s">
        <v>31</v>
      </c>
      <c r="X7" s="21">
        <v>12200</v>
      </c>
      <c r="Y7" s="21">
        <v>9280</v>
      </c>
      <c r="Z7" s="21">
        <v>567508</v>
      </c>
      <c r="AA7" s="21">
        <v>576788</v>
      </c>
      <c r="AB7" s="21"/>
      <c r="AC7" s="21"/>
      <c r="AD7" s="21"/>
      <c r="AF7" s="18"/>
      <c r="AG7" s="18"/>
      <c r="AH7" s="18"/>
      <c r="AI7" s="18"/>
      <c r="AJ7" s="18"/>
      <c r="AK7" s="18"/>
      <c r="AL7" s="18"/>
      <c r="AM7" s="18"/>
      <c r="AN7" s="19">
        <v>600</v>
      </c>
      <c r="AP7" s="36"/>
    </row>
    <row r="8" spans="1:79" ht="17.399999999999999" customHeight="1" x14ac:dyDescent="0.2">
      <c r="A8" s="1"/>
      <c r="B8" s="9"/>
      <c r="C8" s="4" t="s">
        <v>1</v>
      </c>
      <c r="D8" s="21">
        <v>1585</v>
      </c>
      <c r="E8" s="21">
        <v>18289</v>
      </c>
      <c r="F8" s="21">
        <v>115476</v>
      </c>
      <c r="G8" s="21">
        <v>133765</v>
      </c>
      <c r="H8" s="21">
        <v>1800</v>
      </c>
      <c r="I8" s="21">
        <v>17300</v>
      </c>
      <c r="J8" s="21"/>
      <c r="K8" s="35"/>
      <c r="L8" s="21"/>
      <c r="M8" s="21"/>
      <c r="N8" s="21"/>
      <c r="O8" s="21"/>
      <c r="P8" s="21"/>
      <c r="Q8" s="21"/>
      <c r="R8" s="21"/>
      <c r="S8" s="21"/>
      <c r="T8" s="23">
        <v>62025</v>
      </c>
      <c r="U8" s="41"/>
      <c r="V8" s="39" t="s">
        <v>154</v>
      </c>
      <c r="W8" s="7" t="s">
        <v>32</v>
      </c>
      <c r="X8" s="21">
        <v>3479</v>
      </c>
      <c r="Y8" s="21">
        <v>14</v>
      </c>
      <c r="Z8" s="21"/>
      <c r="AA8" s="21">
        <v>14</v>
      </c>
      <c r="AB8" s="21"/>
      <c r="AC8" s="21"/>
      <c r="AD8" s="21"/>
      <c r="AF8" s="18"/>
      <c r="AG8" s="18"/>
      <c r="AH8" s="18"/>
      <c r="AI8" s="18"/>
      <c r="AJ8" s="18"/>
      <c r="AK8" s="18"/>
      <c r="AL8" s="18"/>
      <c r="AM8" s="18"/>
      <c r="AN8" s="19">
        <v>15105</v>
      </c>
      <c r="AP8" s="36"/>
    </row>
    <row r="9" spans="1:79" ht="17.399999999999999" customHeight="1" x14ac:dyDescent="0.2">
      <c r="A9" s="1"/>
      <c r="B9" s="9"/>
      <c r="C9" s="4" t="s">
        <v>2</v>
      </c>
      <c r="D9" s="21">
        <v>2908</v>
      </c>
      <c r="E9" s="21">
        <v>4660</v>
      </c>
      <c r="F9" s="21"/>
      <c r="G9" s="21">
        <v>4660</v>
      </c>
      <c r="H9" s="21"/>
      <c r="I9" s="21"/>
      <c r="J9" s="21"/>
      <c r="K9" s="35"/>
      <c r="L9" s="21">
        <v>2</v>
      </c>
      <c r="M9" s="21"/>
      <c r="N9" s="21"/>
      <c r="O9" s="21"/>
      <c r="P9" s="21"/>
      <c r="Q9" s="21"/>
      <c r="R9" s="21"/>
      <c r="S9" s="21"/>
      <c r="T9" s="23">
        <v>138900</v>
      </c>
      <c r="U9" s="41"/>
      <c r="V9" s="39" t="s">
        <v>155</v>
      </c>
      <c r="W9" s="7" t="s">
        <v>33</v>
      </c>
      <c r="X9" s="21">
        <v>14100</v>
      </c>
      <c r="Y9" s="21">
        <v>1445</v>
      </c>
      <c r="Z9" s="21">
        <v>31931</v>
      </c>
      <c r="AA9" s="21">
        <v>33376</v>
      </c>
      <c r="AB9" s="21"/>
      <c r="AC9" s="21"/>
      <c r="AD9" s="21">
        <v>114684</v>
      </c>
      <c r="AF9" s="18"/>
      <c r="AG9" s="18">
        <v>9244</v>
      </c>
      <c r="AH9" s="18"/>
      <c r="AI9" s="18">
        <f>SUM(AG9:AH9)</f>
        <v>9244</v>
      </c>
      <c r="AJ9" s="18">
        <v>71</v>
      </c>
      <c r="AK9" s="18"/>
      <c r="AL9" s="18"/>
      <c r="AM9" s="18"/>
      <c r="AN9" s="19">
        <v>10650</v>
      </c>
      <c r="AP9" s="36"/>
    </row>
    <row r="10" spans="1:79" ht="17.399999999999999" customHeight="1" x14ac:dyDescent="0.2">
      <c r="A10" s="1"/>
      <c r="B10" s="9" t="s">
        <v>61</v>
      </c>
      <c r="C10" s="5" t="s">
        <v>0</v>
      </c>
      <c r="D10" s="21">
        <v>10666</v>
      </c>
      <c r="E10" s="21">
        <v>4360</v>
      </c>
      <c r="F10" s="21"/>
      <c r="G10" s="21">
        <v>4360</v>
      </c>
      <c r="H10" s="21"/>
      <c r="I10" s="21"/>
      <c r="J10" s="21"/>
      <c r="K10" s="35"/>
      <c r="L10" s="21"/>
      <c r="M10" s="21"/>
      <c r="N10" s="21"/>
      <c r="O10" s="21"/>
      <c r="P10" s="21"/>
      <c r="Q10" s="21"/>
      <c r="R10" s="21"/>
      <c r="S10" s="21"/>
      <c r="T10" s="23">
        <v>2595</v>
      </c>
      <c r="U10" s="41"/>
      <c r="V10" s="37"/>
      <c r="W10" s="7" t="s">
        <v>10</v>
      </c>
      <c r="X10" s="21">
        <f>SUM(X7:X9)</f>
        <v>29779</v>
      </c>
      <c r="Y10" s="21">
        <f>SUM(Y7:Y9)</f>
        <v>10739</v>
      </c>
      <c r="Z10" s="21">
        <f>SUM(Z7:Z9)</f>
        <v>599439</v>
      </c>
      <c r="AA10" s="21">
        <f>SUM(AA7:AA9)</f>
        <v>610178</v>
      </c>
      <c r="AB10" s="21"/>
      <c r="AC10" s="21"/>
      <c r="AD10" s="21">
        <f>SUM(AD7:AD9)</f>
        <v>114684</v>
      </c>
      <c r="AF10" s="18"/>
      <c r="AG10" s="18">
        <f>SUM(AG7:AG9)</f>
        <v>9244</v>
      </c>
      <c r="AH10" s="18"/>
      <c r="AI10" s="18">
        <f>SUM(AI7:AI9)</f>
        <v>9244</v>
      </c>
      <c r="AJ10" s="18">
        <v>71</v>
      </c>
      <c r="AK10" s="18"/>
      <c r="AL10" s="18"/>
      <c r="AM10" s="18"/>
      <c r="AN10" s="19">
        <v>26355</v>
      </c>
      <c r="AP10" s="36"/>
    </row>
    <row r="11" spans="1:79" ht="17.399999999999999" customHeight="1" x14ac:dyDescent="0.2">
      <c r="A11" s="1"/>
      <c r="B11" s="9"/>
      <c r="C11" s="4" t="s">
        <v>5</v>
      </c>
      <c r="D11" s="21"/>
      <c r="E11" s="21">
        <v>114</v>
      </c>
      <c r="F11" s="21">
        <v>28179</v>
      </c>
      <c r="G11" s="21">
        <v>28293</v>
      </c>
      <c r="H11" s="21"/>
      <c r="I11" s="21">
        <v>18384</v>
      </c>
      <c r="J11" s="21"/>
      <c r="K11" s="35"/>
      <c r="L11" s="21"/>
      <c r="M11" s="21"/>
      <c r="N11" s="21"/>
      <c r="O11" s="21"/>
      <c r="P11" s="21"/>
      <c r="Q11" s="21"/>
      <c r="R11" s="21"/>
      <c r="S11" s="21"/>
      <c r="T11" s="23">
        <v>7500</v>
      </c>
      <c r="U11" s="41"/>
      <c r="V11" s="38" t="s">
        <v>75</v>
      </c>
      <c r="W11" s="7" t="s">
        <v>35</v>
      </c>
      <c r="X11" s="21">
        <v>10473</v>
      </c>
      <c r="Y11" s="21">
        <v>2830</v>
      </c>
      <c r="Z11" s="21">
        <v>59544</v>
      </c>
      <c r="AA11" s="21">
        <v>62374</v>
      </c>
      <c r="AB11" s="21"/>
      <c r="AC11" s="21"/>
      <c r="AD11" s="21"/>
      <c r="AF11" s="18"/>
      <c r="AG11" s="18"/>
      <c r="AH11" s="18"/>
      <c r="AI11" s="18"/>
      <c r="AJ11" s="18"/>
      <c r="AK11" s="18"/>
      <c r="AL11" s="18"/>
      <c r="AM11" s="18"/>
      <c r="AN11" s="19">
        <v>22725</v>
      </c>
      <c r="AP11" s="36"/>
    </row>
    <row r="12" spans="1:79" ht="17.399999999999999" customHeight="1" x14ac:dyDescent="0.2">
      <c r="A12" s="1"/>
      <c r="B12" s="9" t="s">
        <v>148</v>
      </c>
      <c r="C12" s="4" t="s">
        <v>8</v>
      </c>
      <c r="D12" s="21">
        <v>621</v>
      </c>
      <c r="E12" s="21">
        <v>67</v>
      </c>
      <c r="F12" s="21"/>
      <c r="G12" s="21">
        <v>67</v>
      </c>
      <c r="H12" s="21"/>
      <c r="I12" s="21"/>
      <c r="J12" s="21"/>
      <c r="K12" s="35"/>
      <c r="L12" s="21"/>
      <c r="M12" s="21"/>
      <c r="N12" s="21"/>
      <c r="O12" s="21"/>
      <c r="P12" s="21"/>
      <c r="Q12" s="21"/>
      <c r="R12" s="21"/>
      <c r="S12" s="21"/>
      <c r="T12" s="23"/>
      <c r="U12" s="41"/>
      <c r="V12" s="39" t="s">
        <v>149</v>
      </c>
      <c r="W12" s="7" t="s">
        <v>36</v>
      </c>
      <c r="X12" s="21">
        <v>7702</v>
      </c>
      <c r="Y12" s="21">
        <v>2876</v>
      </c>
      <c r="Z12" s="21">
        <v>3558</v>
      </c>
      <c r="AA12" s="21">
        <v>6434</v>
      </c>
      <c r="AB12" s="21"/>
      <c r="AC12" s="21"/>
      <c r="AD12" s="21"/>
      <c r="AF12" s="18">
        <v>30</v>
      </c>
      <c r="AG12" s="18">
        <v>12970</v>
      </c>
      <c r="AH12" s="18"/>
      <c r="AI12" s="18">
        <f>SUM(AG12:AH12)</f>
        <v>12970</v>
      </c>
      <c r="AJ12" s="18">
        <v>180</v>
      </c>
      <c r="AK12" s="18">
        <v>90</v>
      </c>
      <c r="AL12" s="18"/>
      <c r="AM12" s="18"/>
      <c r="AN12" s="19">
        <v>2100</v>
      </c>
      <c r="AP12" s="36"/>
    </row>
    <row r="13" spans="1:79" ht="17.399999999999999" customHeight="1" x14ac:dyDescent="0.2">
      <c r="A13" s="1"/>
      <c r="B13" s="9"/>
      <c r="C13" s="4" t="s">
        <v>9</v>
      </c>
      <c r="D13" s="21"/>
      <c r="E13" s="21">
        <v>73986</v>
      </c>
      <c r="F13" s="21">
        <v>3961</v>
      </c>
      <c r="G13" s="21">
        <v>77947</v>
      </c>
      <c r="H13" s="21"/>
      <c r="I13" s="21"/>
      <c r="J13" s="21"/>
      <c r="K13" s="35"/>
      <c r="L13" s="21"/>
      <c r="M13" s="21"/>
      <c r="N13" s="21"/>
      <c r="O13" s="21"/>
      <c r="P13" s="21"/>
      <c r="Q13" s="21"/>
      <c r="R13" s="21"/>
      <c r="S13" s="21"/>
      <c r="T13" s="23">
        <v>19080</v>
      </c>
      <c r="U13" s="41"/>
      <c r="V13" s="37" t="s">
        <v>76</v>
      </c>
      <c r="W13" s="7" t="s">
        <v>10</v>
      </c>
      <c r="X13" s="21">
        <f>SUM(X11:X12)</f>
        <v>18175</v>
      </c>
      <c r="Y13" s="21">
        <f>SUM(Y11:Y12)</f>
        <v>5706</v>
      </c>
      <c r="Z13" s="21">
        <f>SUM(Z11:Z12)</f>
        <v>63102</v>
      </c>
      <c r="AA13" s="21">
        <f>SUM(AA11:AA12)</f>
        <v>68808</v>
      </c>
      <c r="AB13" s="21"/>
      <c r="AC13" s="21"/>
      <c r="AD13" s="21"/>
      <c r="AF13" s="18">
        <v>30</v>
      </c>
      <c r="AG13" s="18">
        <v>12970</v>
      </c>
      <c r="AH13" s="18"/>
      <c r="AI13" s="18">
        <f>SUM(AG13:AH13)</f>
        <v>12970</v>
      </c>
      <c r="AJ13" s="18">
        <v>180</v>
      </c>
      <c r="AK13" s="18">
        <v>90</v>
      </c>
      <c r="AL13" s="18"/>
      <c r="AM13" s="18"/>
      <c r="AN13" s="19">
        <v>24825</v>
      </c>
      <c r="AP13" s="36"/>
    </row>
    <row r="14" spans="1:79" ht="17.399999999999999" customHeight="1" x14ac:dyDescent="0.2">
      <c r="A14" s="1"/>
      <c r="B14" s="9"/>
      <c r="C14" s="4" t="s">
        <v>7</v>
      </c>
      <c r="D14" s="21">
        <v>2453</v>
      </c>
      <c r="E14" s="21"/>
      <c r="F14" s="21">
        <v>9774</v>
      </c>
      <c r="G14" s="21">
        <v>9774</v>
      </c>
      <c r="H14" s="21"/>
      <c r="I14" s="21"/>
      <c r="J14" s="21"/>
      <c r="K14" s="35"/>
      <c r="L14" s="21"/>
      <c r="M14" s="21"/>
      <c r="N14" s="21"/>
      <c r="O14" s="21"/>
      <c r="P14" s="21"/>
      <c r="Q14" s="21"/>
      <c r="R14" s="21"/>
      <c r="S14" s="21"/>
      <c r="T14" s="23">
        <v>14625</v>
      </c>
      <c r="U14" s="41"/>
      <c r="V14" s="38" t="s">
        <v>77</v>
      </c>
      <c r="W14" s="7" t="s">
        <v>37</v>
      </c>
      <c r="X14" s="21">
        <v>12776</v>
      </c>
      <c r="Y14" s="21">
        <v>23872</v>
      </c>
      <c r="Z14" s="21">
        <v>27194</v>
      </c>
      <c r="AA14" s="21">
        <v>51066</v>
      </c>
      <c r="AB14" s="21">
        <v>880</v>
      </c>
      <c r="AC14" s="21"/>
      <c r="AD14" s="21"/>
      <c r="AF14" s="18">
        <v>400</v>
      </c>
      <c r="AG14" s="18">
        <v>40</v>
      </c>
      <c r="AH14" s="18"/>
      <c r="AI14" s="18">
        <f>SUM(AG14:AH14)</f>
        <v>40</v>
      </c>
      <c r="AJ14" s="18">
        <v>1380</v>
      </c>
      <c r="AK14" s="18">
        <v>260</v>
      </c>
      <c r="AL14" s="18"/>
      <c r="AM14" s="18"/>
      <c r="AN14" s="19">
        <v>750</v>
      </c>
      <c r="AP14" s="36"/>
    </row>
    <row r="15" spans="1:79" ht="17.399999999999999" customHeight="1" x14ac:dyDescent="0.2">
      <c r="A15" s="1"/>
      <c r="B15" s="9" t="s">
        <v>62</v>
      </c>
      <c r="C15" s="4" t="s">
        <v>3</v>
      </c>
      <c r="D15" s="21">
        <v>400</v>
      </c>
      <c r="E15" s="21">
        <v>33531</v>
      </c>
      <c r="F15" s="21">
        <v>2278</v>
      </c>
      <c r="G15" s="21">
        <v>35809</v>
      </c>
      <c r="H15" s="21"/>
      <c r="I15" s="21">
        <v>13445</v>
      </c>
      <c r="J15" s="21"/>
      <c r="K15" s="35"/>
      <c r="L15" s="21"/>
      <c r="M15" s="21"/>
      <c r="N15" s="21"/>
      <c r="O15" s="21"/>
      <c r="P15" s="21"/>
      <c r="Q15" s="21"/>
      <c r="R15" s="21"/>
      <c r="S15" s="21"/>
      <c r="T15" s="23"/>
      <c r="U15" s="41"/>
      <c r="V15" s="39" t="s">
        <v>149</v>
      </c>
      <c r="W15" s="7" t="s">
        <v>38</v>
      </c>
      <c r="X15" s="21">
        <v>15900</v>
      </c>
      <c r="Y15" s="21">
        <v>14267</v>
      </c>
      <c r="Z15" s="21"/>
      <c r="AA15" s="21">
        <v>14267</v>
      </c>
      <c r="AB15" s="21">
        <v>270</v>
      </c>
      <c r="AC15" s="21"/>
      <c r="AD15" s="21"/>
      <c r="AF15" s="18">
        <v>72</v>
      </c>
      <c r="AG15" s="18">
        <v>2865</v>
      </c>
      <c r="AH15" s="18"/>
      <c r="AI15" s="18">
        <f>SUM(AG15:AH15)</f>
        <v>2865</v>
      </c>
      <c r="AJ15" s="18">
        <v>250</v>
      </c>
      <c r="AK15" s="18">
        <v>260</v>
      </c>
      <c r="AL15" s="18"/>
      <c r="AM15" s="18"/>
      <c r="AN15" s="19">
        <v>5250</v>
      </c>
      <c r="AP15" s="36"/>
    </row>
    <row r="16" spans="1:79" ht="17.399999999999999" customHeight="1" x14ac:dyDescent="0.2">
      <c r="A16" s="1"/>
      <c r="B16" s="9"/>
      <c r="C16" s="4" t="s">
        <v>4</v>
      </c>
      <c r="D16" s="21">
        <v>552</v>
      </c>
      <c r="E16" s="21">
        <v>212440</v>
      </c>
      <c r="F16" s="21">
        <v>46691</v>
      </c>
      <c r="G16" s="21">
        <v>259131</v>
      </c>
      <c r="H16" s="21">
        <v>117690</v>
      </c>
      <c r="I16" s="21">
        <v>4539</v>
      </c>
      <c r="J16" s="21">
        <v>46948</v>
      </c>
      <c r="K16" s="35"/>
      <c r="L16" s="21"/>
      <c r="M16" s="21"/>
      <c r="N16" s="21"/>
      <c r="O16" s="21"/>
      <c r="P16" s="21"/>
      <c r="Q16" s="21"/>
      <c r="R16" s="21"/>
      <c r="S16" s="21"/>
      <c r="T16" s="23"/>
      <c r="U16" s="41"/>
      <c r="V16" s="37" t="s">
        <v>78</v>
      </c>
      <c r="W16" s="7" t="s">
        <v>10</v>
      </c>
      <c r="X16" s="21">
        <v>28676</v>
      </c>
      <c r="Y16" s="21">
        <f>SUM(Y14:Y15)</f>
        <v>38139</v>
      </c>
      <c r="Z16" s="21">
        <f>SUM(Z14:Z15)</f>
        <v>27194</v>
      </c>
      <c r="AA16" s="21">
        <f>SUM(AA14:AA15)</f>
        <v>65333</v>
      </c>
      <c r="AB16" s="21">
        <f>SUM(AB14:AB15)</f>
        <v>1150</v>
      </c>
      <c r="AC16" s="21"/>
      <c r="AD16" s="21"/>
      <c r="AF16" s="21">
        <f t="shared" ref="AF16:AK16" si="0">SUM(AF14:AF15)</f>
        <v>472</v>
      </c>
      <c r="AG16" s="21">
        <f t="shared" si="0"/>
        <v>2905</v>
      </c>
      <c r="AH16" s="21">
        <f t="shared" si="0"/>
        <v>0</v>
      </c>
      <c r="AI16" s="21">
        <f t="shared" si="0"/>
        <v>2905</v>
      </c>
      <c r="AJ16" s="21">
        <f t="shared" si="0"/>
        <v>1630</v>
      </c>
      <c r="AK16" s="21">
        <f t="shared" si="0"/>
        <v>520</v>
      </c>
      <c r="AL16" s="18"/>
      <c r="AM16" s="18"/>
      <c r="AN16" s="19">
        <v>6000</v>
      </c>
      <c r="AP16" s="36"/>
    </row>
    <row r="17" spans="1:42" ht="17.399999999999999" customHeight="1" x14ac:dyDescent="0.2">
      <c r="A17" s="1"/>
      <c r="B17" s="9"/>
      <c r="C17" s="4" t="s">
        <v>6</v>
      </c>
      <c r="D17" s="21">
        <v>887</v>
      </c>
      <c r="E17" s="21">
        <v>1087</v>
      </c>
      <c r="F17" s="21">
        <v>2217</v>
      </c>
      <c r="G17" s="21">
        <v>3304</v>
      </c>
      <c r="H17" s="21">
        <v>2403</v>
      </c>
      <c r="I17" s="21">
        <v>705</v>
      </c>
      <c r="J17" s="21"/>
      <c r="K17" s="35"/>
      <c r="L17" s="21"/>
      <c r="M17" s="21"/>
      <c r="N17" s="21"/>
      <c r="O17" s="21"/>
      <c r="P17" s="21"/>
      <c r="Q17" s="21"/>
      <c r="R17" s="21"/>
      <c r="S17" s="21"/>
      <c r="T17" s="23">
        <v>1575</v>
      </c>
      <c r="U17" s="41"/>
      <c r="V17" s="38"/>
      <c r="W17" s="7" t="s">
        <v>39</v>
      </c>
      <c r="X17" s="21">
        <v>18110</v>
      </c>
      <c r="Y17" s="21">
        <v>21880</v>
      </c>
      <c r="Z17" s="21">
        <v>36000</v>
      </c>
      <c r="AA17" s="21">
        <v>57880</v>
      </c>
      <c r="AB17" s="21">
        <v>1280</v>
      </c>
      <c r="AC17" s="21"/>
      <c r="AD17" s="21"/>
      <c r="AF17" s="18">
        <v>101</v>
      </c>
      <c r="AG17" s="18"/>
      <c r="AH17" s="18">
        <v>1049</v>
      </c>
      <c r="AI17" s="18">
        <f>SUM(AG17:AH17)</f>
        <v>1049</v>
      </c>
      <c r="AJ17" s="18">
        <v>1394</v>
      </c>
      <c r="AK17" s="18">
        <v>1704</v>
      </c>
      <c r="AL17" s="18"/>
      <c r="AM17" s="18"/>
      <c r="AN17" s="19">
        <v>10500</v>
      </c>
      <c r="AP17" s="36"/>
    </row>
    <row r="18" spans="1:42" ht="17.399999999999999" customHeight="1" x14ac:dyDescent="0.2">
      <c r="A18" s="1"/>
      <c r="B18" s="10"/>
      <c r="C18" s="4" t="s">
        <v>10</v>
      </c>
      <c r="D18" s="21">
        <f t="shared" ref="D18:J18" si="1">SUM(D7:D17)</f>
        <v>24843</v>
      </c>
      <c r="E18" s="21">
        <f t="shared" si="1"/>
        <v>358546</v>
      </c>
      <c r="F18" s="21">
        <f t="shared" si="1"/>
        <v>209387</v>
      </c>
      <c r="G18" s="21">
        <f t="shared" si="1"/>
        <v>567933</v>
      </c>
      <c r="H18" s="21">
        <f t="shared" si="1"/>
        <v>121893</v>
      </c>
      <c r="I18" s="21">
        <f t="shared" si="1"/>
        <v>54373</v>
      </c>
      <c r="J18" s="21">
        <f t="shared" si="1"/>
        <v>46948</v>
      </c>
      <c r="K18" s="35"/>
      <c r="L18" s="21">
        <f>SUM(L7:L17)</f>
        <v>2</v>
      </c>
      <c r="M18" s="21"/>
      <c r="N18" s="21"/>
      <c r="O18" s="21"/>
      <c r="P18" s="21"/>
      <c r="Q18" s="21"/>
      <c r="R18" s="21"/>
      <c r="S18" s="21"/>
      <c r="T18" s="23">
        <f>SUM(T7:T17)</f>
        <v>272160</v>
      </c>
      <c r="U18" s="41"/>
      <c r="V18" s="39"/>
      <c r="W18" s="7" t="s">
        <v>41</v>
      </c>
      <c r="X18" s="21">
        <v>11600</v>
      </c>
      <c r="Y18" s="21">
        <v>966</v>
      </c>
      <c r="Z18" s="21">
        <v>300</v>
      </c>
      <c r="AA18" s="21">
        <v>1266</v>
      </c>
      <c r="AB18" s="21"/>
      <c r="AC18" s="21"/>
      <c r="AD18" s="21"/>
      <c r="AF18" s="18">
        <v>12</v>
      </c>
      <c r="AG18" s="18"/>
      <c r="AH18" s="18">
        <v>5</v>
      </c>
      <c r="AI18" s="18">
        <f>SUM(AG18:AH18)</f>
        <v>5</v>
      </c>
      <c r="AJ18" s="18"/>
      <c r="AK18" s="18">
        <v>6</v>
      </c>
      <c r="AL18" s="18"/>
      <c r="AM18" s="18"/>
      <c r="AN18" s="19"/>
      <c r="AP18" s="36"/>
    </row>
    <row r="19" spans="1:42" ht="17.399999999999999" customHeight="1" x14ac:dyDescent="0.2">
      <c r="A19" s="1"/>
      <c r="B19" s="11"/>
      <c r="C19" s="4" t="s">
        <v>11</v>
      </c>
      <c r="D19" s="21">
        <v>3240</v>
      </c>
      <c r="E19" s="21">
        <v>21867</v>
      </c>
      <c r="F19" s="21">
        <v>59851</v>
      </c>
      <c r="G19" s="21">
        <v>81718</v>
      </c>
      <c r="H19" s="21">
        <v>970</v>
      </c>
      <c r="I19" s="21">
        <v>360</v>
      </c>
      <c r="J19" s="21"/>
      <c r="K19" s="35"/>
      <c r="L19" s="21"/>
      <c r="M19" s="21"/>
      <c r="N19" s="21"/>
      <c r="O19" s="21"/>
      <c r="P19" s="21">
        <v>3010</v>
      </c>
      <c r="Q19" s="21">
        <v>670</v>
      </c>
      <c r="R19" s="21"/>
      <c r="S19" s="21"/>
      <c r="T19" s="23">
        <v>7227</v>
      </c>
      <c r="U19" s="41"/>
      <c r="V19" s="39" t="s">
        <v>79</v>
      </c>
      <c r="W19" s="7" t="s">
        <v>40</v>
      </c>
      <c r="X19" s="21">
        <v>19010</v>
      </c>
      <c r="Y19" s="21">
        <v>5883</v>
      </c>
      <c r="Z19" s="21">
        <v>6600</v>
      </c>
      <c r="AA19" s="21">
        <v>12483</v>
      </c>
      <c r="AB19" s="21">
        <v>58</v>
      </c>
      <c r="AC19" s="21"/>
      <c r="AD19" s="21"/>
      <c r="AF19" s="18">
        <v>1000</v>
      </c>
      <c r="AG19" s="18"/>
      <c r="AH19" s="18">
        <v>1500</v>
      </c>
      <c r="AI19" s="18">
        <f>SUM(AG19:AH19)</f>
        <v>1500</v>
      </c>
      <c r="AJ19" s="18">
        <v>2924</v>
      </c>
      <c r="AK19" s="18">
        <v>7</v>
      </c>
      <c r="AL19" s="18"/>
      <c r="AM19" s="18"/>
      <c r="AN19" s="19">
        <v>6000</v>
      </c>
      <c r="AP19" s="36"/>
    </row>
    <row r="20" spans="1:42" ht="17.399999999999999" customHeight="1" x14ac:dyDescent="0.2">
      <c r="A20" s="1"/>
      <c r="B20" s="9" t="s">
        <v>63</v>
      </c>
      <c r="C20" s="4" t="s">
        <v>86</v>
      </c>
      <c r="D20" s="21">
        <v>8208</v>
      </c>
      <c r="E20" s="21">
        <v>17392</v>
      </c>
      <c r="F20" s="21">
        <v>7016</v>
      </c>
      <c r="G20" s="21">
        <v>24408</v>
      </c>
      <c r="H20" s="21"/>
      <c r="I20" s="21"/>
      <c r="J20" s="21"/>
      <c r="K20" s="35"/>
      <c r="L20" s="21"/>
      <c r="M20" s="21"/>
      <c r="N20" s="21"/>
      <c r="O20" s="21"/>
      <c r="P20" s="21"/>
      <c r="Q20" s="21"/>
      <c r="R20" s="21"/>
      <c r="S20" s="21"/>
      <c r="T20" s="23">
        <v>9000</v>
      </c>
      <c r="U20" s="41"/>
      <c r="V20" s="39"/>
      <c r="W20" s="7" t="s">
        <v>42</v>
      </c>
      <c r="X20" s="21">
        <v>5052</v>
      </c>
      <c r="Y20" s="21">
        <v>3967</v>
      </c>
      <c r="Z20" s="21"/>
      <c r="AA20" s="21">
        <v>3967</v>
      </c>
      <c r="AB20" s="21">
        <v>4900</v>
      </c>
      <c r="AC20" s="21"/>
      <c r="AD20" s="21"/>
      <c r="AF20" s="18">
        <v>23</v>
      </c>
      <c r="AG20" s="18"/>
      <c r="AH20" s="18">
        <v>1250</v>
      </c>
      <c r="AI20" s="18">
        <f>SUM(AG20:AH20)</f>
        <v>1250</v>
      </c>
      <c r="AJ20" s="18">
        <v>630</v>
      </c>
      <c r="AK20" s="18">
        <v>250</v>
      </c>
      <c r="AL20" s="18"/>
      <c r="AM20" s="18"/>
      <c r="AN20" s="19">
        <v>9750</v>
      </c>
      <c r="AP20" s="36"/>
    </row>
    <row r="21" spans="1:42" ht="17.399999999999999" customHeight="1" x14ac:dyDescent="0.2">
      <c r="A21" s="1"/>
      <c r="B21" s="9" t="s">
        <v>149</v>
      </c>
      <c r="C21" s="4" t="s">
        <v>12</v>
      </c>
      <c r="D21" s="21">
        <v>4140</v>
      </c>
      <c r="E21" s="21">
        <v>2135</v>
      </c>
      <c r="F21" s="21">
        <v>36130</v>
      </c>
      <c r="G21" s="21">
        <v>38265</v>
      </c>
      <c r="H21" s="21"/>
      <c r="I21" s="21"/>
      <c r="J21" s="21"/>
      <c r="K21" s="35"/>
      <c r="L21" s="21"/>
      <c r="M21" s="21"/>
      <c r="N21" s="21"/>
      <c r="O21" s="21"/>
      <c r="P21" s="21">
        <v>2419</v>
      </c>
      <c r="Q21" s="21">
        <v>60</v>
      </c>
      <c r="R21" s="21"/>
      <c r="S21" s="21"/>
      <c r="T21" s="23"/>
      <c r="U21" s="41"/>
      <c r="V21" s="39" t="s">
        <v>148</v>
      </c>
      <c r="W21" s="7" t="s">
        <v>43</v>
      </c>
      <c r="X21" s="21">
        <v>5581</v>
      </c>
      <c r="Y21" s="21">
        <v>704</v>
      </c>
      <c r="Z21" s="21"/>
      <c r="AA21" s="21">
        <v>704</v>
      </c>
      <c r="AB21" s="21"/>
      <c r="AC21" s="21"/>
      <c r="AD21" s="21"/>
      <c r="AF21" s="18">
        <v>5</v>
      </c>
      <c r="AG21" s="18"/>
      <c r="AH21" s="18">
        <v>22167</v>
      </c>
      <c r="AI21" s="18">
        <f>SUM(AG21:AH21)</f>
        <v>22167</v>
      </c>
      <c r="AJ21" s="18">
        <v>11</v>
      </c>
      <c r="AK21" s="18">
        <v>6</v>
      </c>
      <c r="AL21" s="18"/>
      <c r="AM21" s="18"/>
      <c r="AN21" s="19"/>
      <c r="AP21" s="36"/>
    </row>
    <row r="22" spans="1:42" ht="17.399999999999999" customHeight="1" x14ac:dyDescent="0.2">
      <c r="A22" s="1"/>
      <c r="B22" s="9" t="s">
        <v>64</v>
      </c>
      <c r="C22" s="4" t="s">
        <v>13</v>
      </c>
      <c r="D22" s="21">
        <v>11145</v>
      </c>
      <c r="E22" s="21">
        <v>3459</v>
      </c>
      <c r="F22" s="21">
        <v>57527</v>
      </c>
      <c r="G22" s="21">
        <v>60986</v>
      </c>
      <c r="H22" s="21"/>
      <c r="I22" s="21"/>
      <c r="J22" s="21"/>
      <c r="K22" s="35"/>
      <c r="L22" s="21"/>
      <c r="M22" s="21"/>
      <c r="N22" s="21"/>
      <c r="O22" s="21"/>
      <c r="P22" s="21">
        <v>3034</v>
      </c>
      <c r="Q22" s="21">
        <v>46</v>
      </c>
      <c r="R22" s="21"/>
      <c r="S22" s="21"/>
      <c r="T22" s="23">
        <v>1134</v>
      </c>
      <c r="U22" s="41"/>
      <c r="V22" s="39"/>
      <c r="W22" s="7" t="s">
        <v>44</v>
      </c>
      <c r="X22" s="21">
        <f>SUM(X17:X21)</f>
        <v>59353</v>
      </c>
      <c r="Y22" s="21">
        <f>SUM(Y17:Y21)</f>
        <v>33400</v>
      </c>
      <c r="Z22" s="21">
        <f>SUM(Z17:Z21)</f>
        <v>42900</v>
      </c>
      <c r="AA22" s="21">
        <f>SUM(AA17:AA21)</f>
        <v>76300</v>
      </c>
      <c r="AB22" s="21">
        <f>SUM(AB17:AB21)</f>
        <v>6238</v>
      </c>
      <c r="AC22" s="21"/>
      <c r="AD22" s="21"/>
      <c r="AF22" s="18">
        <f>SUM(AF17:AF21)</f>
        <v>1141</v>
      </c>
      <c r="AG22" s="18"/>
      <c r="AH22" s="18">
        <f>SUM(AH17:AH21)</f>
        <v>25971</v>
      </c>
      <c r="AI22" s="18">
        <f>SUM(AI17:AI21)</f>
        <v>25971</v>
      </c>
      <c r="AJ22" s="18">
        <f>SUM(AJ17:AJ21)</f>
        <v>4959</v>
      </c>
      <c r="AK22" s="18">
        <f>SUM(AK17:AK21)</f>
        <v>1973</v>
      </c>
      <c r="AL22" s="18"/>
      <c r="AM22" s="18"/>
      <c r="AN22" s="19">
        <f>SUM(AN17:AN21)</f>
        <v>26250</v>
      </c>
      <c r="AP22" s="36"/>
    </row>
    <row r="23" spans="1:42" ht="17.399999999999999" customHeight="1" x14ac:dyDescent="0.2">
      <c r="A23" s="1"/>
      <c r="B23" s="10"/>
      <c r="C23" s="4" t="s">
        <v>10</v>
      </c>
      <c r="D23" s="21">
        <f t="shared" ref="D23:I23" si="2">SUM(D19:D22)</f>
        <v>26733</v>
      </c>
      <c r="E23" s="21">
        <f t="shared" si="2"/>
        <v>44853</v>
      </c>
      <c r="F23" s="21">
        <f t="shared" si="2"/>
        <v>160524</v>
      </c>
      <c r="G23" s="21">
        <f t="shared" si="2"/>
        <v>205377</v>
      </c>
      <c r="H23" s="21">
        <f t="shared" si="2"/>
        <v>970</v>
      </c>
      <c r="I23" s="21">
        <f t="shared" si="2"/>
        <v>360</v>
      </c>
      <c r="J23" s="21"/>
      <c r="K23" s="35"/>
      <c r="L23" s="21"/>
      <c r="M23" s="21"/>
      <c r="N23" s="21"/>
      <c r="O23" s="21"/>
      <c r="P23" s="21">
        <f>SUM(P19:P22)</f>
        <v>8463</v>
      </c>
      <c r="Q23" s="21">
        <f>SUM(Q19:Q22)</f>
        <v>776</v>
      </c>
      <c r="R23" s="21"/>
      <c r="S23" s="21"/>
      <c r="T23" s="23">
        <f>SUM(T19:T22)</f>
        <v>17361</v>
      </c>
      <c r="U23" s="41"/>
      <c r="V23" s="39"/>
      <c r="W23" s="7" t="s">
        <v>45</v>
      </c>
      <c r="X23" s="21">
        <v>10161</v>
      </c>
      <c r="Y23" s="21">
        <v>61468</v>
      </c>
      <c r="Z23" s="21">
        <v>690859</v>
      </c>
      <c r="AA23" s="21">
        <v>752327</v>
      </c>
      <c r="AB23" s="21">
        <v>100</v>
      </c>
      <c r="AC23" s="21"/>
      <c r="AD23" s="21">
        <v>318218</v>
      </c>
      <c r="AF23" s="18">
        <v>651</v>
      </c>
      <c r="AG23" s="18">
        <v>20</v>
      </c>
      <c r="AH23" s="18">
        <v>471723</v>
      </c>
      <c r="AI23" s="18">
        <f>SUM(AG23:AH23)</f>
        <v>471743</v>
      </c>
      <c r="AJ23" s="18">
        <v>400</v>
      </c>
      <c r="AK23" s="18">
        <v>100</v>
      </c>
      <c r="AL23" s="18">
        <v>15</v>
      </c>
      <c r="AM23" s="18"/>
      <c r="AN23" s="19">
        <v>207939</v>
      </c>
      <c r="AP23" s="36"/>
    </row>
    <row r="24" spans="1:42" ht="17.399999999999999" customHeight="1" x14ac:dyDescent="0.2">
      <c r="A24" s="1"/>
      <c r="B24" s="11"/>
      <c r="C24" s="4" t="s">
        <v>14</v>
      </c>
      <c r="D24" s="21">
        <v>4404</v>
      </c>
      <c r="E24" s="21">
        <v>4910</v>
      </c>
      <c r="F24" s="21">
        <v>115670</v>
      </c>
      <c r="G24" s="21">
        <v>120580</v>
      </c>
      <c r="H24" s="21">
        <v>4630</v>
      </c>
      <c r="I24" s="21"/>
      <c r="J24" s="21"/>
      <c r="K24" s="35"/>
      <c r="L24" s="21"/>
      <c r="M24" s="21"/>
      <c r="N24" s="21"/>
      <c r="O24" s="21"/>
      <c r="P24" s="21">
        <v>4754</v>
      </c>
      <c r="Q24" s="21"/>
      <c r="R24" s="21"/>
      <c r="S24" s="21"/>
      <c r="T24" s="23">
        <v>12225</v>
      </c>
      <c r="U24" s="41"/>
      <c r="V24" s="39" t="s">
        <v>80</v>
      </c>
      <c r="W24" s="7" t="s">
        <v>46</v>
      </c>
      <c r="X24" s="21">
        <v>4695</v>
      </c>
      <c r="Y24" s="21">
        <v>19303</v>
      </c>
      <c r="Z24" s="21">
        <v>760</v>
      </c>
      <c r="AA24" s="21">
        <v>20063</v>
      </c>
      <c r="AB24" s="21"/>
      <c r="AC24" s="21"/>
      <c r="AD24" s="21"/>
      <c r="AF24" s="18">
        <v>200</v>
      </c>
      <c r="AG24" s="18"/>
      <c r="AH24" s="18">
        <v>2559</v>
      </c>
      <c r="AI24" s="18">
        <f>SUM(AG24:AH24)</f>
        <v>2559</v>
      </c>
      <c r="AJ24" s="18"/>
      <c r="AK24" s="18"/>
      <c r="AL24" s="18"/>
      <c r="AM24" s="18"/>
      <c r="AN24" s="19">
        <v>33465</v>
      </c>
      <c r="AP24" s="36"/>
    </row>
    <row r="25" spans="1:42" ht="17.399999999999999" customHeight="1" x14ac:dyDescent="0.2">
      <c r="A25" s="1"/>
      <c r="B25" s="9" t="s">
        <v>65</v>
      </c>
      <c r="C25" s="4" t="s">
        <v>15</v>
      </c>
      <c r="D25" s="21">
        <v>25</v>
      </c>
      <c r="E25" s="21">
        <v>118</v>
      </c>
      <c r="F25" s="21">
        <v>1436</v>
      </c>
      <c r="G25" s="21">
        <v>1554</v>
      </c>
      <c r="H25" s="21"/>
      <c r="I25" s="21"/>
      <c r="J25" s="21"/>
      <c r="K25" s="35"/>
      <c r="L25" s="21"/>
      <c r="M25" s="21"/>
      <c r="N25" s="21"/>
      <c r="O25" s="21"/>
      <c r="P25" s="21">
        <v>1000</v>
      </c>
      <c r="Q25" s="21"/>
      <c r="R25" s="21"/>
      <c r="S25" s="21"/>
      <c r="T25" s="23"/>
      <c r="U25" s="41"/>
      <c r="V25" s="39"/>
      <c r="W25" s="7" t="s">
        <v>44</v>
      </c>
      <c r="X25" s="21">
        <f>SUM(X23:X24)</f>
        <v>14856</v>
      </c>
      <c r="Y25" s="21">
        <f>SUM(Y23:Y24)</f>
        <v>80771</v>
      </c>
      <c r="Z25" s="21">
        <f>SUM(Z23:Z24)</f>
        <v>691619</v>
      </c>
      <c r="AA25" s="21">
        <f>SUM(AA23:AA24)</f>
        <v>772390</v>
      </c>
      <c r="AB25" s="21">
        <f>SUM(AB23:AB24)</f>
        <v>100</v>
      </c>
      <c r="AC25" s="21"/>
      <c r="AD25" s="21">
        <f>SUM(AD23:AD24)</f>
        <v>318218</v>
      </c>
      <c r="AF25" s="18">
        <f>SUM(AF23:AF24)</f>
        <v>851</v>
      </c>
      <c r="AG25" s="18">
        <f t="shared" ref="AG25:AN25" si="3">SUM(AG23:AG24)</f>
        <v>20</v>
      </c>
      <c r="AH25" s="18">
        <f t="shared" si="3"/>
        <v>474282</v>
      </c>
      <c r="AI25" s="18">
        <f t="shared" si="3"/>
        <v>474302</v>
      </c>
      <c r="AJ25" s="18">
        <f t="shared" si="3"/>
        <v>400</v>
      </c>
      <c r="AK25" s="18">
        <f t="shared" si="3"/>
        <v>100</v>
      </c>
      <c r="AL25" s="18">
        <f t="shared" si="3"/>
        <v>15</v>
      </c>
      <c r="AM25" s="18"/>
      <c r="AN25" s="19">
        <f t="shared" si="3"/>
        <v>241404</v>
      </c>
      <c r="AP25" s="36"/>
    </row>
    <row r="26" spans="1:42" ht="17.399999999999999" customHeight="1" x14ac:dyDescent="0.2">
      <c r="A26" s="1"/>
      <c r="B26" s="9" t="s">
        <v>66</v>
      </c>
      <c r="C26" s="4" t="s">
        <v>16</v>
      </c>
      <c r="D26" s="21"/>
      <c r="E26" s="21"/>
      <c r="F26" s="21"/>
      <c r="G26" s="21"/>
      <c r="H26" s="21"/>
      <c r="I26" s="21"/>
      <c r="J26" s="21"/>
      <c r="K26" s="35"/>
      <c r="L26" s="21"/>
      <c r="M26" s="21"/>
      <c r="N26" s="21"/>
      <c r="O26" s="21"/>
      <c r="P26" s="21">
        <v>700</v>
      </c>
      <c r="Q26" s="21"/>
      <c r="R26" s="21"/>
      <c r="S26" s="21"/>
      <c r="T26" s="23">
        <v>3342</v>
      </c>
      <c r="U26" s="41"/>
      <c r="V26" s="37"/>
      <c r="W26" s="7" t="s">
        <v>10</v>
      </c>
      <c r="X26" s="21">
        <f>SUM(X25,X22)</f>
        <v>74209</v>
      </c>
      <c r="Y26" s="21">
        <f>SUM(Y25,Y22)</f>
        <v>114171</v>
      </c>
      <c r="Z26" s="21">
        <f>SUM(Z25,Z22)</f>
        <v>734519</v>
      </c>
      <c r="AA26" s="21">
        <f>SUM(AA25,AA22)</f>
        <v>848690</v>
      </c>
      <c r="AB26" s="21">
        <f>SUM(AB25,AB22)</f>
        <v>6338</v>
      </c>
      <c r="AC26" s="21"/>
      <c r="AD26" s="21">
        <f>SUM(AD25,AD22)</f>
        <v>318218</v>
      </c>
      <c r="AF26" s="18">
        <f>SUM(AF25,AF22)</f>
        <v>1992</v>
      </c>
      <c r="AG26" s="18">
        <f t="shared" ref="AG26:AN26" si="4">SUM(AG25,AG22)</f>
        <v>20</v>
      </c>
      <c r="AH26" s="18">
        <f t="shared" si="4"/>
        <v>500253</v>
      </c>
      <c r="AI26" s="18">
        <f t="shared" si="4"/>
        <v>500273</v>
      </c>
      <c r="AJ26" s="18">
        <f t="shared" si="4"/>
        <v>5359</v>
      </c>
      <c r="AK26" s="18">
        <f t="shared" si="4"/>
        <v>2073</v>
      </c>
      <c r="AL26" s="18">
        <f t="shared" si="4"/>
        <v>15</v>
      </c>
      <c r="AM26" s="18"/>
      <c r="AN26" s="19">
        <f t="shared" si="4"/>
        <v>267654</v>
      </c>
      <c r="AP26" s="36"/>
    </row>
    <row r="27" spans="1:42" ht="17.399999999999999" customHeight="1" x14ac:dyDescent="0.2">
      <c r="A27" s="1"/>
      <c r="B27" s="10"/>
      <c r="C27" s="4" t="s">
        <v>10</v>
      </c>
      <c r="D27" s="21">
        <f>SUM(D24:D26)</f>
        <v>4429</v>
      </c>
      <c r="E27" s="21">
        <f>SUM(E24:E26)</f>
        <v>5028</v>
      </c>
      <c r="F27" s="21">
        <f>SUM(F24:F26)</f>
        <v>117106</v>
      </c>
      <c r="G27" s="21">
        <f>SUM(G24:G26)</f>
        <v>122134</v>
      </c>
      <c r="H27" s="21">
        <f>SUM(H24:H26)</f>
        <v>4630</v>
      </c>
      <c r="I27" s="21"/>
      <c r="J27" s="21"/>
      <c r="K27" s="35"/>
      <c r="L27" s="21"/>
      <c r="M27" s="21"/>
      <c r="N27" s="21"/>
      <c r="O27" s="21"/>
      <c r="P27" s="21">
        <f>SUM(P24:P26)</f>
        <v>6454</v>
      </c>
      <c r="Q27" s="21"/>
      <c r="R27" s="21"/>
      <c r="S27" s="21"/>
      <c r="T27" s="23">
        <v>15567</v>
      </c>
      <c r="U27" s="41"/>
      <c r="V27" s="38"/>
      <c r="W27" s="7" t="s">
        <v>47</v>
      </c>
      <c r="X27" s="21">
        <v>12748</v>
      </c>
      <c r="Y27" s="21">
        <v>11909</v>
      </c>
      <c r="Z27" s="21">
        <v>10000</v>
      </c>
      <c r="AA27" s="21">
        <v>21909</v>
      </c>
      <c r="AB27" s="21">
        <v>133</v>
      </c>
      <c r="AC27" s="21">
        <v>4682</v>
      </c>
      <c r="AD27" s="21"/>
      <c r="AF27" s="18"/>
      <c r="AG27" s="18"/>
      <c r="AH27" s="18"/>
      <c r="AI27" s="18"/>
      <c r="AJ27" s="18"/>
      <c r="AK27" s="18"/>
      <c r="AL27" s="18"/>
      <c r="AM27" s="18"/>
      <c r="AN27" s="19">
        <v>229191</v>
      </c>
      <c r="AP27" s="36"/>
    </row>
    <row r="28" spans="1:42" ht="17.399999999999999" customHeight="1" x14ac:dyDescent="0.2">
      <c r="A28" s="1"/>
      <c r="B28" s="11"/>
      <c r="C28" s="4" t="s">
        <v>17</v>
      </c>
      <c r="D28" s="21">
        <v>839</v>
      </c>
      <c r="E28" s="21">
        <v>1145</v>
      </c>
      <c r="F28" s="21">
        <v>64667</v>
      </c>
      <c r="G28" s="21">
        <v>65812</v>
      </c>
      <c r="H28" s="21">
        <v>94688</v>
      </c>
      <c r="I28" s="21"/>
      <c r="J28" s="21"/>
      <c r="K28" s="35"/>
      <c r="L28" s="21"/>
      <c r="M28" s="21"/>
      <c r="N28" s="21"/>
      <c r="O28" s="21"/>
      <c r="P28" s="21"/>
      <c r="Q28" s="21"/>
      <c r="R28" s="21"/>
      <c r="S28" s="21"/>
      <c r="T28" s="23"/>
      <c r="U28" s="41"/>
      <c r="V28" s="39"/>
      <c r="W28" s="7" t="s">
        <v>52</v>
      </c>
      <c r="X28" s="21">
        <v>19286</v>
      </c>
      <c r="Y28" s="21">
        <v>498</v>
      </c>
      <c r="Z28" s="21"/>
      <c r="AA28" s="21">
        <v>498</v>
      </c>
      <c r="AB28" s="21">
        <v>50</v>
      </c>
      <c r="AC28" s="21">
        <v>2200</v>
      </c>
      <c r="AD28" s="21"/>
      <c r="AF28" s="18">
        <v>650</v>
      </c>
      <c r="AG28" s="18"/>
      <c r="AH28" s="18"/>
      <c r="AI28" s="18"/>
      <c r="AJ28" s="18"/>
      <c r="AK28" s="18"/>
      <c r="AL28" s="18"/>
      <c r="AM28" s="18"/>
      <c r="AN28" s="19">
        <v>33363</v>
      </c>
      <c r="AP28" s="36"/>
    </row>
    <row r="29" spans="1:42" ht="17.399999999999999" customHeight="1" x14ac:dyDescent="0.2">
      <c r="A29" s="1"/>
      <c r="B29" s="9"/>
      <c r="C29" s="4" t="s">
        <v>18</v>
      </c>
      <c r="D29" s="21">
        <v>10799</v>
      </c>
      <c r="E29" s="21">
        <v>1151</v>
      </c>
      <c r="F29" s="21">
        <v>34583</v>
      </c>
      <c r="G29" s="21">
        <v>35734</v>
      </c>
      <c r="H29" s="21"/>
      <c r="I29" s="21"/>
      <c r="J29" s="21">
        <v>227205</v>
      </c>
      <c r="K29" s="35"/>
      <c r="L29" s="21"/>
      <c r="M29" s="21"/>
      <c r="N29" s="21"/>
      <c r="O29" s="21"/>
      <c r="P29" s="21">
        <v>786</v>
      </c>
      <c r="Q29" s="21"/>
      <c r="R29" s="21"/>
      <c r="S29" s="21"/>
      <c r="T29" s="23">
        <v>29050</v>
      </c>
      <c r="U29" s="41"/>
      <c r="V29" s="39" t="s">
        <v>81</v>
      </c>
      <c r="W29" s="7" t="s">
        <v>48</v>
      </c>
      <c r="X29" s="21">
        <v>54990</v>
      </c>
      <c r="Y29" s="21">
        <v>75834</v>
      </c>
      <c r="Z29" s="21">
        <v>58901</v>
      </c>
      <c r="AA29" s="21">
        <v>134735</v>
      </c>
      <c r="AB29" s="21">
        <v>615</v>
      </c>
      <c r="AC29" s="21">
        <v>181</v>
      </c>
      <c r="AD29" s="21"/>
      <c r="AF29" s="18"/>
      <c r="AG29" s="18"/>
      <c r="AH29" s="18"/>
      <c r="AI29" s="18"/>
      <c r="AJ29" s="18"/>
      <c r="AK29" s="18"/>
      <c r="AL29" s="18"/>
      <c r="AM29" s="18"/>
      <c r="AN29" s="19">
        <v>167795</v>
      </c>
      <c r="AP29" s="36"/>
    </row>
    <row r="30" spans="1:42" ht="17.399999999999999" customHeight="1" x14ac:dyDescent="0.2">
      <c r="A30" s="1"/>
      <c r="B30" s="9" t="s">
        <v>67</v>
      </c>
      <c r="C30" s="4" t="s">
        <v>20</v>
      </c>
      <c r="D30" s="21">
        <v>516</v>
      </c>
      <c r="E30" s="21">
        <v>17537</v>
      </c>
      <c r="F30" s="21">
        <v>511218</v>
      </c>
      <c r="G30" s="21">
        <v>528755</v>
      </c>
      <c r="H30" s="21"/>
      <c r="I30" s="21">
        <v>7127</v>
      </c>
      <c r="J30" s="21"/>
      <c r="K30" s="35"/>
      <c r="L30" s="21"/>
      <c r="M30" s="21"/>
      <c r="N30" s="21"/>
      <c r="O30" s="21"/>
      <c r="P30" s="21"/>
      <c r="Q30" s="21"/>
      <c r="R30" s="21"/>
      <c r="S30" s="21"/>
      <c r="T30" s="23"/>
      <c r="U30" s="41"/>
      <c r="V30" s="39" t="s">
        <v>150</v>
      </c>
      <c r="W30" s="7" t="s">
        <v>49</v>
      </c>
      <c r="X30" s="21">
        <v>14810</v>
      </c>
      <c r="Y30" s="21"/>
      <c r="Z30" s="21">
        <v>5188</v>
      </c>
      <c r="AA30" s="21">
        <v>5188</v>
      </c>
      <c r="AB30" s="21"/>
      <c r="AC30" s="21">
        <v>120</v>
      </c>
      <c r="AD30" s="21"/>
      <c r="AF30" s="18"/>
      <c r="AG30" s="18"/>
      <c r="AH30" s="18"/>
      <c r="AI30" s="18"/>
      <c r="AJ30" s="18"/>
      <c r="AK30" s="18"/>
      <c r="AL30" s="18"/>
      <c r="AM30" s="18"/>
      <c r="AN30" s="19">
        <v>21240</v>
      </c>
      <c r="AP30" s="36"/>
    </row>
    <row r="31" spans="1:42" ht="17.399999999999999" customHeight="1" x14ac:dyDescent="0.2">
      <c r="A31" s="1"/>
      <c r="B31" s="9" t="s">
        <v>148</v>
      </c>
      <c r="C31" s="4" t="s">
        <v>19</v>
      </c>
      <c r="D31" s="21"/>
      <c r="E31" s="21">
        <v>7062</v>
      </c>
      <c r="F31" s="21">
        <v>11735</v>
      </c>
      <c r="G31" s="21">
        <v>18797</v>
      </c>
      <c r="H31" s="21"/>
      <c r="I31" s="21">
        <v>4500</v>
      </c>
      <c r="J31" s="21"/>
      <c r="K31" s="35"/>
      <c r="L31" s="21"/>
      <c r="M31" s="21"/>
      <c r="N31" s="21"/>
      <c r="O31" s="21"/>
      <c r="P31" s="21"/>
      <c r="Q31" s="21"/>
      <c r="R31" s="21"/>
      <c r="S31" s="21"/>
      <c r="T31" s="23"/>
      <c r="U31" s="41"/>
      <c r="V31" s="39" t="s">
        <v>82</v>
      </c>
      <c r="W31" s="7" t="s">
        <v>50</v>
      </c>
      <c r="X31" s="21">
        <v>470</v>
      </c>
      <c r="Y31" s="21">
        <v>31850</v>
      </c>
      <c r="Z31" s="21">
        <v>1970</v>
      </c>
      <c r="AA31" s="21">
        <v>33820</v>
      </c>
      <c r="AB31" s="21"/>
      <c r="AC31" s="21">
        <v>884</v>
      </c>
      <c r="AD31" s="21"/>
      <c r="AF31" s="18"/>
      <c r="AG31" s="18"/>
      <c r="AH31" s="18"/>
      <c r="AI31" s="18"/>
      <c r="AJ31" s="18">
        <v>750</v>
      </c>
      <c r="AK31" s="18">
        <v>500</v>
      </c>
      <c r="AL31" s="18"/>
      <c r="AM31" s="18"/>
      <c r="AN31" s="19">
        <v>1011779</v>
      </c>
      <c r="AP31" s="36"/>
    </row>
    <row r="32" spans="1:42" ht="17.399999999999999" customHeight="1" x14ac:dyDescent="0.2">
      <c r="A32" s="1"/>
      <c r="B32" s="9" t="s">
        <v>68</v>
      </c>
      <c r="C32" s="4" t="s">
        <v>21</v>
      </c>
      <c r="D32" s="21"/>
      <c r="E32" s="21">
        <v>2115</v>
      </c>
      <c r="F32" s="21">
        <v>86019</v>
      </c>
      <c r="G32" s="21">
        <v>88134</v>
      </c>
      <c r="H32" s="21"/>
      <c r="I32" s="21"/>
      <c r="J32" s="21"/>
      <c r="K32" s="35"/>
      <c r="L32" s="21"/>
      <c r="M32" s="21"/>
      <c r="N32" s="21"/>
      <c r="O32" s="21"/>
      <c r="P32" s="21"/>
      <c r="Q32" s="21"/>
      <c r="R32" s="21"/>
      <c r="S32" s="21"/>
      <c r="T32" s="23">
        <v>1137</v>
      </c>
      <c r="U32" s="41"/>
      <c r="V32" s="39"/>
      <c r="W32" s="7" t="s">
        <v>51</v>
      </c>
      <c r="X32" s="21">
        <v>5497</v>
      </c>
      <c r="Y32" s="21">
        <v>3379</v>
      </c>
      <c r="Z32" s="21"/>
      <c r="AA32" s="21">
        <v>3379</v>
      </c>
      <c r="AB32" s="21"/>
      <c r="AC32" s="21">
        <v>16500</v>
      </c>
      <c r="AD32" s="21"/>
      <c r="AF32" s="18"/>
      <c r="AG32" s="18"/>
      <c r="AH32" s="18"/>
      <c r="AI32" s="18"/>
      <c r="AJ32" s="18"/>
      <c r="AK32" s="18"/>
      <c r="AL32" s="18"/>
      <c r="AM32" s="18"/>
      <c r="AN32" s="19">
        <v>778658</v>
      </c>
      <c r="AP32" s="36"/>
    </row>
    <row r="33" spans="1:52" ht="17.399999999999999" customHeight="1" x14ac:dyDescent="0.2">
      <c r="A33" s="1"/>
      <c r="B33" s="9"/>
      <c r="C33" s="4" t="s">
        <v>87</v>
      </c>
      <c r="D33" s="21">
        <v>605</v>
      </c>
      <c r="E33" s="21">
        <v>22247</v>
      </c>
      <c r="F33" s="21"/>
      <c r="G33" s="21">
        <v>22247</v>
      </c>
      <c r="H33" s="21"/>
      <c r="I33" s="21"/>
      <c r="J33" s="21"/>
      <c r="K33" s="35"/>
      <c r="L33" s="21"/>
      <c r="M33" s="21"/>
      <c r="N33" s="21"/>
      <c r="O33" s="21"/>
      <c r="P33" s="21">
        <v>500</v>
      </c>
      <c r="Q33" s="21"/>
      <c r="R33" s="21"/>
      <c r="S33" s="21"/>
      <c r="T33" s="23">
        <v>2193</v>
      </c>
      <c r="U33" s="41"/>
      <c r="V33" s="37"/>
      <c r="W33" s="7" t="s">
        <v>10</v>
      </c>
      <c r="X33" s="21">
        <f t="shared" ref="X33:AC33" si="5">SUM(X27:X32)</f>
        <v>107801</v>
      </c>
      <c r="Y33" s="21">
        <f t="shared" si="5"/>
        <v>123470</v>
      </c>
      <c r="Z33" s="21">
        <f t="shared" si="5"/>
        <v>76059</v>
      </c>
      <c r="AA33" s="21">
        <f t="shared" si="5"/>
        <v>199529</v>
      </c>
      <c r="AB33" s="21">
        <f t="shared" si="5"/>
        <v>798</v>
      </c>
      <c r="AC33" s="21">
        <f t="shared" si="5"/>
        <v>24567</v>
      </c>
      <c r="AD33" s="21"/>
      <c r="AF33" s="18">
        <f>SUM(AF27:AF32)</f>
        <v>650</v>
      </c>
      <c r="AG33" s="18"/>
      <c r="AH33" s="18"/>
      <c r="AI33" s="18"/>
      <c r="AJ33" s="18">
        <f>SUM(AJ27:AJ32)</f>
        <v>750</v>
      </c>
      <c r="AK33" s="18">
        <f>SUM(AK27:AK32)</f>
        <v>500</v>
      </c>
      <c r="AL33" s="18"/>
      <c r="AM33" s="18"/>
      <c r="AN33" s="19">
        <f>SUM(AN27:AN32)</f>
        <v>2242026</v>
      </c>
      <c r="AP33" s="36"/>
    </row>
    <row r="34" spans="1:52" ht="17.399999999999999" customHeight="1" x14ac:dyDescent="0.2">
      <c r="A34" s="1"/>
      <c r="B34" s="10"/>
      <c r="C34" s="4" t="s">
        <v>10</v>
      </c>
      <c r="D34" s="21">
        <f>SUM(D28:D33)</f>
        <v>12759</v>
      </c>
      <c r="E34" s="21">
        <f t="shared" ref="E34:J34" si="6">SUM(E28:E33)</f>
        <v>51257</v>
      </c>
      <c r="F34" s="21">
        <f t="shared" si="6"/>
        <v>708222</v>
      </c>
      <c r="G34" s="21">
        <f t="shared" si="6"/>
        <v>759479</v>
      </c>
      <c r="H34" s="21">
        <f t="shared" si="6"/>
        <v>94688</v>
      </c>
      <c r="I34" s="21">
        <f t="shared" si="6"/>
        <v>11627</v>
      </c>
      <c r="J34" s="21">
        <f t="shared" si="6"/>
        <v>227205</v>
      </c>
      <c r="K34" s="35"/>
      <c r="L34" s="21"/>
      <c r="M34" s="21"/>
      <c r="N34" s="21"/>
      <c r="O34" s="21"/>
      <c r="P34" s="21">
        <f>SUM(P28:P33)</f>
        <v>1286</v>
      </c>
      <c r="Q34" s="21"/>
      <c r="R34" s="21"/>
      <c r="S34" s="21"/>
      <c r="T34" s="23">
        <f>SUM(T28:T33)</f>
        <v>32380</v>
      </c>
      <c r="U34" s="41"/>
      <c r="V34" s="38"/>
      <c r="W34" s="7" t="s">
        <v>53</v>
      </c>
      <c r="X34" s="21">
        <v>280</v>
      </c>
      <c r="Y34" s="21">
        <v>1710</v>
      </c>
      <c r="Z34" s="21">
        <v>12100</v>
      </c>
      <c r="AA34" s="21">
        <v>13810</v>
      </c>
      <c r="AB34" s="21"/>
      <c r="AC34" s="21"/>
      <c r="AD34" s="21"/>
      <c r="AF34" s="18"/>
      <c r="AG34" s="18"/>
      <c r="AH34" s="18"/>
      <c r="AI34" s="18"/>
      <c r="AJ34" s="18">
        <v>7700</v>
      </c>
      <c r="AK34" s="18">
        <v>2500</v>
      </c>
      <c r="AL34" s="18"/>
      <c r="AM34" s="18"/>
      <c r="AN34" s="19">
        <v>325380</v>
      </c>
      <c r="AP34" s="36"/>
    </row>
    <row r="35" spans="1:52" ht="17.399999999999999" customHeight="1" x14ac:dyDescent="0.2">
      <c r="A35" s="1"/>
      <c r="B35" s="11"/>
      <c r="C35" s="4" t="s">
        <v>22</v>
      </c>
      <c r="D35" s="21">
        <v>45892</v>
      </c>
      <c r="E35" s="21">
        <v>11046</v>
      </c>
      <c r="F35" s="21">
        <v>628685</v>
      </c>
      <c r="G35" s="21">
        <v>639731</v>
      </c>
      <c r="H35" s="21"/>
      <c r="I35" s="21">
        <v>6880</v>
      </c>
      <c r="J35" s="21"/>
      <c r="K35" s="35"/>
      <c r="L35" s="21"/>
      <c r="M35" s="21"/>
      <c r="N35" s="21"/>
      <c r="O35" s="21"/>
      <c r="P35" s="21"/>
      <c r="Q35" s="21"/>
      <c r="R35" s="21"/>
      <c r="S35" s="21"/>
      <c r="T35" s="23">
        <v>18957</v>
      </c>
      <c r="U35" s="41"/>
      <c r="V35" s="39" t="s">
        <v>83</v>
      </c>
      <c r="W35" s="7" t="s">
        <v>56</v>
      </c>
      <c r="X35" s="21">
        <v>8491</v>
      </c>
      <c r="Y35" s="21">
        <v>8063</v>
      </c>
      <c r="Z35" s="21">
        <v>10520</v>
      </c>
      <c r="AA35" s="21">
        <v>18583</v>
      </c>
      <c r="AB35" s="21"/>
      <c r="AC35" s="21"/>
      <c r="AD35" s="21"/>
      <c r="AF35" s="18"/>
      <c r="AG35" s="18">
        <v>300</v>
      </c>
      <c r="AH35" s="18"/>
      <c r="AI35" s="18">
        <f>SUM(AG35:AH35)</f>
        <v>300</v>
      </c>
      <c r="AJ35" s="18">
        <v>300</v>
      </c>
      <c r="AK35" s="18">
        <v>1000</v>
      </c>
      <c r="AL35" s="18"/>
      <c r="AM35" s="18"/>
      <c r="AN35" s="19">
        <v>1110927</v>
      </c>
      <c r="AP35" s="36"/>
    </row>
    <row r="36" spans="1:52" ht="17.399999999999999" customHeight="1" x14ac:dyDescent="0.2">
      <c r="A36" s="1"/>
      <c r="B36" s="9" t="s">
        <v>69</v>
      </c>
      <c r="C36" s="4" t="s">
        <v>23</v>
      </c>
      <c r="D36" s="21">
        <v>1166</v>
      </c>
      <c r="E36" s="21"/>
      <c r="F36" s="21"/>
      <c r="G36" s="21"/>
      <c r="H36" s="21"/>
      <c r="I36" s="21"/>
      <c r="J36" s="21"/>
      <c r="K36" s="35"/>
      <c r="L36" s="21"/>
      <c r="M36" s="21"/>
      <c r="N36" s="21"/>
      <c r="O36" s="21"/>
      <c r="P36" s="21"/>
      <c r="Q36" s="21"/>
      <c r="R36" s="21"/>
      <c r="S36" s="21"/>
      <c r="T36" s="23"/>
      <c r="U36" s="41"/>
      <c r="V36" s="39" t="s">
        <v>151</v>
      </c>
      <c r="W36" s="7" t="s">
        <v>57</v>
      </c>
      <c r="X36" s="21">
        <v>466</v>
      </c>
      <c r="Y36" s="21"/>
      <c r="Z36" s="21">
        <v>348</v>
      </c>
      <c r="AA36" s="21">
        <v>348</v>
      </c>
      <c r="AB36" s="21"/>
      <c r="AC36" s="21"/>
      <c r="AD36" s="21"/>
      <c r="AF36" s="18"/>
      <c r="AG36" s="18"/>
      <c r="AH36" s="18"/>
      <c r="AI36" s="18"/>
      <c r="AJ36" s="18">
        <v>500</v>
      </c>
      <c r="AK36" s="18"/>
      <c r="AL36" s="18"/>
      <c r="AM36" s="18"/>
      <c r="AN36" s="19">
        <v>1006260</v>
      </c>
      <c r="AP36" s="36"/>
    </row>
    <row r="37" spans="1:52" ht="17.399999999999999" customHeight="1" x14ac:dyDescent="0.2">
      <c r="A37" s="1"/>
      <c r="B37" s="9" t="s">
        <v>70</v>
      </c>
      <c r="C37" s="4" t="s">
        <v>24</v>
      </c>
      <c r="D37" s="21">
        <v>1945</v>
      </c>
      <c r="E37" s="21">
        <v>10930</v>
      </c>
      <c r="F37" s="21"/>
      <c r="G37" s="21">
        <v>10930</v>
      </c>
      <c r="H37" s="21"/>
      <c r="I37" s="21"/>
      <c r="J37" s="21"/>
      <c r="K37" s="35"/>
      <c r="L37" s="21"/>
      <c r="M37" s="21"/>
      <c r="N37" s="21"/>
      <c r="O37" s="21"/>
      <c r="P37" s="21"/>
      <c r="Q37" s="21"/>
      <c r="R37" s="21"/>
      <c r="S37" s="21"/>
      <c r="T37" s="23"/>
      <c r="U37" s="41"/>
      <c r="V37" s="39"/>
      <c r="W37" s="7" t="s">
        <v>55</v>
      </c>
      <c r="X37" s="21"/>
      <c r="Y37" s="21"/>
      <c r="Z37" s="21"/>
      <c r="AA37" s="21"/>
      <c r="AB37" s="21"/>
      <c r="AC37" s="21"/>
      <c r="AD37" s="21"/>
      <c r="AF37" s="18"/>
      <c r="AG37" s="18"/>
      <c r="AH37" s="18"/>
      <c r="AI37" s="18"/>
      <c r="AJ37" s="18"/>
      <c r="AK37" s="18"/>
      <c r="AL37" s="18"/>
      <c r="AM37" s="18">
        <v>985</v>
      </c>
      <c r="AN37" s="19">
        <v>88725</v>
      </c>
      <c r="AP37" s="36"/>
    </row>
    <row r="38" spans="1:52" ht="17.399999999999999" customHeight="1" x14ac:dyDescent="0.2">
      <c r="A38" s="1"/>
      <c r="B38" s="10"/>
      <c r="C38" s="4" t="s">
        <v>10</v>
      </c>
      <c r="D38" s="21">
        <f>SUM(D35:D37)</f>
        <v>49003</v>
      </c>
      <c r="E38" s="21">
        <f>SUM(E35:E37)</f>
        <v>21976</v>
      </c>
      <c r="F38" s="21">
        <f>SUM(F35:F37)</f>
        <v>628685</v>
      </c>
      <c r="G38" s="21">
        <f>SUM(G35:G37)</f>
        <v>650661</v>
      </c>
      <c r="H38" s="21"/>
      <c r="I38" s="21">
        <f>SUM(I35:I37)</f>
        <v>6880</v>
      </c>
      <c r="J38" s="21"/>
      <c r="K38" s="35"/>
      <c r="L38" s="21"/>
      <c r="M38" s="21"/>
      <c r="N38" s="21"/>
      <c r="O38" s="21"/>
      <c r="P38" s="21"/>
      <c r="Q38" s="21"/>
      <c r="R38" s="21"/>
      <c r="S38" s="21"/>
      <c r="T38" s="23">
        <f>SUM(T35:T37)</f>
        <v>18957</v>
      </c>
      <c r="U38" s="41"/>
      <c r="V38" s="39" t="s">
        <v>84</v>
      </c>
      <c r="W38" s="7" t="s">
        <v>54</v>
      </c>
      <c r="X38" s="21">
        <v>2256</v>
      </c>
      <c r="Y38" s="21">
        <v>1190</v>
      </c>
      <c r="Z38" s="21">
        <v>43174</v>
      </c>
      <c r="AA38" s="21">
        <v>44364</v>
      </c>
      <c r="AB38" s="21"/>
      <c r="AC38" s="21"/>
      <c r="AD38" s="21"/>
      <c r="AF38" s="18"/>
      <c r="AG38" s="18"/>
      <c r="AH38" s="18"/>
      <c r="AI38" s="18"/>
      <c r="AJ38" s="18">
        <v>450</v>
      </c>
      <c r="AK38" s="18">
        <v>100</v>
      </c>
      <c r="AL38" s="18"/>
      <c r="AM38" s="18"/>
      <c r="AN38" s="19">
        <v>113550</v>
      </c>
      <c r="AP38" s="36"/>
    </row>
    <row r="39" spans="1:52" ht="17.399999999999999" customHeight="1" x14ac:dyDescent="0.2">
      <c r="A39" s="1"/>
      <c r="B39" s="11"/>
      <c r="C39" s="4" t="s">
        <v>27</v>
      </c>
      <c r="D39" s="21">
        <v>53314</v>
      </c>
      <c r="E39" s="21">
        <v>10519</v>
      </c>
      <c r="F39" s="21">
        <v>181395</v>
      </c>
      <c r="G39" s="21">
        <v>191914</v>
      </c>
      <c r="H39" s="21"/>
      <c r="I39" s="21"/>
      <c r="J39" s="21"/>
      <c r="K39" s="35"/>
      <c r="L39" s="21"/>
      <c r="M39" s="21"/>
      <c r="N39" s="21"/>
      <c r="O39" s="21"/>
      <c r="P39" s="21"/>
      <c r="Q39" s="21"/>
      <c r="R39" s="21"/>
      <c r="S39" s="21"/>
      <c r="T39" s="23">
        <v>90846</v>
      </c>
      <c r="U39" s="41"/>
      <c r="V39" s="37"/>
      <c r="W39" s="7" t="s">
        <v>10</v>
      </c>
      <c r="X39" s="21">
        <f>SUM(X34:X38)</f>
        <v>11493</v>
      </c>
      <c r="Y39" s="21">
        <f>SUM(Y34:Y38)</f>
        <v>10963</v>
      </c>
      <c r="Z39" s="21">
        <f>SUM(Z34:Z38)</f>
        <v>66142</v>
      </c>
      <c r="AA39" s="21">
        <f>SUM(AA34:AA38)</f>
        <v>77105</v>
      </c>
      <c r="AB39" s="21"/>
      <c r="AC39" s="21"/>
      <c r="AD39" s="21"/>
      <c r="AF39" s="18"/>
      <c r="AG39" s="18">
        <f t="shared" ref="AG39:AM39" si="7">SUM(AG34:AG38)</f>
        <v>300</v>
      </c>
      <c r="AH39" s="18"/>
      <c r="AI39" s="18">
        <f t="shared" si="7"/>
        <v>300</v>
      </c>
      <c r="AJ39" s="18">
        <f t="shared" si="7"/>
        <v>8950</v>
      </c>
      <c r="AK39" s="18">
        <f t="shared" si="7"/>
        <v>3600</v>
      </c>
      <c r="AL39" s="18"/>
      <c r="AM39" s="18">
        <f t="shared" si="7"/>
        <v>985</v>
      </c>
      <c r="AN39" s="19">
        <f>SUM(AN34:AN38)</f>
        <v>2644842</v>
      </c>
      <c r="AP39" s="36"/>
    </row>
    <row r="40" spans="1:52" ht="17.399999999999999" customHeight="1" x14ac:dyDescent="0.2">
      <c r="A40" s="1"/>
      <c r="B40" s="9" t="s">
        <v>150</v>
      </c>
      <c r="C40" s="4" t="s">
        <v>26</v>
      </c>
      <c r="D40" s="21">
        <v>5467</v>
      </c>
      <c r="E40" s="21">
        <v>4311</v>
      </c>
      <c r="F40" s="21">
        <v>25074</v>
      </c>
      <c r="G40" s="21">
        <v>29385</v>
      </c>
      <c r="H40" s="21"/>
      <c r="I40" s="21"/>
      <c r="J40" s="21"/>
      <c r="K40" s="35"/>
      <c r="L40" s="21"/>
      <c r="M40" s="21"/>
      <c r="N40" s="21"/>
      <c r="O40" s="21"/>
      <c r="P40" s="21"/>
      <c r="Q40" s="21"/>
      <c r="R40" s="21"/>
      <c r="S40" s="21"/>
      <c r="T40" s="23">
        <v>56357</v>
      </c>
      <c r="U40" s="41"/>
      <c r="V40" s="545" t="s">
        <v>88</v>
      </c>
      <c r="W40" s="546"/>
      <c r="X40" s="22">
        <f>SUM(D18+D23+D27+D34+D38+D45+X10+X13+X16+X26+X33+X39)</f>
        <v>459262</v>
      </c>
      <c r="Y40" s="22">
        <f t="shared" ref="Y40:AF40" si="8">SUM(E18+E23+E27+E34+E38+E45+Y10+Y13+Y16+Y26+Y33+Y39)</f>
        <v>837225</v>
      </c>
      <c r="Z40" s="22">
        <f t="shared" si="8"/>
        <v>3607889</v>
      </c>
      <c r="AA40" s="22">
        <f>SUM(G18+G23+G27+G34+G38+G45+AA10+AA13+AA16+AA26+AA33+AA39)</f>
        <v>4445114</v>
      </c>
      <c r="AB40" s="22">
        <f>SUM(H18+H23+H27+H34+H38+H45+AB10+AB13+AB16+AB26+AB33+AB39)</f>
        <v>230467</v>
      </c>
      <c r="AC40" s="22">
        <f>SUM(I18+I23+I27+I34+I38+I45+AC10+AC13+AC16+AC26+AC33+AC39)</f>
        <v>97807</v>
      </c>
      <c r="AD40" s="22">
        <f t="shared" si="8"/>
        <v>707055</v>
      </c>
      <c r="AF40" s="22">
        <f t="shared" si="8"/>
        <v>3146</v>
      </c>
      <c r="AG40" s="22">
        <f t="shared" ref="AG40:AN40" si="9">SUM(M18+M23+M27+M34+M38+M45+AG10+AG13+AG16+AG26+AG33+AG39)</f>
        <v>25439</v>
      </c>
      <c r="AH40" s="22">
        <f t="shared" si="9"/>
        <v>500253</v>
      </c>
      <c r="AI40" s="22">
        <f t="shared" si="9"/>
        <v>525692</v>
      </c>
      <c r="AJ40" s="22">
        <f t="shared" si="9"/>
        <v>33143</v>
      </c>
      <c r="AK40" s="22">
        <f t="shared" si="9"/>
        <v>7559</v>
      </c>
      <c r="AL40" s="22">
        <f t="shared" si="9"/>
        <v>15</v>
      </c>
      <c r="AM40" s="22">
        <f t="shared" si="9"/>
        <v>985</v>
      </c>
      <c r="AN40" s="24">
        <f t="shared" si="9"/>
        <v>5735846</v>
      </c>
      <c r="AP40" s="36"/>
    </row>
    <row r="41" spans="1:52" ht="17.399999999999999" customHeight="1" x14ac:dyDescent="0.2">
      <c r="A41" s="1"/>
      <c r="B41" s="9" t="s">
        <v>71</v>
      </c>
      <c r="C41" s="4" t="s">
        <v>25</v>
      </c>
      <c r="D41" s="21">
        <v>2175</v>
      </c>
      <c r="E41" s="21">
        <v>24789</v>
      </c>
      <c r="F41" s="21">
        <v>2026</v>
      </c>
      <c r="G41" s="21">
        <v>26815</v>
      </c>
      <c r="H41" s="21"/>
      <c r="I41" s="21"/>
      <c r="J41" s="21"/>
      <c r="K41" s="35"/>
      <c r="L41" s="21"/>
      <c r="M41" s="21"/>
      <c r="N41" s="21"/>
      <c r="O41" s="21"/>
      <c r="P41" s="21"/>
      <c r="Q41" s="21"/>
      <c r="R41" s="21"/>
      <c r="S41" s="21"/>
      <c r="T41" s="23"/>
      <c r="U41" s="35"/>
      <c r="V41" s="40"/>
      <c r="W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P41" s="36"/>
    </row>
    <row r="42" spans="1:52" ht="17.399999999999999" customHeight="1" x14ac:dyDescent="0.2">
      <c r="A42" s="1"/>
      <c r="B42" s="9" t="s">
        <v>152</v>
      </c>
      <c r="C42" s="4" t="s">
        <v>28</v>
      </c>
      <c r="D42" s="21">
        <v>5831</v>
      </c>
      <c r="E42" s="21">
        <v>5619</v>
      </c>
      <c r="F42" s="21">
        <v>3231</v>
      </c>
      <c r="G42" s="21">
        <v>8850</v>
      </c>
      <c r="H42" s="21"/>
      <c r="I42" s="21"/>
      <c r="J42" s="21"/>
      <c r="K42" s="35"/>
      <c r="L42" s="21"/>
      <c r="M42" s="21"/>
      <c r="N42" s="21"/>
      <c r="O42" s="21"/>
      <c r="P42" s="21"/>
      <c r="Q42" s="21"/>
      <c r="R42" s="21"/>
      <c r="S42" s="21"/>
      <c r="T42" s="23">
        <v>600</v>
      </c>
      <c r="U42" s="35"/>
      <c r="V42" s="1"/>
      <c r="AE42" s="1"/>
      <c r="AO42" s="1"/>
      <c r="AP42" s="36"/>
      <c r="AQ42" s="1"/>
      <c r="AS42" s="1"/>
      <c r="AT42" s="1"/>
      <c r="AU42" s="1"/>
      <c r="AV42" s="1"/>
      <c r="AW42" s="1"/>
      <c r="AX42" s="1"/>
      <c r="AY42" s="1"/>
      <c r="AZ42" s="1"/>
    </row>
    <row r="43" spans="1:52" ht="17.399999999999999" customHeight="1" x14ac:dyDescent="0.2">
      <c r="A43" s="1"/>
      <c r="B43" s="9" t="s">
        <v>72</v>
      </c>
      <c r="C43" s="4" t="s">
        <v>29</v>
      </c>
      <c r="D43" s="21">
        <v>3800</v>
      </c>
      <c r="E43" s="21">
        <v>6788</v>
      </c>
      <c r="F43" s="21"/>
      <c r="G43" s="21">
        <v>6788</v>
      </c>
      <c r="H43" s="21"/>
      <c r="I43" s="21"/>
      <c r="J43" s="21"/>
      <c r="K43" s="35"/>
      <c r="L43" s="21"/>
      <c r="M43" s="21"/>
      <c r="N43" s="21"/>
      <c r="O43" s="21"/>
      <c r="P43" s="21"/>
      <c r="Q43" s="21"/>
      <c r="R43" s="21"/>
      <c r="S43" s="21"/>
      <c r="T43" s="23"/>
      <c r="U43" s="35"/>
      <c r="V43" s="1"/>
      <c r="AE43" s="1"/>
      <c r="AO43" s="1"/>
      <c r="AP43" s="36"/>
      <c r="AQ43" s="1"/>
      <c r="AS43" s="1"/>
      <c r="AT43" s="1"/>
      <c r="AU43" s="1"/>
      <c r="AV43" s="1"/>
      <c r="AW43" s="1"/>
      <c r="AX43" s="1"/>
      <c r="AY43" s="1"/>
      <c r="AZ43" s="1"/>
    </row>
    <row r="44" spans="1:52" ht="17.399999999999999" customHeight="1" x14ac:dyDescent="0.2">
      <c r="A44" s="1"/>
      <c r="B44" s="9"/>
      <c r="C44" s="4" t="s">
        <v>30</v>
      </c>
      <c r="D44" s="21">
        <v>775</v>
      </c>
      <c r="E44" s="21">
        <v>351</v>
      </c>
      <c r="F44" s="21">
        <v>5784</v>
      </c>
      <c r="G44" s="21">
        <v>6135</v>
      </c>
      <c r="H44" s="21"/>
      <c r="I44" s="21"/>
      <c r="J44" s="21"/>
      <c r="K44" s="35"/>
      <c r="L44" s="21"/>
      <c r="M44" s="21"/>
      <c r="N44" s="21"/>
      <c r="O44" s="21"/>
      <c r="P44" s="21"/>
      <c r="Q44" s="21"/>
      <c r="R44" s="21"/>
      <c r="S44" s="21"/>
      <c r="T44" s="23">
        <v>19916</v>
      </c>
      <c r="U44" s="35"/>
      <c r="V44" s="1"/>
      <c r="AE44" s="1"/>
      <c r="AO44" s="1"/>
      <c r="AP44" s="36"/>
      <c r="AQ44" s="1"/>
      <c r="AS44" s="1"/>
      <c r="AT44" s="1"/>
      <c r="AU44" s="1"/>
      <c r="AV44" s="1"/>
      <c r="AW44" s="1"/>
      <c r="AX44" s="1"/>
      <c r="AY44" s="1"/>
      <c r="AZ44" s="1"/>
    </row>
    <row r="45" spans="1:52" ht="17.399999999999999" customHeight="1" x14ac:dyDescent="0.2">
      <c r="A45" s="1"/>
      <c r="B45" s="12"/>
      <c r="C45" s="6" t="s">
        <v>10</v>
      </c>
      <c r="D45" s="22">
        <f>SUM(D39:D44)</f>
        <v>71362</v>
      </c>
      <c r="E45" s="22">
        <f>SUM(E39:E44)</f>
        <v>52377</v>
      </c>
      <c r="F45" s="22">
        <f>SUM(F39:F44)</f>
        <v>217510</v>
      </c>
      <c r="G45" s="22">
        <f>SUM(G39:G44)</f>
        <v>269887</v>
      </c>
      <c r="H45" s="22"/>
      <c r="I45" s="22"/>
      <c r="J45" s="22"/>
      <c r="K45" s="35"/>
      <c r="L45" s="22"/>
      <c r="M45" s="22"/>
      <c r="N45" s="22"/>
      <c r="O45" s="22"/>
      <c r="P45" s="22"/>
      <c r="Q45" s="22"/>
      <c r="R45" s="22"/>
      <c r="S45" s="22"/>
      <c r="T45" s="24">
        <f>SUM(T39:T44)</f>
        <v>167719</v>
      </c>
      <c r="U45" s="35"/>
      <c r="AO45" s="1"/>
      <c r="AP45" s="36"/>
      <c r="AQ45" s="1"/>
      <c r="AS45" s="1"/>
      <c r="AT45" s="1"/>
      <c r="AU45" s="1"/>
      <c r="AV45" s="1"/>
      <c r="AW45" s="1"/>
      <c r="AX45" s="1"/>
      <c r="AY45" s="1"/>
      <c r="AZ45" s="1"/>
    </row>
    <row r="46" spans="1:52" ht="17.25" customHeight="1" x14ac:dyDescent="0.2">
      <c r="AP46" s="36"/>
    </row>
    <row r="47" spans="1:52" ht="17.25" customHeight="1" x14ac:dyDescent="0.2">
      <c r="V47" s="535"/>
      <c r="W47" s="535"/>
      <c r="X47" s="535"/>
      <c r="Y47" s="535"/>
      <c r="Z47" s="535"/>
      <c r="AA47" s="535"/>
      <c r="AB47" s="535"/>
      <c r="AC47" s="535"/>
      <c r="AD47" s="535"/>
      <c r="AF47" s="535"/>
      <c r="AG47" s="535"/>
      <c r="AH47" s="535"/>
      <c r="AI47" s="535"/>
      <c r="AJ47" s="535"/>
      <c r="AK47" s="535"/>
      <c r="AL47" s="535"/>
      <c r="AM47" s="535"/>
      <c r="AN47" s="535"/>
      <c r="AP47" s="36"/>
    </row>
    <row r="48" spans="1:52" ht="17.25" customHeight="1" x14ac:dyDescent="0.2">
      <c r="B48" s="535"/>
      <c r="C48" s="535"/>
      <c r="D48" s="535"/>
      <c r="E48" s="535"/>
      <c r="F48" s="535"/>
      <c r="G48" s="535"/>
      <c r="H48" s="535"/>
      <c r="I48" s="535"/>
      <c r="J48" s="535"/>
      <c r="K48" s="31"/>
      <c r="L48" s="535"/>
      <c r="M48" s="535"/>
      <c r="N48" s="535"/>
      <c r="O48" s="535"/>
      <c r="P48" s="535"/>
      <c r="Q48" s="535"/>
      <c r="R48" s="535"/>
      <c r="S48" s="535"/>
      <c r="T48" s="535"/>
      <c r="U48" s="31"/>
      <c r="AP48" s="36"/>
    </row>
    <row r="49" spans="42:42" ht="17.25" customHeight="1" x14ac:dyDescent="0.2">
      <c r="AP49" s="36"/>
    </row>
    <row r="50" spans="42:42" ht="10.65" customHeight="1" x14ac:dyDescent="0.2">
      <c r="AP50" s="36"/>
    </row>
    <row r="51" spans="42:42" ht="10.65" customHeight="1" x14ac:dyDescent="0.2">
      <c r="AP51" s="36"/>
    </row>
    <row r="52" spans="42:42" ht="10.65" customHeight="1" x14ac:dyDescent="0.2">
      <c r="AP52" s="36"/>
    </row>
    <row r="53" spans="42:42" ht="10.65" customHeight="1" x14ac:dyDescent="0.2">
      <c r="AP53" s="36"/>
    </row>
    <row r="54" spans="42:42" ht="10.65" customHeight="1" x14ac:dyDescent="0.2">
      <c r="AP54" s="36"/>
    </row>
    <row r="55" spans="42:42" ht="10.65" customHeight="1" x14ac:dyDescent="0.2">
      <c r="AP55" s="36"/>
    </row>
    <row r="56" spans="42:42" ht="10.65" customHeight="1" x14ac:dyDescent="0.2">
      <c r="AP56" s="36"/>
    </row>
    <row r="57" spans="42:42" ht="10.65" customHeight="1" x14ac:dyDescent="0.2">
      <c r="AP57" s="36"/>
    </row>
    <row r="58" spans="42:42" ht="10.65" customHeight="1" x14ac:dyDescent="0.2">
      <c r="AP58" s="36"/>
    </row>
    <row r="59" spans="42:42" ht="10.65" customHeight="1" x14ac:dyDescent="0.2">
      <c r="AP59" s="36"/>
    </row>
    <row r="60" spans="42:42" ht="10.65" customHeight="1" x14ac:dyDescent="0.2">
      <c r="AP60" s="36"/>
    </row>
    <row r="61" spans="42:42" ht="10.65" customHeight="1" x14ac:dyDescent="0.2">
      <c r="AP61" s="36"/>
    </row>
    <row r="62" spans="42:42" ht="10.65" customHeight="1" x14ac:dyDescent="0.2">
      <c r="AP62" s="36"/>
    </row>
    <row r="63" spans="42:42" ht="10.65" customHeight="1" x14ac:dyDescent="0.2">
      <c r="AP63" s="36"/>
    </row>
    <row r="64" spans="42:42" ht="10.65" customHeight="1" x14ac:dyDescent="0.2">
      <c r="AP64" s="36"/>
    </row>
    <row r="65" spans="42:42" ht="10.65" customHeight="1" x14ac:dyDescent="0.2">
      <c r="AP65" s="36"/>
    </row>
    <row r="66" spans="42:42" ht="10.65" customHeight="1" x14ac:dyDescent="0.2">
      <c r="AP66" s="36"/>
    </row>
    <row r="67" spans="42:42" ht="10.65" customHeight="1" x14ac:dyDescent="0.2">
      <c r="AP67" s="36"/>
    </row>
    <row r="68" spans="42:42" ht="10.65" customHeight="1" x14ac:dyDescent="0.2">
      <c r="AP68" s="36"/>
    </row>
    <row r="69" spans="42:42" ht="10.65" customHeight="1" x14ac:dyDescent="0.2">
      <c r="AP69" s="36"/>
    </row>
    <row r="70" spans="42:42" ht="10.65" customHeight="1" x14ac:dyDescent="0.2">
      <c r="AP70" s="36"/>
    </row>
    <row r="71" spans="42:42" ht="10.65" customHeight="1" x14ac:dyDescent="0.2">
      <c r="AP71" s="36"/>
    </row>
    <row r="72" spans="42:42" ht="10.65" customHeight="1" x14ac:dyDescent="0.2">
      <c r="AP72" s="36"/>
    </row>
    <row r="73" spans="42:42" ht="10.65" customHeight="1" x14ac:dyDescent="0.2">
      <c r="AP73" s="36"/>
    </row>
    <row r="74" spans="42:42" ht="10.65" customHeight="1" x14ac:dyDescent="0.2">
      <c r="AP74" s="36"/>
    </row>
    <row r="75" spans="42:42" ht="10.65" customHeight="1" x14ac:dyDescent="0.2">
      <c r="AP75" s="36"/>
    </row>
    <row r="76" spans="42:42" ht="10.65" customHeight="1" x14ac:dyDescent="0.2">
      <c r="AP76" s="36"/>
    </row>
    <row r="77" spans="42:42" ht="10.65" customHeight="1" x14ac:dyDescent="0.2">
      <c r="AP77" s="36"/>
    </row>
    <row r="78" spans="42:42" ht="10.65" customHeight="1" x14ac:dyDescent="0.2">
      <c r="AP78" s="36"/>
    </row>
    <row r="79" spans="42:42" ht="10.65" customHeight="1" x14ac:dyDescent="0.2">
      <c r="AP79" s="36"/>
    </row>
  </sheetData>
  <mergeCells count="31">
    <mergeCell ref="L48:T48"/>
    <mergeCell ref="X5:X6"/>
    <mergeCell ref="S4:S5"/>
    <mergeCell ref="R4:R5"/>
    <mergeCell ref="P4:P5"/>
    <mergeCell ref="T4:T5"/>
    <mergeCell ref="L4:L5"/>
    <mergeCell ref="H4:H5"/>
    <mergeCell ref="B48:J48"/>
    <mergeCell ref="E5:G5"/>
    <mergeCell ref="D5:D6"/>
    <mergeCell ref="I4:I5"/>
    <mergeCell ref="J4:J5"/>
    <mergeCell ref="D4:G4"/>
    <mergeCell ref="AF47:AN47"/>
    <mergeCell ref="AF4:AF5"/>
    <mergeCell ref="AG4:AI5"/>
    <mergeCell ref="M4:O5"/>
    <mergeCell ref="X4:AA4"/>
    <mergeCell ref="AD4:AD5"/>
    <mergeCell ref="AC4:AC5"/>
    <mergeCell ref="Q4:Q5"/>
    <mergeCell ref="Y5:AA5"/>
    <mergeCell ref="V47:AD47"/>
    <mergeCell ref="V40:W40"/>
    <mergeCell ref="AB4:AB5"/>
    <mergeCell ref="AN4:AN5"/>
    <mergeCell ref="AJ4:AJ5"/>
    <mergeCell ref="AK4:AK5"/>
    <mergeCell ref="AL4:AL5"/>
    <mergeCell ref="AM4:AM5"/>
  </mergeCells>
  <phoneticPr fontId="2"/>
  <pageMargins left="0.52" right="0.57999999999999996" top="0.46" bottom="0.42" header="0.2" footer="0.23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42507-F33B-4B00-9DB0-BED3112DB395}">
  <dimension ref="A1:CA79"/>
  <sheetViews>
    <sheetView view="pageBreakPreview" topLeftCell="A28" zoomScaleNormal="100" zoomScaleSheetLayoutView="100" workbookViewId="0">
      <selection activeCell="V48" sqref="V48:AD48"/>
    </sheetView>
  </sheetViews>
  <sheetFormatPr defaultRowHeight="13.2" x14ac:dyDescent="0.2"/>
  <cols>
    <col min="1" max="1" width="3.6640625" customWidth="1"/>
    <col min="2" max="2" width="4.6640625" customWidth="1"/>
    <col min="3" max="3" width="12.6640625" customWidth="1"/>
    <col min="4" max="10" width="10.109375" customWidth="1"/>
    <col min="11" max="11" width="3.6640625" customWidth="1"/>
    <col min="12" max="20" width="9.88671875" customWidth="1"/>
    <col min="21" max="21" width="3.6640625" customWidth="1"/>
    <col min="22" max="22" width="4.6640625" customWidth="1"/>
    <col min="23" max="23" width="12.6640625" customWidth="1"/>
    <col min="24" max="30" width="10.109375" customWidth="1"/>
    <col min="31" max="31" width="3.6640625" customWidth="1"/>
    <col min="32" max="40" width="9.88671875" customWidth="1"/>
    <col min="41" max="47" width="5.77734375" customWidth="1"/>
    <col min="48" max="48" width="3.21875" customWidth="1"/>
    <col min="49" max="49" width="4.109375" customWidth="1"/>
    <col min="50" max="50" width="8.88671875" customWidth="1"/>
    <col min="51" max="62" width="6.6640625" customWidth="1"/>
    <col min="63" max="63" width="3.21875" customWidth="1"/>
    <col min="64" max="64" width="6.109375" customWidth="1"/>
    <col min="65" max="65" width="5.88671875" customWidth="1"/>
    <col min="66" max="66" width="6.109375" customWidth="1"/>
    <col min="67" max="79" width="5.77734375" customWidth="1"/>
    <col min="80" max="88" width="6.33203125" customWidth="1"/>
  </cols>
  <sheetData>
    <row r="1" spans="1:79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</row>
    <row r="2" spans="1:79" ht="17.399999999999999" customHeight="1" x14ac:dyDescent="0.2">
      <c r="A2" s="1"/>
      <c r="B2" s="25" t="s">
        <v>89</v>
      </c>
      <c r="C2" s="2"/>
      <c r="D2" s="2"/>
      <c r="E2" s="2"/>
      <c r="F2" s="2"/>
      <c r="G2" s="2"/>
      <c r="H2" s="2" t="s">
        <v>266</v>
      </c>
      <c r="I2" s="2"/>
      <c r="J2" s="2"/>
      <c r="K2" s="2"/>
      <c r="L2" s="2"/>
      <c r="M2" s="2"/>
      <c r="N2" s="2"/>
      <c r="O2" s="2"/>
      <c r="P2" s="2"/>
      <c r="Q2" s="2"/>
      <c r="R2" s="2" t="s">
        <v>266</v>
      </c>
      <c r="S2" s="2"/>
      <c r="T2" s="2"/>
      <c r="U2" s="2"/>
      <c r="V2" s="2"/>
      <c r="W2" s="2"/>
      <c r="X2" s="2"/>
      <c r="Y2" s="2"/>
      <c r="Z2" s="2"/>
      <c r="AA2" s="2"/>
      <c r="AB2" s="2" t="s">
        <v>266</v>
      </c>
      <c r="AC2" s="2"/>
      <c r="AD2" s="2"/>
      <c r="AE2" s="1"/>
      <c r="AF2" s="1"/>
      <c r="AG2" s="1"/>
      <c r="AH2" s="1"/>
      <c r="AI2" s="1"/>
      <c r="AJ2" s="1"/>
      <c r="AK2" s="1"/>
      <c r="AL2" s="2" t="s">
        <v>266</v>
      </c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</row>
    <row r="3" spans="1:79" ht="17.399999999999999" customHeight="1" x14ac:dyDescent="0.2">
      <c r="A3" s="1"/>
      <c r="B3" s="2"/>
      <c r="C3" s="2"/>
      <c r="D3" s="16"/>
      <c r="E3" s="16"/>
      <c r="F3" s="16"/>
      <c r="G3" s="16"/>
      <c r="H3" s="16"/>
      <c r="I3" s="16"/>
      <c r="J3" s="16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16"/>
      <c r="AB3" s="16"/>
      <c r="AC3" s="16"/>
      <c r="AD3" s="16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</row>
    <row r="4" spans="1:79" ht="17.399999999999999" customHeight="1" x14ac:dyDescent="0.2">
      <c r="A4" s="1"/>
      <c r="B4" s="8" t="s">
        <v>58</v>
      </c>
      <c r="C4" s="13"/>
      <c r="D4" s="532" t="s">
        <v>103</v>
      </c>
      <c r="E4" s="523"/>
      <c r="F4" s="523"/>
      <c r="G4" s="524"/>
      <c r="H4" s="505" t="s">
        <v>104</v>
      </c>
      <c r="I4" s="505" t="s">
        <v>105</v>
      </c>
      <c r="J4" s="505" t="s">
        <v>106</v>
      </c>
      <c r="K4" s="32"/>
      <c r="L4" s="487" t="s">
        <v>107</v>
      </c>
      <c r="M4" s="518" t="s">
        <v>108</v>
      </c>
      <c r="N4" s="497"/>
      <c r="O4" s="498"/>
      <c r="P4" s="487" t="s">
        <v>109</v>
      </c>
      <c r="Q4" s="487" t="s">
        <v>98</v>
      </c>
      <c r="R4" s="487" t="s">
        <v>97</v>
      </c>
      <c r="S4" s="487" t="s">
        <v>99</v>
      </c>
      <c r="T4" s="489" t="s">
        <v>100</v>
      </c>
      <c r="U4" s="32"/>
      <c r="V4" s="8" t="s">
        <v>58</v>
      </c>
      <c r="W4" s="13"/>
      <c r="X4" s="532" t="s">
        <v>110</v>
      </c>
      <c r="Y4" s="523"/>
      <c r="Z4" s="523"/>
      <c r="AA4" s="524"/>
      <c r="AB4" s="505" t="s">
        <v>111</v>
      </c>
      <c r="AC4" s="505" t="s">
        <v>112</v>
      </c>
      <c r="AD4" s="505" t="s">
        <v>106</v>
      </c>
      <c r="AF4" s="487" t="s">
        <v>113</v>
      </c>
      <c r="AG4" s="518" t="s">
        <v>114</v>
      </c>
      <c r="AH4" s="497"/>
      <c r="AI4" s="498"/>
      <c r="AJ4" s="487" t="s">
        <v>115</v>
      </c>
      <c r="AK4" s="487" t="s">
        <v>116</v>
      </c>
      <c r="AL4" s="487" t="s">
        <v>97</v>
      </c>
      <c r="AM4" s="487" t="s">
        <v>99</v>
      </c>
      <c r="AN4" s="489" t="s">
        <v>100</v>
      </c>
    </row>
    <row r="5" spans="1:79" ht="17.399999999999999" customHeight="1" x14ac:dyDescent="0.2">
      <c r="A5" s="1"/>
      <c r="B5" s="9" t="s">
        <v>59</v>
      </c>
      <c r="C5" s="14" t="s">
        <v>93</v>
      </c>
      <c r="D5" s="533" t="s">
        <v>90</v>
      </c>
      <c r="E5" s="491" t="s">
        <v>94</v>
      </c>
      <c r="F5" s="492"/>
      <c r="G5" s="493"/>
      <c r="H5" s="506"/>
      <c r="I5" s="506"/>
      <c r="J5" s="506"/>
      <c r="K5" s="33"/>
      <c r="L5" s="488"/>
      <c r="M5" s="519"/>
      <c r="N5" s="499"/>
      <c r="O5" s="500"/>
      <c r="P5" s="488"/>
      <c r="Q5" s="488"/>
      <c r="R5" s="488"/>
      <c r="S5" s="488"/>
      <c r="T5" s="490"/>
      <c r="U5" s="33"/>
      <c r="V5" s="9" t="s">
        <v>59</v>
      </c>
      <c r="W5" s="14" t="s">
        <v>93</v>
      </c>
      <c r="X5" s="533" t="s">
        <v>90</v>
      </c>
      <c r="Y5" s="491" t="s">
        <v>94</v>
      </c>
      <c r="Z5" s="492"/>
      <c r="AA5" s="493"/>
      <c r="AB5" s="506"/>
      <c r="AC5" s="506"/>
      <c r="AD5" s="506"/>
      <c r="AF5" s="488"/>
      <c r="AG5" s="519"/>
      <c r="AH5" s="499"/>
      <c r="AI5" s="500"/>
      <c r="AJ5" s="488"/>
      <c r="AK5" s="488"/>
      <c r="AL5" s="488"/>
      <c r="AM5" s="488"/>
      <c r="AN5" s="490"/>
    </row>
    <row r="6" spans="1:79" ht="17.399999999999999" customHeight="1" x14ac:dyDescent="0.2">
      <c r="A6" s="1"/>
      <c r="B6" s="10" t="s">
        <v>60</v>
      </c>
      <c r="C6" s="15"/>
      <c r="D6" s="544"/>
      <c r="E6" s="3" t="s">
        <v>91</v>
      </c>
      <c r="F6" s="3" t="s">
        <v>92</v>
      </c>
      <c r="G6" s="3" t="s">
        <v>10</v>
      </c>
      <c r="H6" s="27" t="s">
        <v>117</v>
      </c>
      <c r="I6" s="27" t="s">
        <v>101</v>
      </c>
      <c r="J6" s="27" t="s">
        <v>101</v>
      </c>
      <c r="K6" s="34"/>
      <c r="L6" s="30" t="s">
        <v>118</v>
      </c>
      <c r="M6" s="3" t="s">
        <v>95</v>
      </c>
      <c r="N6" s="3" t="s">
        <v>96</v>
      </c>
      <c r="O6" s="3" t="s">
        <v>10</v>
      </c>
      <c r="P6" s="28" t="s">
        <v>119</v>
      </c>
      <c r="Q6" s="28" t="s">
        <v>120</v>
      </c>
      <c r="R6" s="17" t="s">
        <v>121</v>
      </c>
      <c r="S6" s="28" t="s">
        <v>102</v>
      </c>
      <c r="T6" s="29" t="s">
        <v>102</v>
      </c>
      <c r="U6" s="34"/>
      <c r="V6" s="10" t="s">
        <v>60</v>
      </c>
      <c r="W6" s="15"/>
      <c r="X6" s="544"/>
      <c r="Y6" s="3" t="s">
        <v>91</v>
      </c>
      <c r="Z6" s="3" t="s">
        <v>92</v>
      </c>
      <c r="AA6" s="3" t="s">
        <v>10</v>
      </c>
      <c r="AB6" s="27" t="s">
        <v>119</v>
      </c>
      <c r="AC6" s="27" t="s">
        <v>119</v>
      </c>
      <c r="AD6" s="27" t="s">
        <v>119</v>
      </c>
      <c r="AF6" s="30" t="s">
        <v>122</v>
      </c>
      <c r="AG6" s="3" t="s">
        <v>95</v>
      </c>
      <c r="AH6" s="3" t="s">
        <v>96</v>
      </c>
      <c r="AI6" s="3" t="s">
        <v>10</v>
      </c>
      <c r="AJ6" s="28" t="s">
        <v>119</v>
      </c>
      <c r="AK6" s="28" t="s">
        <v>119</v>
      </c>
      <c r="AL6" s="17" t="s">
        <v>123</v>
      </c>
      <c r="AM6" s="28" t="s">
        <v>124</v>
      </c>
      <c r="AN6" s="29" t="s">
        <v>124</v>
      </c>
    </row>
    <row r="7" spans="1:79" ht="17.399999999999999" customHeight="1" x14ac:dyDescent="0.2">
      <c r="A7" s="1"/>
      <c r="B7" s="11"/>
      <c r="C7" s="4" t="s">
        <v>85</v>
      </c>
      <c r="D7" s="21">
        <v>4357</v>
      </c>
      <c r="E7" s="21">
        <v>17652</v>
      </c>
      <c r="F7" s="21">
        <v>1160</v>
      </c>
      <c r="G7" s="21">
        <f t="shared" ref="G7:G17" si="0">SUM(E7:F7)</f>
        <v>18812</v>
      </c>
      <c r="H7" s="21"/>
      <c r="I7" s="21"/>
      <c r="J7" s="21"/>
      <c r="K7" s="35"/>
      <c r="L7" s="21"/>
      <c r="M7" s="21"/>
      <c r="N7" s="21"/>
      <c r="O7" s="21"/>
      <c r="P7" s="21"/>
      <c r="Q7" s="21"/>
      <c r="R7" s="21"/>
      <c r="S7" s="21"/>
      <c r="T7" s="23">
        <v>21150</v>
      </c>
      <c r="U7" s="35"/>
      <c r="V7" s="11"/>
      <c r="W7" s="7" t="s">
        <v>31</v>
      </c>
      <c r="X7" s="21">
        <v>6841</v>
      </c>
      <c r="Y7" s="21">
        <v>1015</v>
      </c>
      <c r="Z7" s="21"/>
      <c r="AA7" s="21">
        <f>SUM(Y7:Z7)</f>
        <v>1015</v>
      </c>
      <c r="AB7" s="21"/>
      <c r="AC7" s="21"/>
      <c r="AD7" s="21"/>
      <c r="AF7" s="18"/>
      <c r="AG7" s="18"/>
      <c r="AH7" s="18"/>
      <c r="AI7" s="18"/>
      <c r="AJ7" s="18">
        <v>9000</v>
      </c>
      <c r="AK7" s="18"/>
      <c r="AL7" s="18"/>
      <c r="AM7" s="18"/>
      <c r="AN7" s="19">
        <v>1200</v>
      </c>
    </row>
    <row r="8" spans="1:79" ht="17.399999999999999" customHeight="1" x14ac:dyDescent="0.2">
      <c r="A8" s="1"/>
      <c r="B8" s="9"/>
      <c r="C8" s="4" t="s">
        <v>1</v>
      </c>
      <c r="D8" s="21">
        <v>1486</v>
      </c>
      <c r="E8" s="21">
        <v>15295</v>
      </c>
      <c r="F8" s="21">
        <v>97200</v>
      </c>
      <c r="G8" s="21">
        <f t="shared" si="0"/>
        <v>112495</v>
      </c>
      <c r="H8" s="21">
        <v>12200</v>
      </c>
      <c r="I8" s="21">
        <v>21970</v>
      </c>
      <c r="J8" s="21"/>
      <c r="K8" s="35"/>
      <c r="L8" s="21"/>
      <c r="M8" s="21"/>
      <c r="N8" s="21"/>
      <c r="O8" s="21"/>
      <c r="P8" s="21"/>
      <c r="Q8" s="21"/>
      <c r="R8" s="21"/>
      <c r="S8" s="21"/>
      <c r="T8" s="23">
        <v>51120</v>
      </c>
      <c r="U8" s="35"/>
      <c r="V8" s="9" t="s">
        <v>125</v>
      </c>
      <c r="W8" s="7" t="s">
        <v>32</v>
      </c>
      <c r="X8" s="21">
        <v>4150</v>
      </c>
      <c r="Y8" s="21">
        <v>210</v>
      </c>
      <c r="Z8" s="21"/>
      <c r="AA8" s="21">
        <f>SUM(Y8:Z8)</f>
        <v>210</v>
      </c>
      <c r="AB8" s="21">
        <v>240</v>
      </c>
      <c r="AC8" s="21">
        <v>2700</v>
      </c>
      <c r="AD8" s="21"/>
      <c r="AF8" s="18">
        <v>230</v>
      </c>
      <c r="AG8" s="18"/>
      <c r="AH8" s="18"/>
      <c r="AI8" s="18"/>
      <c r="AJ8" s="18"/>
      <c r="AK8" s="18"/>
      <c r="AL8" s="18"/>
      <c r="AM8" s="18"/>
      <c r="AN8" s="19">
        <v>17925</v>
      </c>
    </row>
    <row r="9" spans="1:79" ht="17.399999999999999" customHeight="1" x14ac:dyDescent="0.2">
      <c r="A9" s="1"/>
      <c r="B9" s="9"/>
      <c r="C9" s="4" t="s">
        <v>2</v>
      </c>
      <c r="D9" s="21">
        <v>3023</v>
      </c>
      <c r="E9" s="21">
        <v>7331</v>
      </c>
      <c r="F9" s="21"/>
      <c r="G9" s="21">
        <f t="shared" si="0"/>
        <v>7331</v>
      </c>
      <c r="H9" s="21"/>
      <c r="I9" s="21"/>
      <c r="J9" s="21"/>
      <c r="K9" s="35"/>
      <c r="L9" s="21">
        <v>57</v>
      </c>
      <c r="M9" s="21"/>
      <c r="N9" s="21"/>
      <c r="O9" s="21"/>
      <c r="P9" s="21"/>
      <c r="Q9" s="21"/>
      <c r="R9" s="21"/>
      <c r="S9" s="21"/>
      <c r="T9" s="23">
        <v>109215</v>
      </c>
      <c r="U9" s="35"/>
      <c r="V9" s="9" t="s">
        <v>73</v>
      </c>
      <c r="W9" s="7" t="s">
        <v>33</v>
      </c>
      <c r="X9" s="21">
        <v>16140</v>
      </c>
      <c r="Y9" s="21">
        <v>5600</v>
      </c>
      <c r="Z9" s="21">
        <v>43130</v>
      </c>
      <c r="AA9" s="21">
        <f>SUM(Y9:Z9)</f>
        <v>48730</v>
      </c>
      <c r="AB9" s="21">
        <v>69</v>
      </c>
      <c r="AC9" s="21"/>
      <c r="AD9" s="21">
        <v>108866</v>
      </c>
      <c r="AF9" s="18"/>
      <c r="AG9" s="18">
        <v>188</v>
      </c>
      <c r="AH9" s="18">
        <v>849</v>
      </c>
      <c r="AI9" s="18">
        <f>SUM(AG9:AH9)</f>
        <v>1037</v>
      </c>
      <c r="AJ9" s="18">
        <v>103</v>
      </c>
      <c r="AK9" s="18">
        <v>80</v>
      </c>
      <c r="AL9" s="18"/>
      <c r="AM9" s="18"/>
      <c r="AN9" s="19">
        <v>10575</v>
      </c>
    </row>
    <row r="10" spans="1:79" ht="17.399999999999999" customHeight="1" x14ac:dyDescent="0.2">
      <c r="A10" s="1"/>
      <c r="B10" s="9" t="s">
        <v>61</v>
      </c>
      <c r="C10" s="5" t="s">
        <v>0</v>
      </c>
      <c r="D10" s="21">
        <v>11589</v>
      </c>
      <c r="E10" s="21">
        <v>5670</v>
      </c>
      <c r="F10" s="21"/>
      <c r="G10" s="21">
        <f t="shared" si="0"/>
        <v>5670</v>
      </c>
      <c r="H10" s="21"/>
      <c r="I10" s="21"/>
      <c r="J10" s="21"/>
      <c r="K10" s="35"/>
      <c r="L10" s="21"/>
      <c r="M10" s="21"/>
      <c r="N10" s="21"/>
      <c r="O10" s="21"/>
      <c r="P10" s="21"/>
      <c r="Q10" s="21"/>
      <c r="R10" s="21"/>
      <c r="S10" s="21"/>
      <c r="T10" s="23">
        <v>4815</v>
      </c>
      <c r="U10" s="35"/>
      <c r="V10" s="9" t="s">
        <v>74</v>
      </c>
      <c r="W10" s="7" t="s">
        <v>34</v>
      </c>
      <c r="X10" s="21">
        <v>4670</v>
      </c>
      <c r="Y10" s="21">
        <v>170</v>
      </c>
      <c r="Z10" s="21">
        <v>527831</v>
      </c>
      <c r="AA10" s="21">
        <f>SUM(Y10:Z10)</f>
        <v>528001</v>
      </c>
      <c r="AB10" s="21"/>
      <c r="AC10" s="21"/>
      <c r="AD10" s="21"/>
      <c r="AF10" s="18"/>
      <c r="AG10" s="18"/>
      <c r="AH10" s="18"/>
      <c r="AI10" s="18"/>
      <c r="AJ10" s="18"/>
      <c r="AK10" s="18"/>
      <c r="AL10" s="18"/>
      <c r="AM10" s="18"/>
      <c r="AN10" s="19"/>
    </row>
    <row r="11" spans="1:79" ht="17.399999999999999" customHeight="1" x14ac:dyDescent="0.2">
      <c r="A11" s="1"/>
      <c r="B11" s="9"/>
      <c r="C11" s="4" t="s">
        <v>5</v>
      </c>
      <c r="D11" s="21"/>
      <c r="E11" s="21"/>
      <c r="F11" s="21">
        <v>29711</v>
      </c>
      <c r="G11" s="21">
        <f t="shared" si="0"/>
        <v>29711</v>
      </c>
      <c r="H11" s="21"/>
      <c r="I11" s="21">
        <v>26380</v>
      </c>
      <c r="J11" s="21"/>
      <c r="K11" s="35"/>
      <c r="L11" s="21"/>
      <c r="M11" s="21"/>
      <c r="N11" s="21"/>
      <c r="O11" s="21"/>
      <c r="P11" s="21"/>
      <c r="Q11" s="21"/>
      <c r="R11" s="21"/>
      <c r="S11" s="21"/>
      <c r="T11" s="23">
        <v>4350</v>
      </c>
      <c r="U11" s="35"/>
      <c r="V11" s="10"/>
      <c r="W11" s="7" t="s">
        <v>10</v>
      </c>
      <c r="X11" s="21">
        <f t="shared" ref="X11:AD11" si="1">SUM(X7:X10)</f>
        <v>31801</v>
      </c>
      <c r="Y11" s="21">
        <f t="shared" si="1"/>
        <v>6995</v>
      </c>
      <c r="Z11" s="21">
        <f t="shared" si="1"/>
        <v>570961</v>
      </c>
      <c r="AA11" s="21">
        <f t="shared" si="1"/>
        <v>577956</v>
      </c>
      <c r="AB11" s="21">
        <f t="shared" si="1"/>
        <v>309</v>
      </c>
      <c r="AC11" s="21">
        <f t="shared" si="1"/>
        <v>2700</v>
      </c>
      <c r="AD11" s="21">
        <f t="shared" si="1"/>
        <v>108866</v>
      </c>
      <c r="AF11" s="18">
        <f t="shared" ref="AF11:AK11" si="2">SUM(AF7:AF10)</f>
        <v>230</v>
      </c>
      <c r="AG11" s="18">
        <f t="shared" si="2"/>
        <v>188</v>
      </c>
      <c r="AH11" s="18">
        <f t="shared" si="2"/>
        <v>849</v>
      </c>
      <c r="AI11" s="18">
        <f t="shared" si="2"/>
        <v>1037</v>
      </c>
      <c r="AJ11" s="18">
        <f t="shared" si="2"/>
        <v>9103</v>
      </c>
      <c r="AK11" s="18">
        <f t="shared" si="2"/>
        <v>80</v>
      </c>
      <c r="AL11" s="18"/>
      <c r="AM11" s="18"/>
      <c r="AN11" s="19">
        <f>SUM(AN7:AN10)</f>
        <v>29700</v>
      </c>
    </row>
    <row r="12" spans="1:79" ht="17.399999999999999" customHeight="1" x14ac:dyDescent="0.2">
      <c r="A12" s="1"/>
      <c r="B12" s="9" t="s">
        <v>126</v>
      </c>
      <c r="C12" s="4" t="s">
        <v>8</v>
      </c>
      <c r="D12" s="21">
        <v>246</v>
      </c>
      <c r="E12" s="21">
        <v>643</v>
      </c>
      <c r="F12" s="21"/>
      <c r="G12" s="21">
        <f t="shared" si="0"/>
        <v>643</v>
      </c>
      <c r="H12" s="21"/>
      <c r="I12" s="21"/>
      <c r="J12" s="21"/>
      <c r="K12" s="35"/>
      <c r="L12" s="21"/>
      <c r="M12" s="21"/>
      <c r="N12" s="21"/>
      <c r="O12" s="21"/>
      <c r="P12" s="21"/>
      <c r="Q12" s="21"/>
      <c r="R12" s="21"/>
      <c r="S12" s="21"/>
      <c r="T12" s="23"/>
      <c r="U12" s="35"/>
      <c r="V12" s="11" t="s">
        <v>75</v>
      </c>
      <c r="W12" s="7" t="s">
        <v>35</v>
      </c>
      <c r="X12" s="21">
        <v>11374</v>
      </c>
      <c r="Y12" s="21">
        <v>2585</v>
      </c>
      <c r="Z12" s="21">
        <v>61009</v>
      </c>
      <c r="AA12" s="21">
        <f>SUM(Y12:Z12)</f>
        <v>63594</v>
      </c>
      <c r="AB12" s="21"/>
      <c r="AC12" s="21"/>
      <c r="AD12" s="21"/>
      <c r="AF12" s="18"/>
      <c r="AG12" s="18"/>
      <c r="AH12" s="18"/>
      <c r="AI12" s="18"/>
      <c r="AJ12" s="18"/>
      <c r="AK12" s="18"/>
      <c r="AL12" s="18"/>
      <c r="AM12" s="18"/>
      <c r="AN12" s="19">
        <v>18750</v>
      </c>
    </row>
    <row r="13" spans="1:79" ht="17.399999999999999" customHeight="1" x14ac:dyDescent="0.2">
      <c r="A13" s="1"/>
      <c r="B13" s="9"/>
      <c r="C13" s="4" t="s">
        <v>9</v>
      </c>
      <c r="D13" s="21"/>
      <c r="E13" s="21">
        <v>78998</v>
      </c>
      <c r="F13" s="21">
        <v>2724</v>
      </c>
      <c r="G13" s="21">
        <f t="shared" si="0"/>
        <v>81722</v>
      </c>
      <c r="H13" s="21"/>
      <c r="I13" s="21"/>
      <c r="J13" s="21"/>
      <c r="K13" s="35"/>
      <c r="L13" s="21"/>
      <c r="M13" s="21"/>
      <c r="N13" s="21"/>
      <c r="O13" s="21"/>
      <c r="P13" s="21"/>
      <c r="Q13" s="21"/>
      <c r="R13" s="21"/>
      <c r="S13" s="21"/>
      <c r="T13" s="23">
        <v>8892</v>
      </c>
      <c r="U13" s="35"/>
      <c r="V13" s="9" t="s">
        <v>127</v>
      </c>
      <c r="W13" s="7" t="s">
        <v>36</v>
      </c>
      <c r="X13" s="21">
        <v>8726</v>
      </c>
      <c r="Y13" s="21">
        <v>2950</v>
      </c>
      <c r="Z13" s="21">
        <v>12000</v>
      </c>
      <c r="AA13" s="21">
        <f>SUM(Y13:Z13)</f>
        <v>14950</v>
      </c>
      <c r="AB13" s="21"/>
      <c r="AC13" s="21"/>
      <c r="AD13" s="21"/>
      <c r="AF13" s="18">
        <v>50</v>
      </c>
      <c r="AG13" s="18">
        <v>8456</v>
      </c>
      <c r="AH13" s="18">
        <v>1436</v>
      </c>
      <c r="AI13" s="18">
        <f>SUM(AG13:AH13)</f>
        <v>9892</v>
      </c>
      <c r="AJ13" s="18">
        <v>200</v>
      </c>
      <c r="AK13" s="18">
        <v>100</v>
      </c>
      <c r="AL13" s="18"/>
      <c r="AM13" s="18"/>
      <c r="AN13" s="19"/>
    </row>
    <row r="14" spans="1:79" ht="17.399999999999999" customHeight="1" x14ac:dyDescent="0.2">
      <c r="A14" s="1"/>
      <c r="B14" s="9"/>
      <c r="C14" s="4" t="s">
        <v>7</v>
      </c>
      <c r="D14" s="21">
        <v>4200</v>
      </c>
      <c r="E14" s="21">
        <v>50</v>
      </c>
      <c r="F14" s="21">
        <v>15150</v>
      </c>
      <c r="G14" s="21">
        <f t="shared" si="0"/>
        <v>15200</v>
      </c>
      <c r="H14" s="21"/>
      <c r="I14" s="21"/>
      <c r="J14" s="21"/>
      <c r="K14" s="35"/>
      <c r="L14" s="21"/>
      <c r="M14" s="21"/>
      <c r="N14" s="21"/>
      <c r="O14" s="21"/>
      <c r="P14" s="21"/>
      <c r="Q14" s="21"/>
      <c r="R14" s="21"/>
      <c r="S14" s="21"/>
      <c r="T14" s="23"/>
      <c r="U14" s="35"/>
      <c r="V14" s="10" t="s">
        <v>76</v>
      </c>
      <c r="W14" s="7" t="s">
        <v>10</v>
      </c>
      <c r="X14" s="21">
        <f>SUM(X12:X13)</f>
        <v>20100</v>
      </c>
      <c r="Y14" s="21">
        <f>SUM(Y12:Y13)</f>
        <v>5535</v>
      </c>
      <c r="Z14" s="21">
        <f>SUM(Z12:Z13)</f>
        <v>73009</v>
      </c>
      <c r="AA14" s="21">
        <f>SUM(AA12:AA13)</f>
        <v>78544</v>
      </c>
      <c r="AB14" s="21"/>
      <c r="AC14" s="21"/>
      <c r="AD14" s="21"/>
      <c r="AF14" s="18">
        <f t="shared" ref="AF14:AK14" si="3">SUM(AF12:AF13)</f>
        <v>50</v>
      </c>
      <c r="AG14" s="18">
        <f t="shared" si="3"/>
        <v>8456</v>
      </c>
      <c r="AH14" s="18">
        <f t="shared" si="3"/>
        <v>1436</v>
      </c>
      <c r="AI14" s="18">
        <f t="shared" si="3"/>
        <v>9892</v>
      </c>
      <c r="AJ14" s="18">
        <f t="shared" si="3"/>
        <v>200</v>
      </c>
      <c r="AK14" s="18">
        <f t="shared" si="3"/>
        <v>100</v>
      </c>
      <c r="AL14" s="18"/>
      <c r="AM14" s="18"/>
      <c r="AN14" s="19">
        <f>SUM(AN12:AN13)</f>
        <v>18750</v>
      </c>
    </row>
    <row r="15" spans="1:79" ht="17.399999999999999" customHeight="1" x14ac:dyDescent="0.2">
      <c r="A15" s="1"/>
      <c r="B15" s="9" t="s">
        <v>62</v>
      </c>
      <c r="C15" s="4" t="s">
        <v>3</v>
      </c>
      <c r="D15" s="21">
        <v>250</v>
      </c>
      <c r="E15" s="21">
        <v>53338</v>
      </c>
      <c r="F15" s="21"/>
      <c r="G15" s="21">
        <f t="shared" si="0"/>
        <v>53338</v>
      </c>
      <c r="H15" s="21">
        <v>241</v>
      </c>
      <c r="I15" s="21">
        <v>16666</v>
      </c>
      <c r="J15" s="21"/>
      <c r="K15" s="35"/>
      <c r="L15" s="21"/>
      <c r="M15" s="21"/>
      <c r="N15" s="21"/>
      <c r="O15" s="21"/>
      <c r="P15" s="21"/>
      <c r="Q15" s="21"/>
      <c r="R15" s="21"/>
      <c r="S15" s="21"/>
      <c r="T15" s="23"/>
      <c r="U15" s="35"/>
      <c r="V15" s="11" t="s">
        <v>77</v>
      </c>
      <c r="W15" s="7" t="s">
        <v>37</v>
      </c>
      <c r="X15" s="21">
        <v>12546</v>
      </c>
      <c r="Y15" s="21">
        <v>27036</v>
      </c>
      <c r="Z15" s="21">
        <v>12601</v>
      </c>
      <c r="AA15" s="21">
        <f>SUM(Y15:Z15)</f>
        <v>39637</v>
      </c>
      <c r="AB15" s="21">
        <v>975</v>
      </c>
      <c r="AC15" s="21"/>
      <c r="AD15" s="21"/>
      <c r="AF15" s="18">
        <v>500</v>
      </c>
      <c r="AG15" s="18">
        <v>50</v>
      </c>
      <c r="AH15" s="18"/>
      <c r="AI15" s="18">
        <f>SUM(AG15:AH15)</f>
        <v>50</v>
      </c>
      <c r="AJ15" s="18">
        <v>1774</v>
      </c>
      <c r="AK15" s="18">
        <v>327</v>
      </c>
      <c r="AL15" s="18"/>
      <c r="AM15" s="18"/>
      <c r="AN15" s="19">
        <v>3600</v>
      </c>
    </row>
    <row r="16" spans="1:79" ht="17.399999999999999" customHeight="1" x14ac:dyDescent="0.2">
      <c r="A16" s="1"/>
      <c r="B16" s="9"/>
      <c r="C16" s="4" t="s">
        <v>4</v>
      </c>
      <c r="D16" s="21">
        <v>1648</v>
      </c>
      <c r="E16" s="21">
        <v>220537</v>
      </c>
      <c r="F16" s="21">
        <v>55582</v>
      </c>
      <c r="G16" s="21">
        <f t="shared" si="0"/>
        <v>276119</v>
      </c>
      <c r="H16" s="21">
        <v>53691</v>
      </c>
      <c r="I16" s="21">
        <v>21175</v>
      </c>
      <c r="J16" s="21">
        <v>62549</v>
      </c>
      <c r="K16" s="35"/>
      <c r="L16" s="21"/>
      <c r="M16" s="21"/>
      <c r="N16" s="21"/>
      <c r="O16" s="21"/>
      <c r="P16" s="21"/>
      <c r="Q16" s="21"/>
      <c r="R16" s="21"/>
      <c r="S16" s="21"/>
      <c r="T16" s="23"/>
      <c r="U16" s="35"/>
      <c r="V16" s="9" t="s">
        <v>128</v>
      </c>
      <c r="W16" s="7" t="s">
        <v>38</v>
      </c>
      <c r="X16" s="21">
        <v>16180</v>
      </c>
      <c r="Y16" s="21">
        <v>14055</v>
      </c>
      <c r="Z16" s="21"/>
      <c r="AA16" s="21">
        <f>SUM(Y16:Z16)</f>
        <v>14055</v>
      </c>
      <c r="AB16" s="21">
        <v>300</v>
      </c>
      <c r="AC16" s="21"/>
      <c r="AD16" s="21"/>
      <c r="AF16" s="18">
        <v>35</v>
      </c>
      <c r="AG16" s="18">
        <v>70</v>
      </c>
      <c r="AH16" s="18">
        <v>2925</v>
      </c>
      <c r="AI16" s="18">
        <f>SUM(AG16:AH16)</f>
        <v>2995</v>
      </c>
      <c r="AJ16" s="18">
        <v>310</v>
      </c>
      <c r="AK16" s="18">
        <v>300</v>
      </c>
      <c r="AL16" s="18"/>
      <c r="AM16" s="18"/>
      <c r="AN16" s="19">
        <v>2850</v>
      </c>
    </row>
    <row r="17" spans="1:40" ht="17.399999999999999" customHeight="1" x14ac:dyDescent="0.2">
      <c r="A17" s="1"/>
      <c r="B17" s="9"/>
      <c r="C17" s="4" t="s">
        <v>6</v>
      </c>
      <c r="D17" s="21">
        <v>888</v>
      </c>
      <c r="E17" s="21">
        <v>3213</v>
      </c>
      <c r="F17" s="21">
        <v>3028</v>
      </c>
      <c r="G17" s="21">
        <f t="shared" si="0"/>
        <v>6241</v>
      </c>
      <c r="H17" s="21">
        <v>2500</v>
      </c>
      <c r="I17" s="21">
        <v>720</v>
      </c>
      <c r="J17" s="21"/>
      <c r="K17" s="35"/>
      <c r="L17" s="21"/>
      <c r="M17" s="21"/>
      <c r="N17" s="21"/>
      <c r="O17" s="21"/>
      <c r="P17" s="21"/>
      <c r="Q17" s="21"/>
      <c r="R17" s="21"/>
      <c r="S17" s="21"/>
      <c r="T17" s="23"/>
      <c r="U17" s="35"/>
      <c r="V17" s="10" t="s">
        <v>78</v>
      </c>
      <c r="W17" s="7" t="s">
        <v>10</v>
      </c>
      <c r="X17" s="21">
        <f>SUM(X15:X16)</f>
        <v>28726</v>
      </c>
      <c r="Y17" s="21">
        <f>SUM(Y15:Y16)</f>
        <v>41091</v>
      </c>
      <c r="Z17" s="21">
        <f>SUM(Z15:Z16)</f>
        <v>12601</v>
      </c>
      <c r="AA17" s="21">
        <f>SUM(AA15:AA16)</f>
        <v>53692</v>
      </c>
      <c r="AB17" s="21">
        <f>SUM(AB15:AB16)</f>
        <v>1275</v>
      </c>
      <c r="AC17" s="21"/>
      <c r="AD17" s="21"/>
      <c r="AF17" s="18">
        <f t="shared" ref="AF17:AK17" si="4">SUM(AF15:AF16)</f>
        <v>535</v>
      </c>
      <c r="AG17" s="18">
        <f t="shared" si="4"/>
        <v>120</v>
      </c>
      <c r="AH17" s="18">
        <f t="shared" si="4"/>
        <v>2925</v>
      </c>
      <c r="AI17" s="18">
        <f t="shared" si="4"/>
        <v>3045</v>
      </c>
      <c r="AJ17" s="18">
        <f t="shared" si="4"/>
        <v>2084</v>
      </c>
      <c r="AK17" s="18">
        <f t="shared" si="4"/>
        <v>627</v>
      </c>
      <c r="AL17" s="18"/>
      <c r="AM17" s="18"/>
      <c r="AN17" s="19">
        <f>SUM(AN15:AN16)</f>
        <v>6450</v>
      </c>
    </row>
    <row r="18" spans="1:40" ht="17.399999999999999" customHeight="1" x14ac:dyDescent="0.2">
      <c r="A18" s="1"/>
      <c r="B18" s="10"/>
      <c r="C18" s="4" t="s">
        <v>10</v>
      </c>
      <c r="D18" s="21">
        <f t="shared" ref="D18:J18" si="5">SUM(D7:D17)</f>
        <v>27687</v>
      </c>
      <c r="E18" s="21">
        <f t="shared" si="5"/>
        <v>402727</v>
      </c>
      <c r="F18" s="21">
        <f t="shared" si="5"/>
        <v>204555</v>
      </c>
      <c r="G18" s="21">
        <f t="shared" si="5"/>
        <v>607282</v>
      </c>
      <c r="H18" s="21">
        <f t="shared" si="5"/>
        <v>68632</v>
      </c>
      <c r="I18" s="21">
        <f t="shared" si="5"/>
        <v>86911</v>
      </c>
      <c r="J18" s="21">
        <f t="shared" si="5"/>
        <v>62549</v>
      </c>
      <c r="K18" s="35"/>
      <c r="L18" s="21">
        <f>SUM(L7:L17)</f>
        <v>57</v>
      </c>
      <c r="M18" s="21"/>
      <c r="N18" s="21"/>
      <c r="O18" s="21"/>
      <c r="P18" s="21"/>
      <c r="Q18" s="21"/>
      <c r="R18" s="21"/>
      <c r="S18" s="21"/>
      <c r="T18" s="23">
        <f>SUM(T7:T16)</f>
        <v>199542</v>
      </c>
      <c r="U18" s="35"/>
      <c r="V18" s="11"/>
      <c r="W18" s="7" t="s">
        <v>39</v>
      </c>
      <c r="X18" s="21">
        <v>21694</v>
      </c>
      <c r="Y18" s="21">
        <v>20336</v>
      </c>
      <c r="Z18" s="21">
        <v>38400</v>
      </c>
      <c r="AA18" s="21">
        <f>SUM(Y18:Z18)</f>
        <v>58736</v>
      </c>
      <c r="AB18" s="21">
        <v>1072</v>
      </c>
      <c r="AC18" s="21"/>
      <c r="AD18" s="21"/>
      <c r="AF18" s="18">
        <v>223</v>
      </c>
      <c r="AG18" s="18"/>
      <c r="AH18" s="18"/>
      <c r="AI18" s="18"/>
      <c r="AJ18" s="18">
        <v>550</v>
      </c>
      <c r="AK18" s="18">
        <v>350</v>
      </c>
      <c r="AL18" s="18"/>
      <c r="AM18" s="18"/>
      <c r="AN18" s="19">
        <v>13500</v>
      </c>
    </row>
    <row r="19" spans="1:40" ht="17.399999999999999" customHeight="1" x14ac:dyDescent="0.2">
      <c r="A19" s="1"/>
      <c r="B19" s="11"/>
      <c r="C19" s="4" t="s">
        <v>11</v>
      </c>
      <c r="D19" s="21">
        <v>20195</v>
      </c>
      <c r="E19" s="21">
        <v>30757</v>
      </c>
      <c r="F19" s="21">
        <v>101598</v>
      </c>
      <c r="G19" s="21">
        <f>SUM(E19:F19)</f>
        <v>132355</v>
      </c>
      <c r="H19" s="21">
        <v>950</v>
      </c>
      <c r="I19" s="21">
        <v>330</v>
      </c>
      <c r="J19" s="21"/>
      <c r="K19" s="35"/>
      <c r="L19" s="21"/>
      <c r="M19" s="21"/>
      <c r="N19" s="21"/>
      <c r="O19" s="21"/>
      <c r="P19" s="21"/>
      <c r="Q19" s="21"/>
      <c r="R19" s="21"/>
      <c r="S19" s="21"/>
      <c r="T19" s="23">
        <v>6000</v>
      </c>
      <c r="U19" s="35"/>
      <c r="V19" s="9"/>
      <c r="W19" s="7" t="s">
        <v>41</v>
      </c>
      <c r="X19" s="21">
        <v>10300</v>
      </c>
      <c r="Y19" s="21"/>
      <c r="Z19" s="21"/>
      <c r="AA19" s="21"/>
      <c r="AB19" s="21"/>
      <c r="AC19" s="21"/>
      <c r="AD19" s="21"/>
      <c r="AF19" s="18"/>
      <c r="AG19" s="18"/>
      <c r="AH19" s="18"/>
      <c r="AI19" s="18"/>
      <c r="AJ19" s="18"/>
      <c r="AK19" s="18"/>
      <c r="AL19" s="18"/>
      <c r="AM19" s="18"/>
      <c r="AN19" s="19"/>
    </row>
    <row r="20" spans="1:40" ht="17.399999999999999" customHeight="1" x14ac:dyDescent="0.2">
      <c r="A20" s="1"/>
      <c r="B20" s="9" t="s">
        <v>63</v>
      </c>
      <c r="C20" s="4" t="s">
        <v>86</v>
      </c>
      <c r="D20" s="21">
        <v>7551</v>
      </c>
      <c r="E20" s="21">
        <v>21402</v>
      </c>
      <c r="F20" s="21">
        <v>7070</v>
      </c>
      <c r="G20" s="21">
        <f>SUM(E20:F20)</f>
        <v>28472</v>
      </c>
      <c r="H20" s="21"/>
      <c r="I20" s="21"/>
      <c r="J20" s="21"/>
      <c r="K20" s="35"/>
      <c r="L20" s="21"/>
      <c r="M20" s="21"/>
      <c r="N20" s="21"/>
      <c r="O20" s="21"/>
      <c r="P20" s="21"/>
      <c r="Q20" s="21"/>
      <c r="R20" s="21"/>
      <c r="S20" s="21"/>
      <c r="T20" s="23">
        <v>3294</v>
      </c>
      <c r="U20" s="35"/>
      <c r="V20" s="9" t="s">
        <v>79</v>
      </c>
      <c r="W20" s="7" t="s">
        <v>40</v>
      </c>
      <c r="X20" s="21">
        <v>18890</v>
      </c>
      <c r="Y20" s="21">
        <v>3290</v>
      </c>
      <c r="Z20" s="21">
        <v>2100</v>
      </c>
      <c r="AA20" s="21">
        <f>SUM(Y20:Z20)</f>
        <v>5390</v>
      </c>
      <c r="AB20" s="21"/>
      <c r="AC20" s="21"/>
      <c r="AD20" s="21"/>
      <c r="AF20" s="18">
        <v>5000</v>
      </c>
      <c r="AG20" s="18"/>
      <c r="AH20" s="18"/>
      <c r="AI20" s="18"/>
      <c r="AJ20" s="18"/>
      <c r="AK20" s="18"/>
      <c r="AL20" s="18"/>
      <c r="AM20" s="18"/>
      <c r="AN20" s="19">
        <v>8250</v>
      </c>
    </row>
    <row r="21" spans="1:40" ht="17.399999999999999" customHeight="1" x14ac:dyDescent="0.2">
      <c r="A21" s="1"/>
      <c r="B21" s="9" t="s">
        <v>129</v>
      </c>
      <c r="C21" s="4" t="s">
        <v>12</v>
      </c>
      <c r="D21" s="21">
        <v>4611</v>
      </c>
      <c r="E21" s="21">
        <v>3968</v>
      </c>
      <c r="F21" s="21">
        <v>29026</v>
      </c>
      <c r="G21" s="21">
        <f>SUM(E21:F21)</f>
        <v>32994</v>
      </c>
      <c r="H21" s="21"/>
      <c r="I21" s="21"/>
      <c r="J21" s="21"/>
      <c r="K21" s="35"/>
      <c r="L21" s="21"/>
      <c r="M21" s="21"/>
      <c r="N21" s="21"/>
      <c r="O21" s="21"/>
      <c r="P21" s="21">
        <v>2758</v>
      </c>
      <c r="Q21" s="21">
        <v>167</v>
      </c>
      <c r="R21" s="21"/>
      <c r="S21" s="21"/>
      <c r="T21" s="23"/>
      <c r="U21" s="35"/>
      <c r="V21" s="9"/>
      <c r="W21" s="7" t="s">
        <v>42</v>
      </c>
      <c r="X21" s="21">
        <v>5116</v>
      </c>
      <c r="Y21" s="21">
        <v>4060</v>
      </c>
      <c r="Z21" s="21">
        <v>899</v>
      </c>
      <c r="AA21" s="21">
        <f>SUM(Y21:Z21)</f>
        <v>4959</v>
      </c>
      <c r="AB21" s="21">
        <v>5300</v>
      </c>
      <c r="AC21" s="21"/>
      <c r="AD21" s="21"/>
      <c r="AF21" s="18"/>
      <c r="AG21" s="18">
        <v>160</v>
      </c>
      <c r="AH21" s="18">
        <v>1170</v>
      </c>
      <c r="AI21" s="18">
        <f>SUM(AG21:AH21)</f>
        <v>1330</v>
      </c>
      <c r="AJ21" s="18">
        <v>660</v>
      </c>
      <c r="AK21" s="18">
        <v>260</v>
      </c>
      <c r="AL21" s="18"/>
      <c r="AM21" s="18"/>
      <c r="AN21" s="19">
        <v>15300</v>
      </c>
    </row>
    <row r="22" spans="1:40" ht="17.399999999999999" customHeight="1" x14ac:dyDescent="0.2">
      <c r="A22" s="1"/>
      <c r="B22" s="9" t="s">
        <v>64</v>
      </c>
      <c r="C22" s="4" t="s">
        <v>13</v>
      </c>
      <c r="D22" s="21">
        <v>25046</v>
      </c>
      <c r="E22" s="21">
        <v>18507</v>
      </c>
      <c r="F22" s="21">
        <v>88762</v>
      </c>
      <c r="G22" s="21">
        <f>SUM(E22:F22)</f>
        <v>107269</v>
      </c>
      <c r="H22" s="21"/>
      <c r="I22" s="21"/>
      <c r="J22" s="21"/>
      <c r="K22" s="35"/>
      <c r="L22" s="21"/>
      <c r="M22" s="21"/>
      <c r="N22" s="21"/>
      <c r="O22" s="21"/>
      <c r="P22" s="21">
        <v>5500</v>
      </c>
      <c r="Q22" s="21"/>
      <c r="R22" s="21"/>
      <c r="S22" s="21"/>
      <c r="T22" s="23">
        <v>3060</v>
      </c>
      <c r="U22" s="35"/>
      <c r="V22" s="9" t="s">
        <v>128</v>
      </c>
      <c r="W22" s="7" t="s">
        <v>43</v>
      </c>
      <c r="X22" s="21">
        <v>6583</v>
      </c>
      <c r="Y22" s="21">
        <v>258</v>
      </c>
      <c r="Z22" s="21"/>
      <c r="AA22" s="21">
        <f>SUM(Y22:Z22)</f>
        <v>258</v>
      </c>
      <c r="AB22" s="21"/>
      <c r="AC22" s="21"/>
      <c r="AD22" s="21"/>
      <c r="AF22" s="18"/>
      <c r="AG22" s="18"/>
      <c r="AH22" s="18">
        <v>19472</v>
      </c>
      <c r="AI22" s="18">
        <f>SUM(AG22:AH22)</f>
        <v>19472</v>
      </c>
      <c r="AJ22" s="18"/>
      <c r="AK22" s="18"/>
      <c r="AL22" s="18"/>
      <c r="AM22" s="18"/>
      <c r="AN22" s="19"/>
    </row>
    <row r="23" spans="1:40" ht="17.399999999999999" customHeight="1" x14ac:dyDescent="0.2">
      <c r="A23" s="1"/>
      <c r="B23" s="10"/>
      <c r="C23" s="4" t="s">
        <v>10</v>
      </c>
      <c r="D23" s="21">
        <f t="shared" ref="D23:I23" si="6">SUM(D19:D22)</f>
        <v>57403</v>
      </c>
      <c r="E23" s="21">
        <f t="shared" si="6"/>
        <v>74634</v>
      </c>
      <c r="F23" s="21">
        <f t="shared" si="6"/>
        <v>226456</v>
      </c>
      <c r="G23" s="21">
        <f t="shared" si="6"/>
        <v>301090</v>
      </c>
      <c r="H23" s="21">
        <f t="shared" si="6"/>
        <v>950</v>
      </c>
      <c r="I23" s="21">
        <f t="shared" si="6"/>
        <v>330</v>
      </c>
      <c r="J23" s="21"/>
      <c r="K23" s="35"/>
      <c r="L23" s="21"/>
      <c r="M23" s="21"/>
      <c r="N23" s="21"/>
      <c r="O23" s="21"/>
      <c r="P23" s="21">
        <f>SUM(P19:P22)</f>
        <v>8258</v>
      </c>
      <c r="Q23" s="21">
        <f>SUM(Q19:Q22)</f>
        <v>167</v>
      </c>
      <c r="R23" s="21"/>
      <c r="S23" s="21"/>
      <c r="T23" s="23">
        <f>SUM(T19:T22)</f>
        <v>12354</v>
      </c>
      <c r="U23" s="35"/>
      <c r="V23" s="9"/>
      <c r="W23" s="7" t="s">
        <v>44</v>
      </c>
      <c r="X23" s="21">
        <f>SUM(X18:X22)</f>
        <v>62583</v>
      </c>
      <c r="Y23" s="21">
        <f>SUM(Y18:Y22)</f>
        <v>27944</v>
      </c>
      <c r="Z23" s="21">
        <f>SUM(Z18:Z22)</f>
        <v>41399</v>
      </c>
      <c r="AA23" s="21">
        <f>SUM(AA18:AA22)</f>
        <v>69343</v>
      </c>
      <c r="AB23" s="21">
        <f>SUM(AB18:AB22)</f>
        <v>6372</v>
      </c>
      <c r="AC23" s="21"/>
      <c r="AD23" s="21"/>
      <c r="AF23" s="18">
        <f t="shared" ref="AF23:AK23" si="7">SUM(AF18:AF22)</f>
        <v>5223</v>
      </c>
      <c r="AG23" s="18">
        <f t="shared" si="7"/>
        <v>160</v>
      </c>
      <c r="AH23" s="18">
        <f t="shared" si="7"/>
        <v>20642</v>
      </c>
      <c r="AI23" s="18">
        <f t="shared" si="7"/>
        <v>20802</v>
      </c>
      <c r="AJ23" s="18">
        <f t="shared" si="7"/>
        <v>1210</v>
      </c>
      <c r="AK23" s="18">
        <f t="shared" si="7"/>
        <v>610</v>
      </c>
      <c r="AL23" s="18"/>
      <c r="AM23" s="18"/>
      <c r="AN23" s="19">
        <f>SUM(AN18:AN22)</f>
        <v>37050</v>
      </c>
    </row>
    <row r="24" spans="1:40" ht="17.399999999999999" customHeight="1" x14ac:dyDescent="0.2">
      <c r="A24" s="1"/>
      <c r="B24" s="11"/>
      <c r="C24" s="4" t="s">
        <v>14</v>
      </c>
      <c r="D24" s="21">
        <v>4511</v>
      </c>
      <c r="E24" s="21">
        <v>8613</v>
      </c>
      <c r="F24" s="21">
        <v>95013</v>
      </c>
      <c r="G24" s="21">
        <f>SUM(E24:F24)</f>
        <v>103626</v>
      </c>
      <c r="H24" s="21">
        <v>4013</v>
      </c>
      <c r="I24" s="21"/>
      <c r="J24" s="21"/>
      <c r="K24" s="35"/>
      <c r="L24" s="21"/>
      <c r="M24" s="21"/>
      <c r="N24" s="21"/>
      <c r="O24" s="21"/>
      <c r="P24" s="21">
        <v>4746</v>
      </c>
      <c r="Q24" s="21"/>
      <c r="R24" s="21"/>
      <c r="S24" s="21"/>
      <c r="T24" s="23">
        <v>4278</v>
      </c>
      <c r="U24" s="35"/>
      <c r="V24" s="9"/>
      <c r="W24" s="7" t="s">
        <v>45</v>
      </c>
      <c r="X24" s="21">
        <v>12502</v>
      </c>
      <c r="Y24" s="21">
        <v>65965</v>
      </c>
      <c r="Z24" s="21">
        <v>496736</v>
      </c>
      <c r="AA24" s="21">
        <f>SUM(Y24:Z24)</f>
        <v>562701</v>
      </c>
      <c r="AB24" s="21">
        <v>100</v>
      </c>
      <c r="AC24" s="21"/>
      <c r="AD24" s="21">
        <v>341000</v>
      </c>
      <c r="AF24" s="18">
        <v>2990</v>
      </c>
      <c r="AG24" s="18">
        <v>1739</v>
      </c>
      <c r="AH24" s="18">
        <v>380378</v>
      </c>
      <c r="AI24" s="18">
        <f>SUM(AG24:AH24)</f>
        <v>382117</v>
      </c>
      <c r="AJ24" s="18">
        <v>400</v>
      </c>
      <c r="AK24" s="18">
        <v>100</v>
      </c>
      <c r="AL24" s="18">
        <v>15</v>
      </c>
      <c r="AM24" s="18"/>
      <c r="AN24" s="19">
        <v>266481</v>
      </c>
    </row>
    <row r="25" spans="1:40" ht="17.399999999999999" customHeight="1" x14ac:dyDescent="0.2">
      <c r="A25" s="1"/>
      <c r="B25" s="9" t="s">
        <v>65</v>
      </c>
      <c r="C25" s="4" t="s">
        <v>15</v>
      </c>
      <c r="D25" s="21">
        <v>115</v>
      </c>
      <c r="E25" s="21">
        <v>150</v>
      </c>
      <c r="F25" s="21">
        <v>1108</v>
      </c>
      <c r="G25" s="21">
        <f>SUM(E25:F25)</f>
        <v>1258</v>
      </c>
      <c r="H25" s="21"/>
      <c r="I25" s="21"/>
      <c r="J25" s="21"/>
      <c r="K25" s="35"/>
      <c r="L25" s="21"/>
      <c r="M25" s="21"/>
      <c r="N25" s="21"/>
      <c r="O25" s="21"/>
      <c r="P25" s="21">
        <v>1000</v>
      </c>
      <c r="Q25" s="21"/>
      <c r="R25" s="21"/>
      <c r="S25" s="21"/>
      <c r="T25" s="23"/>
      <c r="U25" s="35"/>
      <c r="V25" s="9" t="s">
        <v>80</v>
      </c>
      <c r="W25" s="7" t="s">
        <v>46</v>
      </c>
      <c r="X25" s="21">
        <v>8497</v>
      </c>
      <c r="Y25" s="21">
        <v>18577</v>
      </c>
      <c r="Z25" s="21">
        <v>3679</v>
      </c>
      <c r="AA25" s="21">
        <f>SUM(Y25:Z25)</f>
        <v>22256</v>
      </c>
      <c r="AB25" s="21"/>
      <c r="AC25" s="21"/>
      <c r="AD25" s="21"/>
      <c r="AF25" s="18">
        <v>800</v>
      </c>
      <c r="AG25" s="18">
        <v>42</v>
      </c>
      <c r="AH25" s="18">
        <v>1621</v>
      </c>
      <c r="AI25" s="18">
        <f>SUM(AG25:AH25)</f>
        <v>1663</v>
      </c>
      <c r="AJ25" s="18"/>
      <c r="AK25" s="18"/>
      <c r="AL25" s="18"/>
      <c r="AM25" s="18"/>
      <c r="AN25" s="19">
        <v>60826</v>
      </c>
    </row>
    <row r="26" spans="1:40" ht="17.399999999999999" customHeight="1" x14ac:dyDescent="0.2">
      <c r="A26" s="1"/>
      <c r="B26" s="9" t="s">
        <v>66</v>
      </c>
      <c r="C26" s="4" t="s">
        <v>16</v>
      </c>
      <c r="D26" s="21">
        <v>4</v>
      </c>
      <c r="E26" s="21">
        <v>95</v>
      </c>
      <c r="F26" s="21"/>
      <c r="G26" s="21">
        <f>SUM(E26:F26)</f>
        <v>95</v>
      </c>
      <c r="H26" s="21"/>
      <c r="I26" s="21"/>
      <c r="J26" s="21"/>
      <c r="K26" s="35"/>
      <c r="L26" s="21"/>
      <c r="M26" s="21"/>
      <c r="N26" s="21"/>
      <c r="O26" s="21"/>
      <c r="P26" s="21">
        <v>700</v>
      </c>
      <c r="Q26" s="21"/>
      <c r="R26" s="21"/>
      <c r="S26" s="21"/>
      <c r="T26" s="23">
        <v>3417</v>
      </c>
      <c r="U26" s="35"/>
      <c r="V26" s="9"/>
      <c r="W26" s="7" t="s">
        <v>44</v>
      </c>
      <c r="X26" s="21">
        <f>SUM(X24:X25)</f>
        <v>20999</v>
      </c>
      <c r="Y26" s="21">
        <f>SUM(Y24:Y25)</f>
        <v>84542</v>
      </c>
      <c r="Z26" s="21">
        <f>SUM(Z24:Z25)</f>
        <v>500415</v>
      </c>
      <c r="AA26" s="21">
        <f>SUM(AA24:AA25)</f>
        <v>584957</v>
      </c>
      <c r="AB26" s="21">
        <f>SUM(AB24:AB25)</f>
        <v>100</v>
      </c>
      <c r="AC26" s="21"/>
      <c r="AD26" s="21">
        <f>SUM(AD24:AD25)</f>
        <v>341000</v>
      </c>
      <c r="AF26" s="18">
        <f t="shared" ref="AF26:AL26" si="8">SUM(AF24:AF25)</f>
        <v>3790</v>
      </c>
      <c r="AG26" s="18">
        <f t="shared" si="8"/>
        <v>1781</v>
      </c>
      <c r="AH26" s="18">
        <f t="shared" si="8"/>
        <v>381999</v>
      </c>
      <c r="AI26" s="18">
        <f t="shared" si="8"/>
        <v>383780</v>
      </c>
      <c r="AJ26" s="18">
        <f t="shared" si="8"/>
        <v>400</v>
      </c>
      <c r="AK26" s="18">
        <f t="shared" si="8"/>
        <v>100</v>
      </c>
      <c r="AL26" s="18">
        <f t="shared" si="8"/>
        <v>15</v>
      </c>
      <c r="AM26" s="18"/>
      <c r="AN26" s="19">
        <f>SUM(AN24:AN25)</f>
        <v>327307</v>
      </c>
    </row>
    <row r="27" spans="1:40" ht="17.399999999999999" customHeight="1" x14ac:dyDescent="0.2">
      <c r="A27" s="1"/>
      <c r="B27" s="10"/>
      <c r="C27" s="4" t="s">
        <v>10</v>
      </c>
      <c r="D27" s="21">
        <f>SUM(D24:D26)</f>
        <v>4630</v>
      </c>
      <c r="E27" s="21">
        <f>SUM(E24:E26)</f>
        <v>8858</v>
      </c>
      <c r="F27" s="21">
        <f>SUM(F24:F26)</f>
        <v>96121</v>
      </c>
      <c r="G27" s="21">
        <f>SUM(G24:G26)</f>
        <v>104979</v>
      </c>
      <c r="H27" s="21">
        <f>SUM(H24:H26)</f>
        <v>4013</v>
      </c>
      <c r="I27" s="21"/>
      <c r="J27" s="21"/>
      <c r="K27" s="35"/>
      <c r="L27" s="21"/>
      <c r="M27" s="21"/>
      <c r="N27" s="21"/>
      <c r="O27" s="21"/>
      <c r="P27" s="21">
        <f>SUM(P24:P26)</f>
        <v>6446</v>
      </c>
      <c r="Q27" s="21"/>
      <c r="R27" s="21"/>
      <c r="S27" s="21"/>
      <c r="T27" s="23">
        <f>SUM(T24:T26)</f>
        <v>7695</v>
      </c>
      <c r="U27" s="35"/>
      <c r="V27" s="10"/>
      <c r="W27" s="7" t="s">
        <v>10</v>
      </c>
      <c r="X27" s="21">
        <f>SUM(X23+X26)</f>
        <v>83582</v>
      </c>
      <c r="Y27" s="21">
        <f>SUM(Y23+Y26)</f>
        <v>112486</v>
      </c>
      <c r="Z27" s="21">
        <f>SUM(Z23+Z26)</f>
        <v>541814</v>
      </c>
      <c r="AA27" s="21">
        <f>SUM(AA23+AA26)</f>
        <v>654300</v>
      </c>
      <c r="AB27" s="21">
        <f>SUM(AB23+AB26)</f>
        <v>6472</v>
      </c>
      <c r="AC27" s="21"/>
      <c r="AD27" s="21">
        <f>SUM(AD23+AD26)</f>
        <v>341000</v>
      </c>
      <c r="AF27" s="18">
        <f t="shared" ref="AF27:AL27" si="9">SUM(AF23+AF26)</f>
        <v>9013</v>
      </c>
      <c r="AG27" s="18">
        <f t="shared" si="9"/>
        <v>1941</v>
      </c>
      <c r="AH27" s="18">
        <f t="shared" si="9"/>
        <v>402641</v>
      </c>
      <c r="AI27" s="18">
        <f t="shared" si="9"/>
        <v>404582</v>
      </c>
      <c r="AJ27" s="18">
        <f t="shared" si="9"/>
        <v>1610</v>
      </c>
      <c r="AK27" s="18">
        <f t="shared" si="9"/>
        <v>710</v>
      </c>
      <c r="AL27" s="18">
        <f t="shared" si="9"/>
        <v>15</v>
      </c>
      <c r="AM27" s="18"/>
      <c r="AN27" s="19">
        <f>SUM(AN23+AN26)</f>
        <v>364357</v>
      </c>
    </row>
    <row r="28" spans="1:40" ht="17.399999999999999" customHeight="1" x14ac:dyDescent="0.2">
      <c r="A28" s="1"/>
      <c r="B28" s="11"/>
      <c r="C28" s="4" t="s">
        <v>17</v>
      </c>
      <c r="D28" s="21">
        <v>1138</v>
      </c>
      <c r="E28" s="21">
        <v>1867</v>
      </c>
      <c r="F28" s="21">
        <v>44478</v>
      </c>
      <c r="G28" s="21">
        <f t="shared" ref="G28:G33" si="10">SUM(E28:F28)</f>
        <v>46345</v>
      </c>
      <c r="H28" s="21">
        <v>91774</v>
      </c>
      <c r="I28" s="21"/>
      <c r="J28" s="21"/>
      <c r="K28" s="35"/>
      <c r="L28" s="21"/>
      <c r="M28" s="21"/>
      <c r="N28" s="21"/>
      <c r="O28" s="21"/>
      <c r="P28" s="21"/>
      <c r="Q28" s="21"/>
      <c r="R28" s="21"/>
      <c r="S28" s="21"/>
      <c r="T28" s="23"/>
      <c r="U28" s="35"/>
      <c r="V28" s="11"/>
      <c r="W28" s="7" t="s">
        <v>47</v>
      </c>
      <c r="X28" s="21">
        <v>16446</v>
      </c>
      <c r="Y28" s="21">
        <v>19111</v>
      </c>
      <c r="Z28" s="21"/>
      <c r="AA28" s="21">
        <f t="shared" ref="AA28:AA33" si="11">SUM(Y28:Z28)</f>
        <v>19111</v>
      </c>
      <c r="AB28" s="21">
        <v>130</v>
      </c>
      <c r="AC28" s="21">
        <v>6759</v>
      </c>
      <c r="AD28" s="21"/>
      <c r="AF28" s="18"/>
      <c r="AG28" s="18"/>
      <c r="AH28" s="18"/>
      <c r="AI28" s="18"/>
      <c r="AJ28" s="18"/>
      <c r="AK28" s="18"/>
      <c r="AL28" s="18"/>
      <c r="AM28" s="18"/>
      <c r="AN28" s="19">
        <v>259207</v>
      </c>
    </row>
    <row r="29" spans="1:40" ht="17.399999999999999" customHeight="1" x14ac:dyDescent="0.2">
      <c r="A29" s="1"/>
      <c r="B29" s="9"/>
      <c r="C29" s="4" t="s">
        <v>18</v>
      </c>
      <c r="D29" s="21">
        <v>13401</v>
      </c>
      <c r="E29" s="21">
        <v>9027</v>
      </c>
      <c r="F29" s="21">
        <v>22519</v>
      </c>
      <c r="G29" s="21">
        <f t="shared" si="10"/>
        <v>31546</v>
      </c>
      <c r="H29" s="21"/>
      <c r="I29" s="21">
        <v>35</v>
      </c>
      <c r="J29" s="21">
        <v>195225</v>
      </c>
      <c r="K29" s="35"/>
      <c r="L29" s="21"/>
      <c r="M29" s="21"/>
      <c r="N29" s="21"/>
      <c r="O29" s="21"/>
      <c r="P29" s="21">
        <v>466</v>
      </c>
      <c r="Q29" s="21"/>
      <c r="R29" s="21"/>
      <c r="S29" s="21"/>
      <c r="T29" s="23">
        <v>15741</v>
      </c>
      <c r="U29" s="35"/>
      <c r="V29" s="9"/>
      <c r="W29" s="7" t="s">
        <v>52</v>
      </c>
      <c r="X29" s="21">
        <v>14024</v>
      </c>
      <c r="Y29" s="21">
        <v>376</v>
      </c>
      <c r="Z29" s="21">
        <v>16</v>
      </c>
      <c r="AA29" s="21">
        <f t="shared" si="11"/>
        <v>392</v>
      </c>
      <c r="AB29" s="21"/>
      <c r="AC29" s="21">
        <v>2120</v>
      </c>
      <c r="AD29" s="21"/>
      <c r="AF29" s="18">
        <v>688</v>
      </c>
      <c r="AG29" s="18"/>
      <c r="AH29" s="18"/>
      <c r="AI29" s="18"/>
      <c r="AJ29" s="18"/>
      <c r="AK29" s="18"/>
      <c r="AL29" s="18"/>
      <c r="AM29" s="18"/>
      <c r="AN29" s="19">
        <v>29280</v>
      </c>
    </row>
    <row r="30" spans="1:40" ht="17.399999999999999" customHeight="1" x14ac:dyDescent="0.2">
      <c r="A30" s="1"/>
      <c r="B30" s="9" t="s">
        <v>67</v>
      </c>
      <c r="C30" s="4" t="s">
        <v>20</v>
      </c>
      <c r="D30" s="21">
        <v>605</v>
      </c>
      <c r="E30" s="21">
        <v>12193</v>
      </c>
      <c r="F30" s="21">
        <v>435162</v>
      </c>
      <c r="G30" s="21">
        <f t="shared" si="10"/>
        <v>447355</v>
      </c>
      <c r="H30" s="21"/>
      <c r="I30" s="21">
        <v>18555</v>
      </c>
      <c r="J30" s="21"/>
      <c r="K30" s="35"/>
      <c r="L30" s="21"/>
      <c r="M30" s="21"/>
      <c r="N30" s="21"/>
      <c r="O30" s="21"/>
      <c r="P30" s="21"/>
      <c r="Q30" s="21"/>
      <c r="R30" s="21"/>
      <c r="S30" s="21"/>
      <c r="T30" s="23"/>
      <c r="U30" s="35"/>
      <c r="V30" s="9" t="s">
        <v>81</v>
      </c>
      <c r="W30" s="7" t="s">
        <v>48</v>
      </c>
      <c r="X30" s="21">
        <v>48812</v>
      </c>
      <c r="Y30" s="21">
        <v>84418</v>
      </c>
      <c r="Z30" s="21">
        <v>55543</v>
      </c>
      <c r="AA30" s="21">
        <f t="shared" si="11"/>
        <v>139961</v>
      </c>
      <c r="AB30" s="21"/>
      <c r="AC30" s="21">
        <v>548</v>
      </c>
      <c r="AD30" s="21"/>
      <c r="AF30" s="18"/>
      <c r="AG30" s="18"/>
      <c r="AH30" s="18"/>
      <c r="AI30" s="18"/>
      <c r="AJ30" s="18"/>
      <c r="AK30" s="18"/>
      <c r="AL30" s="18"/>
      <c r="AM30" s="18"/>
      <c r="AN30" s="19">
        <v>155899</v>
      </c>
    </row>
    <row r="31" spans="1:40" ht="17.399999999999999" customHeight="1" x14ac:dyDescent="0.2">
      <c r="A31" s="1"/>
      <c r="B31" s="9" t="s">
        <v>128</v>
      </c>
      <c r="C31" s="4" t="s">
        <v>19</v>
      </c>
      <c r="D31" s="21"/>
      <c r="E31" s="21">
        <v>6966</v>
      </c>
      <c r="F31" s="21">
        <v>16265</v>
      </c>
      <c r="G31" s="21">
        <f t="shared" si="10"/>
        <v>23231</v>
      </c>
      <c r="H31" s="21">
        <v>612</v>
      </c>
      <c r="I31" s="21">
        <v>5224</v>
      </c>
      <c r="J31" s="21"/>
      <c r="K31" s="35"/>
      <c r="L31" s="21"/>
      <c r="M31" s="21"/>
      <c r="N31" s="21"/>
      <c r="O31" s="21"/>
      <c r="P31" s="21"/>
      <c r="Q31" s="21"/>
      <c r="R31" s="21"/>
      <c r="S31" s="21"/>
      <c r="T31" s="23"/>
      <c r="U31" s="35"/>
      <c r="V31" s="9" t="s">
        <v>130</v>
      </c>
      <c r="W31" s="7" t="s">
        <v>49</v>
      </c>
      <c r="X31" s="21">
        <v>20393</v>
      </c>
      <c r="Y31" s="21">
        <v>6197</v>
      </c>
      <c r="Z31" s="21">
        <v>3519</v>
      </c>
      <c r="AA31" s="21">
        <f t="shared" si="11"/>
        <v>9716</v>
      </c>
      <c r="AB31" s="21"/>
      <c r="AC31" s="21">
        <v>140</v>
      </c>
      <c r="AD31" s="21"/>
      <c r="AF31" s="18"/>
      <c r="AG31" s="18"/>
      <c r="AH31" s="18"/>
      <c r="AI31" s="18"/>
      <c r="AJ31" s="18"/>
      <c r="AK31" s="18"/>
      <c r="AL31" s="18"/>
      <c r="AM31" s="18"/>
      <c r="AN31" s="19">
        <v>19815</v>
      </c>
    </row>
    <row r="32" spans="1:40" ht="17.399999999999999" customHeight="1" x14ac:dyDescent="0.2">
      <c r="A32" s="1"/>
      <c r="B32" s="9" t="s">
        <v>68</v>
      </c>
      <c r="C32" s="4" t="s">
        <v>21</v>
      </c>
      <c r="D32" s="21">
        <v>712</v>
      </c>
      <c r="E32" s="21">
        <v>3338</v>
      </c>
      <c r="F32" s="21">
        <v>75914</v>
      </c>
      <c r="G32" s="21">
        <f t="shared" si="10"/>
        <v>79252</v>
      </c>
      <c r="H32" s="21">
        <v>450</v>
      </c>
      <c r="I32" s="21"/>
      <c r="J32" s="21"/>
      <c r="K32" s="35"/>
      <c r="L32" s="21"/>
      <c r="M32" s="21"/>
      <c r="N32" s="21"/>
      <c r="O32" s="21"/>
      <c r="P32" s="21">
        <v>286</v>
      </c>
      <c r="Q32" s="21">
        <v>30</v>
      </c>
      <c r="R32" s="21"/>
      <c r="S32" s="21"/>
      <c r="T32" s="23"/>
      <c r="U32" s="35"/>
      <c r="V32" s="9" t="s">
        <v>82</v>
      </c>
      <c r="W32" s="7" t="s">
        <v>50</v>
      </c>
      <c r="X32" s="21">
        <v>493</v>
      </c>
      <c r="Y32" s="21">
        <v>33995</v>
      </c>
      <c r="Z32" s="21"/>
      <c r="AA32" s="21">
        <f t="shared" si="11"/>
        <v>33995</v>
      </c>
      <c r="AB32" s="21"/>
      <c r="AC32" s="21"/>
      <c r="AD32" s="21"/>
      <c r="AF32" s="18"/>
      <c r="AG32" s="18"/>
      <c r="AH32" s="18"/>
      <c r="AI32" s="18"/>
      <c r="AJ32" s="18">
        <v>1500</v>
      </c>
      <c r="AK32" s="18">
        <v>1500</v>
      </c>
      <c r="AL32" s="18"/>
      <c r="AM32" s="18"/>
      <c r="AN32" s="19">
        <v>980377</v>
      </c>
    </row>
    <row r="33" spans="1:52" ht="17.399999999999999" customHeight="1" x14ac:dyDescent="0.2">
      <c r="A33" s="1"/>
      <c r="B33" s="9"/>
      <c r="C33" s="4" t="s">
        <v>87</v>
      </c>
      <c r="D33" s="21">
        <v>1145</v>
      </c>
      <c r="E33" s="21">
        <v>24077</v>
      </c>
      <c r="F33" s="21"/>
      <c r="G33" s="21">
        <f t="shared" si="10"/>
        <v>24077</v>
      </c>
      <c r="H33" s="21"/>
      <c r="I33" s="21">
        <v>19180</v>
      </c>
      <c r="J33" s="21"/>
      <c r="K33" s="35"/>
      <c r="L33" s="21"/>
      <c r="M33" s="21"/>
      <c r="N33" s="21"/>
      <c r="O33" s="21"/>
      <c r="P33" s="21"/>
      <c r="Q33" s="21"/>
      <c r="R33" s="21"/>
      <c r="S33" s="21"/>
      <c r="T33" s="23"/>
      <c r="U33" s="35"/>
      <c r="V33" s="9"/>
      <c r="W33" s="7" t="s">
        <v>51</v>
      </c>
      <c r="X33" s="21">
        <v>7680</v>
      </c>
      <c r="Y33" s="21">
        <v>5195</v>
      </c>
      <c r="Z33" s="21"/>
      <c r="AA33" s="21">
        <f t="shared" si="11"/>
        <v>5195</v>
      </c>
      <c r="AB33" s="21">
        <v>40</v>
      </c>
      <c r="AC33" s="21">
        <v>16300</v>
      </c>
      <c r="AD33" s="21"/>
      <c r="AF33" s="18"/>
      <c r="AG33" s="18"/>
      <c r="AH33" s="18"/>
      <c r="AI33" s="18"/>
      <c r="AJ33" s="18"/>
      <c r="AK33" s="18"/>
      <c r="AL33" s="18"/>
      <c r="AM33" s="18"/>
      <c r="AN33" s="19">
        <v>689334</v>
      </c>
    </row>
    <row r="34" spans="1:52" ht="17.399999999999999" customHeight="1" x14ac:dyDescent="0.2">
      <c r="A34" s="1"/>
      <c r="B34" s="10"/>
      <c r="C34" s="4" t="s">
        <v>10</v>
      </c>
      <c r="D34" s="21">
        <f t="shared" ref="D34:J34" si="12">SUM(D28:D33)</f>
        <v>17001</v>
      </c>
      <c r="E34" s="21">
        <f t="shared" si="12"/>
        <v>57468</v>
      </c>
      <c r="F34" s="21">
        <f t="shared" si="12"/>
        <v>594338</v>
      </c>
      <c r="G34" s="21">
        <f t="shared" si="12"/>
        <v>651806</v>
      </c>
      <c r="H34" s="21">
        <f t="shared" si="12"/>
        <v>92836</v>
      </c>
      <c r="I34" s="21">
        <f t="shared" si="12"/>
        <v>42994</v>
      </c>
      <c r="J34" s="21">
        <f t="shared" si="12"/>
        <v>195225</v>
      </c>
      <c r="K34" s="35"/>
      <c r="L34" s="21"/>
      <c r="M34" s="21"/>
      <c r="N34" s="21"/>
      <c r="O34" s="21"/>
      <c r="P34" s="21">
        <f>SUM(P28:P33)</f>
        <v>752</v>
      </c>
      <c r="Q34" s="21">
        <f>SUM(Q28:Q33)</f>
        <v>30</v>
      </c>
      <c r="R34" s="21"/>
      <c r="S34" s="21"/>
      <c r="T34" s="23">
        <f>SUM(T28:T33)</f>
        <v>15741</v>
      </c>
      <c r="U34" s="35"/>
      <c r="V34" s="10"/>
      <c r="W34" s="7" t="s">
        <v>10</v>
      </c>
      <c r="X34" s="21">
        <f t="shared" ref="X34:AC34" si="13">SUM(X28:X33)</f>
        <v>107848</v>
      </c>
      <c r="Y34" s="21">
        <f t="shared" si="13"/>
        <v>149292</v>
      </c>
      <c r="Z34" s="21">
        <f t="shared" si="13"/>
        <v>59078</v>
      </c>
      <c r="AA34" s="21">
        <f t="shared" si="13"/>
        <v>208370</v>
      </c>
      <c r="AB34" s="21">
        <f t="shared" si="13"/>
        <v>170</v>
      </c>
      <c r="AC34" s="21">
        <f t="shared" si="13"/>
        <v>25867</v>
      </c>
      <c r="AD34" s="21"/>
      <c r="AF34" s="18">
        <f>SUM(AF28:AF33)</f>
        <v>688</v>
      </c>
      <c r="AG34" s="18"/>
      <c r="AH34" s="18"/>
      <c r="AI34" s="18"/>
      <c r="AJ34" s="18">
        <f>SUM(AJ28:AJ33)</f>
        <v>1500</v>
      </c>
      <c r="AK34" s="18">
        <f>SUM(AK28:AK33)</f>
        <v>1500</v>
      </c>
      <c r="AL34" s="18"/>
      <c r="AM34" s="18"/>
      <c r="AN34" s="19">
        <f>SUM(AN28:AN33)</f>
        <v>2133912</v>
      </c>
    </row>
    <row r="35" spans="1:52" ht="17.399999999999999" customHeight="1" x14ac:dyDescent="0.2">
      <c r="A35" s="1"/>
      <c r="B35" s="11"/>
      <c r="C35" s="4" t="s">
        <v>22</v>
      </c>
      <c r="D35" s="21">
        <v>47184</v>
      </c>
      <c r="E35" s="21">
        <v>31157</v>
      </c>
      <c r="F35" s="21">
        <v>525273</v>
      </c>
      <c r="G35" s="21">
        <f>SUM(E35:F35)</f>
        <v>556430</v>
      </c>
      <c r="H35" s="21">
        <v>15000</v>
      </c>
      <c r="I35" s="21"/>
      <c r="J35" s="21"/>
      <c r="K35" s="35"/>
      <c r="L35" s="21"/>
      <c r="M35" s="21"/>
      <c r="N35" s="21"/>
      <c r="O35" s="21"/>
      <c r="P35" s="21"/>
      <c r="Q35" s="21"/>
      <c r="R35" s="21"/>
      <c r="S35" s="21"/>
      <c r="T35" s="23">
        <v>8529</v>
      </c>
      <c r="U35" s="35"/>
      <c r="V35" s="11"/>
      <c r="W35" s="7" t="s">
        <v>53</v>
      </c>
      <c r="X35" s="21">
        <v>330</v>
      </c>
      <c r="Y35" s="21">
        <v>2265</v>
      </c>
      <c r="Z35" s="21">
        <v>11920</v>
      </c>
      <c r="AA35" s="21">
        <f>SUM(Y35:Z35)</f>
        <v>14185</v>
      </c>
      <c r="AB35" s="21">
        <v>1960</v>
      </c>
      <c r="AC35" s="21">
        <v>10590</v>
      </c>
      <c r="AD35" s="21"/>
      <c r="AF35" s="18">
        <v>10</v>
      </c>
      <c r="AG35" s="18"/>
      <c r="AH35" s="18"/>
      <c r="AI35" s="18"/>
      <c r="AJ35" s="18">
        <v>7700</v>
      </c>
      <c r="AK35" s="18">
        <v>2500</v>
      </c>
      <c r="AL35" s="18"/>
      <c r="AM35" s="18"/>
      <c r="AN35" s="19">
        <v>334455</v>
      </c>
    </row>
    <row r="36" spans="1:52" ht="17.399999999999999" customHeight="1" x14ac:dyDescent="0.2">
      <c r="A36" s="1"/>
      <c r="B36" s="9" t="s">
        <v>69</v>
      </c>
      <c r="C36" s="4" t="s">
        <v>23</v>
      </c>
      <c r="D36" s="21">
        <v>2181</v>
      </c>
      <c r="E36" s="21">
        <v>315</v>
      </c>
      <c r="F36" s="21"/>
      <c r="G36" s="21">
        <f>SUM(E36:F36)</f>
        <v>315</v>
      </c>
      <c r="H36" s="21"/>
      <c r="I36" s="21"/>
      <c r="J36" s="21"/>
      <c r="K36" s="35"/>
      <c r="L36" s="21"/>
      <c r="M36" s="21"/>
      <c r="N36" s="21"/>
      <c r="O36" s="21"/>
      <c r="P36" s="21"/>
      <c r="Q36" s="21"/>
      <c r="R36" s="21"/>
      <c r="S36" s="21"/>
      <c r="T36" s="23"/>
      <c r="U36" s="35"/>
      <c r="V36" s="9" t="s">
        <v>83</v>
      </c>
      <c r="W36" s="7" t="s">
        <v>56</v>
      </c>
      <c r="X36" s="21">
        <v>9382</v>
      </c>
      <c r="Y36" s="21">
        <v>8257</v>
      </c>
      <c r="Z36" s="21">
        <v>10588</v>
      </c>
      <c r="AA36" s="21">
        <f>SUM(Y36:Z36)</f>
        <v>18845</v>
      </c>
      <c r="AB36" s="21"/>
      <c r="AC36" s="21"/>
      <c r="AD36" s="21"/>
      <c r="AF36" s="18">
        <v>100</v>
      </c>
      <c r="AG36" s="18">
        <v>1200</v>
      </c>
      <c r="AH36" s="18"/>
      <c r="AI36" s="18">
        <f>SUM(AG36:AH36)</f>
        <v>1200</v>
      </c>
      <c r="AJ36" s="18">
        <v>300</v>
      </c>
      <c r="AK36" s="18"/>
      <c r="AL36" s="18"/>
      <c r="AM36" s="18"/>
      <c r="AN36" s="19">
        <v>1266945</v>
      </c>
    </row>
    <row r="37" spans="1:52" ht="17.399999999999999" customHeight="1" x14ac:dyDescent="0.2">
      <c r="A37" s="1"/>
      <c r="B37" s="9" t="s">
        <v>70</v>
      </c>
      <c r="C37" s="4" t="s">
        <v>24</v>
      </c>
      <c r="D37" s="21">
        <v>7632</v>
      </c>
      <c r="E37" s="21">
        <v>11691</v>
      </c>
      <c r="F37" s="21"/>
      <c r="G37" s="21">
        <f>SUM(E37:F37)</f>
        <v>11691</v>
      </c>
      <c r="H37" s="21">
        <v>100000</v>
      </c>
      <c r="I37" s="21">
        <v>3000</v>
      </c>
      <c r="J37" s="21"/>
      <c r="K37" s="35"/>
      <c r="L37" s="21"/>
      <c r="M37" s="21"/>
      <c r="N37" s="21"/>
      <c r="O37" s="21"/>
      <c r="P37" s="21">
        <v>9000</v>
      </c>
      <c r="Q37" s="21"/>
      <c r="R37" s="21"/>
      <c r="S37" s="21"/>
      <c r="T37" s="23"/>
      <c r="U37" s="35"/>
      <c r="V37" s="9" t="s">
        <v>131</v>
      </c>
      <c r="W37" s="7" t="s">
        <v>57</v>
      </c>
      <c r="X37" s="21">
        <v>694</v>
      </c>
      <c r="Y37" s="21">
        <v>749</v>
      </c>
      <c r="Z37" s="21">
        <v>3070</v>
      </c>
      <c r="AA37" s="21">
        <f>SUM(Y37:Z37)</f>
        <v>3819</v>
      </c>
      <c r="AB37" s="21"/>
      <c r="AC37" s="21"/>
      <c r="AD37" s="21"/>
      <c r="AF37" s="18"/>
      <c r="AG37" s="18"/>
      <c r="AH37" s="18"/>
      <c r="AI37" s="18"/>
      <c r="AJ37" s="18">
        <v>500</v>
      </c>
      <c r="AK37" s="18">
        <v>1000</v>
      </c>
      <c r="AL37" s="18"/>
      <c r="AM37" s="18"/>
      <c r="AN37" s="19">
        <v>1059912</v>
      </c>
    </row>
    <row r="38" spans="1:52" ht="17.399999999999999" customHeight="1" x14ac:dyDescent="0.2">
      <c r="A38" s="1"/>
      <c r="B38" s="10"/>
      <c r="C38" s="4" t="s">
        <v>10</v>
      </c>
      <c r="D38" s="21">
        <f t="shared" ref="D38:I38" si="14">SUM(D35:D37)</f>
        <v>56997</v>
      </c>
      <c r="E38" s="21">
        <f t="shared" si="14"/>
        <v>43163</v>
      </c>
      <c r="F38" s="21">
        <f t="shared" si="14"/>
        <v>525273</v>
      </c>
      <c r="G38" s="21">
        <f t="shared" si="14"/>
        <v>568436</v>
      </c>
      <c r="H38" s="21">
        <f t="shared" si="14"/>
        <v>115000</v>
      </c>
      <c r="I38" s="21">
        <f t="shared" si="14"/>
        <v>3000</v>
      </c>
      <c r="J38" s="21"/>
      <c r="K38" s="35"/>
      <c r="L38" s="21"/>
      <c r="M38" s="21"/>
      <c r="N38" s="21"/>
      <c r="O38" s="21"/>
      <c r="P38" s="21">
        <f>SUM(P35:P37)</f>
        <v>9000</v>
      </c>
      <c r="Q38" s="21"/>
      <c r="R38" s="21"/>
      <c r="S38" s="21"/>
      <c r="T38" s="23">
        <f>SUM(T35:T37)</f>
        <v>8529</v>
      </c>
      <c r="U38" s="35"/>
      <c r="V38" s="9"/>
      <c r="W38" s="7" t="s">
        <v>55</v>
      </c>
      <c r="X38" s="21">
        <v>207</v>
      </c>
      <c r="Y38" s="21">
        <v>126</v>
      </c>
      <c r="Z38" s="21"/>
      <c r="AA38" s="21">
        <f>SUM(Y38:Z38)</f>
        <v>126</v>
      </c>
      <c r="AB38" s="21"/>
      <c r="AC38" s="21"/>
      <c r="AD38" s="21"/>
      <c r="AF38" s="18"/>
      <c r="AG38" s="18"/>
      <c r="AH38" s="18"/>
      <c r="AI38" s="18"/>
      <c r="AJ38" s="18"/>
      <c r="AK38" s="18"/>
      <c r="AL38" s="18"/>
      <c r="AM38" s="18">
        <v>900</v>
      </c>
      <c r="AN38" s="19">
        <v>116925</v>
      </c>
    </row>
    <row r="39" spans="1:52" ht="17.399999999999999" customHeight="1" x14ac:dyDescent="0.2">
      <c r="A39" s="1"/>
      <c r="B39" s="11"/>
      <c r="C39" s="4" t="s">
        <v>27</v>
      </c>
      <c r="D39" s="21">
        <v>46957</v>
      </c>
      <c r="E39" s="21">
        <v>10073</v>
      </c>
      <c r="F39" s="21">
        <v>195027</v>
      </c>
      <c r="G39" s="21">
        <f t="shared" ref="G39:G44" si="15">SUM(E39:F39)</f>
        <v>205100</v>
      </c>
      <c r="H39" s="21"/>
      <c r="I39" s="21">
        <v>645</v>
      </c>
      <c r="J39" s="21"/>
      <c r="K39" s="35"/>
      <c r="L39" s="21"/>
      <c r="M39" s="21"/>
      <c r="N39" s="21"/>
      <c r="O39" s="21"/>
      <c r="P39" s="21"/>
      <c r="Q39" s="21"/>
      <c r="R39" s="21"/>
      <c r="S39" s="21"/>
      <c r="T39" s="23">
        <v>118044</v>
      </c>
      <c r="U39" s="35"/>
      <c r="V39" s="9" t="s">
        <v>84</v>
      </c>
      <c r="W39" s="7" t="s">
        <v>54</v>
      </c>
      <c r="X39" s="21">
        <v>3542</v>
      </c>
      <c r="Y39" s="21">
        <v>6889</v>
      </c>
      <c r="Z39" s="21">
        <v>40719</v>
      </c>
      <c r="AA39" s="21">
        <f>SUM(Y39:Z39)</f>
        <v>47608</v>
      </c>
      <c r="AB39" s="21"/>
      <c r="AC39" s="21"/>
      <c r="AD39" s="21"/>
      <c r="AF39" s="18"/>
      <c r="AG39" s="18"/>
      <c r="AH39" s="18"/>
      <c r="AI39" s="18"/>
      <c r="AJ39" s="18">
        <v>500</v>
      </c>
      <c r="AK39" s="18">
        <v>100</v>
      </c>
      <c r="AL39" s="18"/>
      <c r="AM39" s="18">
        <v>67</v>
      </c>
      <c r="AN39" s="19">
        <v>108675</v>
      </c>
    </row>
    <row r="40" spans="1:52" ht="17.399999999999999" customHeight="1" x14ac:dyDescent="0.2">
      <c r="A40" s="1"/>
      <c r="B40" s="9" t="s">
        <v>132</v>
      </c>
      <c r="C40" s="4" t="s">
        <v>26</v>
      </c>
      <c r="D40" s="21">
        <v>4263</v>
      </c>
      <c r="E40" s="21">
        <v>2606</v>
      </c>
      <c r="F40" s="21">
        <v>18760</v>
      </c>
      <c r="G40" s="21">
        <f t="shared" si="15"/>
        <v>21366</v>
      </c>
      <c r="H40" s="21"/>
      <c r="I40" s="21"/>
      <c r="J40" s="21"/>
      <c r="K40" s="35"/>
      <c r="L40" s="21"/>
      <c r="M40" s="21"/>
      <c r="N40" s="21"/>
      <c r="O40" s="21"/>
      <c r="P40" s="21"/>
      <c r="Q40" s="21"/>
      <c r="R40" s="21"/>
      <c r="S40" s="21"/>
      <c r="T40" s="23">
        <v>70764</v>
      </c>
      <c r="U40" s="35"/>
      <c r="V40" s="10"/>
      <c r="W40" s="7" t="s">
        <v>10</v>
      </c>
      <c r="X40" s="21">
        <f t="shared" ref="X40:AC40" si="16">SUM(X35:X39)</f>
        <v>14155</v>
      </c>
      <c r="Y40" s="21">
        <f t="shared" si="16"/>
        <v>18286</v>
      </c>
      <c r="Z40" s="21">
        <f t="shared" si="16"/>
        <v>66297</v>
      </c>
      <c r="AA40" s="21">
        <f t="shared" si="16"/>
        <v>84583</v>
      </c>
      <c r="AB40" s="21">
        <f t="shared" si="16"/>
        <v>1960</v>
      </c>
      <c r="AC40" s="21">
        <f t="shared" si="16"/>
        <v>10590</v>
      </c>
      <c r="AD40" s="21"/>
      <c r="AF40" s="18">
        <f>SUM(AF35:AF39)</f>
        <v>110</v>
      </c>
      <c r="AG40" s="18">
        <f>SUM(AG35:AG39)</f>
        <v>1200</v>
      </c>
      <c r="AH40" s="18"/>
      <c r="AI40" s="18">
        <f>SUM(AI35:AI39)</f>
        <v>1200</v>
      </c>
      <c r="AJ40" s="18">
        <f>SUM(AJ35:AJ39)</f>
        <v>9000</v>
      </c>
      <c r="AK40" s="18">
        <f>SUM(AK35:AK39)</f>
        <v>3600</v>
      </c>
      <c r="AL40" s="18"/>
      <c r="AM40" s="18">
        <f>SUM(AM35:AM39)</f>
        <v>967</v>
      </c>
      <c r="AN40" s="19">
        <f>SUM(AN35:AN39)</f>
        <v>2886912</v>
      </c>
    </row>
    <row r="41" spans="1:52" ht="17.399999999999999" customHeight="1" x14ac:dyDescent="0.2">
      <c r="A41" s="1"/>
      <c r="B41" s="9" t="s">
        <v>71</v>
      </c>
      <c r="C41" s="4" t="s">
        <v>25</v>
      </c>
      <c r="D41" s="21">
        <v>1469</v>
      </c>
      <c r="E41" s="21">
        <v>18055</v>
      </c>
      <c r="F41" s="21">
        <v>2582</v>
      </c>
      <c r="G41" s="21">
        <f t="shared" si="15"/>
        <v>20637</v>
      </c>
      <c r="H41" s="21"/>
      <c r="I41" s="21"/>
      <c r="J41" s="21"/>
      <c r="K41" s="35"/>
      <c r="L41" s="21"/>
      <c r="M41" s="21"/>
      <c r="N41" s="21"/>
      <c r="O41" s="21"/>
      <c r="P41" s="21"/>
      <c r="Q41" s="21"/>
      <c r="R41" s="21"/>
      <c r="S41" s="21"/>
      <c r="T41" s="23"/>
      <c r="U41" s="35"/>
      <c r="V41" s="547" t="s">
        <v>88</v>
      </c>
      <c r="W41" s="546"/>
      <c r="X41" s="22">
        <f t="shared" ref="X41:AD41" si="17">SUM(D18+D23+D27+D34+D38+D45+X11+X14+X17+X27+X34+X40)</f>
        <v>513655</v>
      </c>
      <c r="Y41" s="22">
        <f t="shared" si="17"/>
        <v>985839</v>
      </c>
      <c r="Z41" s="22">
        <f t="shared" si="17"/>
        <v>3194400</v>
      </c>
      <c r="AA41" s="22">
        <f t="shared" si="17"/>
        <v>4180239</v>
      </c>
      <c r="AB41" s="22">
        <f t="shared" si="17"/>
        <v>291617</v>
      </c>
      <c r="AC41" s="22">
        <f t="shared" si="17"/>
        <v>173037</v>
      </c>
      <c r="AD41" s="22">
        <f t="shared" si="17"/>
        <v>707640</v>
      </c>
      <c r="AF41" s="20">
        <f>SUM('12年次'!L18+'12年次'!L23+'12年次'!L27+'12年次'!L34+'12年次'!L38+'12年次'!L45+AF11+AF14+AF17+AF27+AF34+AF40)</f>
        <v>10683</v>
      </c>
      <c r="AG41" s="20">
        <f>SUM('12年次'!M18+'12年次'!M23+'12年次'!M27+'12年次'!M34+'12年次'!M38+'12年次'!M45+AG11+AG14+AG17+AG27+AG34+AG40)</f>
        <v>11905</v>
      </c>
      <c r="AH41" s="20">
        <f>SUM('12年次'!N18+'12年次'!N23+'12年次'!N27+'12年次'!N34+'12年次'!N38+'12年次'!N45+AH11+AH14+AH17+AH27+AH34+AH40)</f>
        <v>407851</v>
      </c>
      <c r="AI41" s="20">
        <f>SUM('12年次'!O18+'12年次'!O23+'12年次'!O27+'12年次'!O34+'12年次'!O38+'12年次'!O45+AI11+AI14+AI17+AI27+AI34+AI40)</f>
        <v>419756</v>
      </c>
      <c r="AJ41" s="20">
        <f>SUM('12年次'!P18+'12年次'!P23+'12年次'!P27+'12年次'!P34+'12年次'!P38+'12年次'!P45+AJ11+AJ14+AJ17+AJ27+AJ34+AJ40)</f>
        <v>47953</v>
      </c>
      <c r="AK41" s="20">
        <f>SUM('12年次'!Q18+'12年次'!Q23+'12年次'!Q27+'12年次'!Q34+'12年次'!Q38+'12年次'!Q45+AK11+AK14+AK17+AK27+AK34+AK40)</f>
        <v>6814</v>
      </c>
      <c r="AL41" s="20">
        <f>SUM('12年次'!R18+'12年次'!R23+'12年次'!R27+'12年次'!R34+'12年次'!R38+'12年次'!R45+AL11+AL14+AL17+AL27+AL34+AL40)</f>
        <v>15</v>
      </c>
      <c r="AM41" s="20">
        <f>SUM('12年次'!S18+'12年次'!S23+'12年次'!S27+'12年次'!S34+'12年次'!S38+'12年次'!S45+AM11+AM14+AM17+AM27+AM34+AM40)</f>
        <v>967</v>
      </c>
      <c r="AN41" s="26">
        <f>SUM('12年次'!T18+'12年次'!T23+'12年次'!T27+'12年次'!T34+'12年次'!T38+'12年次'!T45+AN11+AN14+AN17+AN27+AN34+AN40)</f>
        <v>5874725</v>
      </c>
    </row>
    <row r="42" spans="1:52" ht="17.399999999999999" customHeight="1" x14ac:dyDescent="0.2">
      <c r="A42" s="1"/>
      <c r="B42" s="9" t="s">
        <v>133</v>
      </c>
      <c r="C42" s="4" t="s">
        <v>28</v>
      </c>
      <c r="D42" s="21">
        <v>6066</v>
      </c>
      <c r="E42" s="21">
        <v>7570</v>
      </c>
      <c r="F42" s="21">
        <v>3450</v>
      </c>
      <c r="G42" s="21">
        <f t="shared" si="15"/>
        <v>11020</v>
      </c>
      <c r="H42" s="21"/>
      <c r="I42" s="21"/>
      <c r="J42" s="21"/>
      <c r="K42" s="35"/>
      <c r="L42" s="21"/>
      <c r="M42" s="21"/>
      <c r="N42" s="21"/>
      <c r="O42" s="21"/>
      <c r="P42" s="21"/>
      <c r="Q42" s="21"/>
      <c r="R42" s="21"/>
      <c r="S42" s="21"/>
      <c r="T42" s="23">
        <v>1440</v>
      </c>
      <c r="U42" s="35"/>
      <c r="V42" s="1"/>
      <c r="W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 ht="17.399999999999999" customHeight="1" x14ac:dyDescent="0.2">
      <c r="A43" s="1"/>
      <c r="B43" s="9" t="s">
        <v>72</v>
      </c>
      <c r="C43" s="4" t="s">
        <v>29</v>
      </c>
      <c r="D43" s="21">
        <v>4200</v>
      </c>
      <c r="E43" s="21">
        <v>27000</v>
      </c>
      <c r="F43" s="21"/>
      <c r="G43" s="21">
        <f t="shared" si="15"/>
        <v>27000</v>
      </c>
      <c r="H43" s="21"/>
      <c r="I43" s="21"/>
      <c r="J43" s="21"/>
      <c r="K43" s="35"/>
      <c r="L43" s="21"/>
      <c r="M43" s="21"/>
      <c r="N43" s="21"/>
      <c r="O43" s="21"/>
      <c r="P43" s="21"/>
      <c r="Q43" s="21"/>
      <c r="R43" s="21"/>
      <c r="S43" s="21"/>
      <c r="T43" s="23">
        <v>535</v>
      </c>
      <c r="U43" s="35"/>
      <c r="V43" s="1"/>
      <c r="AE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2" ht="17.399999999999999" customHeight="1" x14ac:dyDescent="0.2">
      <c r="A44" s="1"/>
      <c r="B44" s="9"/>
      <c r="C44" s="4" t="s">
        <v>30</v>
      </c>
      <c r="D44" s="21">
        <v>770</v>
      </c>
      <c r="E44" s="21"/>
      <c r="F44" s="21">
        <v>4078</v>
      </c>
      <c r="G44" s="21">
        <f t="shared" si="15"/>
        <v>4078</v>
      </c>
      <c r="H44" s="21"/>
      <c r="I44" s="21"/>
      <c r="J44" s="21"/>
      <c r="K44" s="35"/>
      <c r="L44" s="21"/>
      <c r="M44" s="21"/>
      <c r="N44" s="21"/>
      <c r="O44" s="21"/>
      <c r="P44" s="21"/>
      <c r="Q44" s="21"/>
      <c r="R44" s="21"/>
      <c r="S44" s="21"/>
      <c r="T44" s="23"/>
      <c r="U44" s="35"/>
      <c r="V44" s="1"/>
      <c r="AE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 ht="17.399999999999999" customHeight="1" x14ac:dyDescent="0.2">
      <c r="A45" s="1"/>
      <c r="B45" s="12"/>
      <c r="C45" s="6" t="s">
        <v>10</v>
      </c>
      <c r="D45" s="22">
        <f>SUM(D39:D44)</f>
        <v>63725</v>
      </c>
      <c r="E45" s="22">
        <f>SUM(E39:E44)</f>
        <v>65304</v>
      </c>
      <c r="F45" s="22">
        <f>SUM(F39:F44)</f>
        <v>223897</v>
      </c>
      <c r="G45" s="22">
        <f>SUM(G39:G44)</f>
        <v>289201</v>
      </c>
      <c r="H45" s="22"/>
      <c r="I45" s="22">
        <f>SUM(I39:I44)</f>
        <v>645</v>
      </c>
      <c r="J45" s="22"/>
      <c r="K45" s="35"/>
      <c r="L45" s="22"/>
      <c r="M45" s="22"/>
      <c r="N45" s="22"/>
      <c r="O45" s="22"/>
      <c r="P45" s="22"/>
      <c r="Q45" s="22"/>
      <c r="R45" s="22"/>
      <c r="S45" s="22"/>
      <c r="T45" s="24">
        <f>SUM(T39:T44)</f>
        <v>190783</v>
      </c>
      <c r="U45" s="35"/>
      <c r="V45" s="1"/>
      <c r="AE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ht="17.25" customHeight="1" x14ac:dyDescent="0.2"/>
    <row r="47" spans="1:52" ht="17.25" customHeight="1" x14ac:dyDescent="0.2"/>
    <row r="48" spans="1:52" ht="17.25" customHeight="1" x14ac:dyDescent="0.2">
      <c r="B48" s="535"/>
      <c r="C48" s="535"/>
      <c r="D48" s="535"/>
      <c r="E48" s="535"/>
      <c r="F48" s="535"/>
      <c r="G48" s="535"/>
      <c r="H48" s="535"/>
      <c r="I48" s="535"/>
      <c r="J48" s="535"/>
      <c r="K48" s="31"/>
      <c r="L48" s="535"/>
      <c r="M48" s="535"/>
      <c r="N48" s="535"/>
      <c r="O48" s="535"/>
      <c r="P48" s="535"/>
      <c r="Q48" s="535"/>
      <c r="R48" s="535"/>
      <c r="S48" s="535"/>
      <c r="T48" s="535"/>
      <c r="U48" s="31"/>
      <c r="V48" s="535"/>
      <c r="W48" s="535"/>
      <c r="X48" s="535"/>
      <c r="Y48" s="535"/>
      <c r="Z48" s="535"/>
      <c r="AA48" s="535"/>
      <c r="AB48" s="535"/>
      <c r="AC48" s="535"/>
      <c r="AD48" s="535"/>
      <c r="AF48" s="535"/>
      <c r="AG48" s="535"/>
      <c r="AH48" s="535"/>
      <c r="AI48" s="535"/>
      <c r="AJ48" s="535"/>
      <c r="AK48" s="535"/>
      <c r="AL48" s="535"/>
      <c r="AM48" s="535"/>
      <c r="AN48" s="535"/>
    </row>
    <row r="49" ht="17.25" customHeight="1" x14ac:dyDescent="0.2"/>
    <row r="50" ht="10.65" customHeight="1" x14ac:dyDescent="0.2"/>
    <row r="51" ht="10.65" customHeight="1" x14ac:dyDescent="0.2"/>
    <row r="52" ht="10.65" customHeight="1" x14ac:dyDescent="0.2"/>
    <row r="53" ht="10.65" customHeight="1" x14ac:dyDescent="0.2"/>
    <row r="54" ht="10.65" customHeight="1" x14ac:dyDescent="0.2"/>
    <row r="55" ht="10.65" customHeight="1" x14ac:dyDescent="0.2"/>
    <row r="56" ht="10.65" customHeight="1" x14ac:dyDescent="0.2"/>
    <row r="57" ht="10.65" customHeight="1" x14ac:dyDescent="0.2"/>
    <row r="58" ht="10.65" customHeight="1" x14ac:dyDescent="0.2"/>
    <row r="59" ht="10.65" customHeight="1" x14ac:dyDescent="0.2"/>
    <row r="60" ht="10.65" customHeight="1" x14ac:dyDescent="0.2"/>
    <row r="61" ht="10.65" customHeight="1" x14ac:dyDescent="0.2"/>
    <row r="62" ht="10.65" customHeight="1" x14ac:dyDescent="0.2"/>
    <row r="63" ht="10.65" customHeight="1" x14ac:dyDescent="0.2"/>
    <row r="64" ht="10.65" customHeight="1" x14ac:dyDescent="0.2"/>
    <row r="65" ht="10.65" customHeight="1" x14ac:dyDescent="0.2"/>
    <row r="66" ht="10.65" customHeight="1" x14ac:dyDescent="0.2"/>
    <row r="67" ht="10.65" customHeight="1" x14ac:dyDescent="0.2"/>
    <row r="68" ht="10.65" customHeight="1" x14ac:dyDescent="0.2"/>
    <row r="69" ht="10.65" customHeight="1" x14ac:dyDescent="0.2"/>
    <row r="70" ht="10.65" customHeight="1" x14ac:dyDescent="0.2"/>
    <row r="71" ht="10.65" customHeight="1" x14ac:dyDescent="0.2"/>
    <row r="72" ht="10.65" customHeight="1" x14ac:dyDescent="0.2"/>
    <row r="73" ht="10.65" customHeight="1" x14ac:dyDescent="0.2"/>
    <row r="74" ht="10.65" customHeight="1" x14ac:dyDescent="0.2"/>
    <row r="75" ht="10.65" customHeight="1" x14ac:dyDescent="0.2"/>
    <row r="76" ht="10.65" customHeight="1" x14ac:dyDescent="0.2"/>
    <row r="77" ht="10.65" customHeight="1" x14ac:dyDescent="0.2"/>
    <row r="78" ht="10.65" customHeight="1" x14ac:dyDescent="0.2"/>
    <row r="79" ht="10.65" customHeight="1" x14ac:dyDescent="0.2"/>
  </sheetData>
  <mergeCells count="31">
    <mergeCell ref="P4:P5"/>
    <mergeCell ref="AF48:AN48"/>
    <mergeCell ref="B48:J48"/>
    <mergeCell ref="V48:AD48"/>
    <mergeCell ref="V41:W41"/>
    <mergeCell ref="L48:T48"/>
    <mergeCell ref="AF4:AF5"/>
    <mergeCell ref="AG4:AI5"/>
    <mergeCell ref="D4:G4"/>
    <mergeCell ref="D5:D6"/>
    <mergeCell ref="E5:G5"/>
    <mergeCell ref="H4:H5"/>
    <mergeCell ref="I4:I5"/>
    <mergeCell ref="J4:J5"/>
    <mergeCell ref="L4:L5"/>
    <mergeCell ref="M4:O5"/>
    <mergeCell ref="Q4:Q5"/>
    <mergeCell ref="R4:R5"/>
    <mergeCell ref="S4:S5"/>
    <mergeCell ref="T4:T5"/>
    <mergeCell ref="AB4:AB5"/>
    <mergeCell ref="AD4:AD5"/>
    <mergeCell ref="X5:X6"/>
    <mergeCell ref="X4:AA4"/>
    <mergeCell ref="Y5:AA5"/>
    <mergeCell ref="AN4:AN5"/>
    <mergeCell ref="AJ4:AJ5"/>
    <mergeCell ref="AK4:AK5"/>
    <mergeCell ref="AL4:AL5"/>
    <mergeCell ref="AM4:AM5"/>
    <mergeCell ref="AC4:AC5"/>
  </mergeCells>
  <phoneticPr fontId="2"/>
  <pageMargins left="0.52" right="0.57999999999999996" top="0.46" bottom="0.42" header="0.2" footer="0.23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C6CB8-E671-44B0-A58D-E4A6180A0CC6}">
  <dimension ref="B1:AC58"/>
  <sheetViews>
    <sheetView showZeros="0" view="pageBreakPreview" zoomScale="120" zoomScaleNormal="100" zoomScaleSheetLayoutView="120" workbookViewId="0">
      <pane xSplit="3" ySplit="5" topLeftCell="D33" activePane="bottomRight" state="frozen"/>
      <selection pane="topRight" activeCell="D1" sqref="D1"/>
      <selection pane="bottomLeft" activeCell="A6" sqref="A6"/>
      <selection pane="bottomRight" activeCell="H38" sqref="H38"/>
    </sheetView>
  </sheetViews>
  <sheetFormatPr defaultColWidth="9" defaultRowHeight="13.2" x14ac:dyDescent="0.2"/>
  <cols>
    <col min="1" max="1" width="5.109375" style="229" customWidth="1"/>
    <col min="2" max="2" width="7.88671875" style="229" customWidth="1"/>
    <col min="3" max="3" width="10.33203125" style="229" customWidth="1"/>
    <col min="4" max="4" width="9.44140625" style="229" customWidth="1"/>
    <col min="5" max="6" width="9.44140625" style="341" customWidth="1"/>
    <col min="7" max="9" width="9.44140625" style="229" customWidth="1"/>
    <col min="10" max="10" width="9.44140625" style="229" bestFit="1" customWidth="1"/>
    <col min="11" max="11" width="10" style="229" customWidth="1"/>
    <col min="12" max="12" width="5.33203125" style="229" customWidth="1"/>
    <col min="13" max="13" width="4.109375" style="229" customWidth="1"/>
    <col min="14" max="14" width="10.21875" style="229" customWidth="1"/>
    <col min="15" max="21" width="9" style="229" customWidth="1"/>
    <col min="22" max="22" width="5.77734375" style="229" customWidth="1"/>
    <col min="23" max="25" width="9" style="229" customWidth="1"/>
    <col min="26" max="26" width="2.33203125" style="229" customWidth="1"/>
    <col min="27" max="27" width="10.44140625" style="229" bestFit="1" customWidth="1"/>
    <col min="28" max="28" width="9.88671875" style="229" bestFit="1" customWidth="1"/>
    <col min="29" max="29" width="9" style="232"/>
    <col min="30" max="16384" width="9" style="229"/>
  </cols>
  <sheetData>
    <row r="1" spans="2:28" ht="18" customHeight="1" x14ac:dyDescent="0.2">
      <c r="B1" s="230" t="s">
        <v>397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</row>
    <row r="2" spans="2:28" ht="14.25" customHeight="1" x14ac:dyDescent="0.2">
      <c r="B2" s="231"/>
      <c r="C2" s="231"/>
      <c r="D2" s="233"/>
      <c r="E2" s="233"/>
      <c r="F2" s="233"/>
      <c r="G2" s="233"/>
      <c r="H2" s="233"/>
      <c r="I2" s="233"/>
      <c r="J2" s="233"/>
      <c r="K2" s="233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</row>
    <row r="3" spans="2:28" ht="17.25" customHeight="1" x14ac:dyDescent="0.2">
      <c r="B3" s="422" t="s">
        <v>220</v>
      </c>
      <c r="C3" s="420" t="s">
        <v>93</v>
      </c>
      <c r="D3" s="426" t="s">
        <v>103</v>
      </c>
      <c r="E3" s="426"/>
      <c r="F3" s="426"/>
      <c r="G3" s="426"/>
      <c r="H3" s="426"/>
      <c r="I3" s="427"/>
      <c r="J3" s="428" t="s">
        <v>104</v>
      </c>
      <c r="K3" s="430" t="s">
        <v>106</v>
      </c>
      <c r="L3" s="234"/>
      <c r="M3" s="235"/>
      <c r="N3" s="432" t="s">
        <v>93</v>
      </c>
      <c r="O3" s="445" t="s">
        <v>105</v>
      </c>
      <c r="P3" s="420" t="s">
        <v>107</v>
      </c>
      <c r="Q3" s="447" t="s">
        <v>158</v>
      </c>
      <c r="R3" s="447"/>
      <c r="S3" s="448"/>
      <c r="T3" s="420" t="s">
        <v>109</v>
      </c>
      <c r="U3" s="420" t="s">
        <v>98</v>
      </c>
      <c r="V3" s="420" t="s">
        <v>97</v>
      </c>
      <c r="W3" s="420" t="s">
        <v>99</v>
      </c>
      <c r="X3" s="420" t="s">
        <v>100</v>
      </c>
      <c r="Y3" s="462" t="s">
        <v>393</v>
      </c>
      <c r="Z3" s="234"/>
    </row>
    <row r="4" spans="2:28" ht="17.25" customHeight="1" x14ac:dyDescent="0.2">
      <c r="B4" s="423"/>
      <c r="C4" s="421"/>
      <c r="D4" s="437" t="s">
        <v>90</v>
      </c>
      <c r="E4" s="438"/>
      <c r="F4" s="439"/>
      <c r="G4" s="440" t="s">
        <v>94</v>
      </c>
      <c r="H4" s="441"/>
      <c r="I4" s="442"/>
      <c r="J4" s="429"/>
      <c r="K4" s="431"/>
      <c r="L4" s="234"/>
      <c r="M4" s="236"/>
      <c r="N4" s="433"/>
      <c r="O4" s="446"/>
      <c r="P4" s="421"/>
      <c r="Q4" s="449"/>
      <c r="R4" s="449"/>
      <c r="S4" s="450"/>
      <c r="T4" s="421"/>
      <c r="U4" s="421"/>
      <c r="V4" s="421"/>
      <c r="W4" s="421"/>
      <c r="X4" s="421"/>
      <c r="Y4" s="463"/>
      <c r="Z4" s="234"/>
    </row>
    <row r="5" spans="2:28" ht="17.25" customHeight="1" x14ac:dyDescent="0.2">
      <c r="B5" s="424"/>
      <c r="C5" s="425"/>
      <c r="D5" s="237" t="s">
        <v>91</v>
      </c>
      <c r="E5" s="237" t="s">
        <v>92</v>
      </c>
      <c r="F5" s="237" t="s">
        <v>10</v>
      </c>
      <c r="G5" s="237" t="s">
        <v>91</v>
      </c>
      <c r="H5" s="237" t="s">
        <v>92</v>
      </c>
      <c r="I5" s="237" t="s">
        <v>10</v>
      </c>
      <c r="J5" s="238" t="s">
        <v>101</v>
      </c>
      <c r="K5" s="320" t="s">
        <v>101</v>
      </c>
      <c r="L5" s="321"/>
      <c r="M5" s="240"/>
      <c r="N5" s="434"/>
      <c r="O5" s="322" t="s">
        <v>101</v>
      </c>
      <c r="P5" s="323" t="s">
        <v>118</v>
      </c>
      <c r="Q5" s="324" t="s">
        <v>95</v>
      </c>
      <c r="R5" s="237" t="s">
        <v>96</v>
      </c>
      <c r="S5" s="237" t="s">
        <v>10</v>
      </c>
      <c r="T5" s="241" t="s">
        <v>102</v>
      </c>
      <c r="U5" s="241" t="s">
        <v>102</v>
      </c>
      <c r="V5" s="242" t="s">
        <v>394</v>
      </c>
      <c r="W5" s="241" t="s">
        <v>102</v>
      </c>
      <c r="X5" s="241" t="s">
        <v>102</v>
      </c>
      <c r="Y5" s="392" t="s">
        <v>395</v>
      </c>
      <c r="Z5" s="244"/>
    </row>
    <row r="6" spans="2:28" ht="16.5" customHeight="1" x14ac:dyDescent="0.2">
      <c r="B6" s="245"/>
      <c r="C6" s="246" t="s">
        <v>85</v>
      </c>
      <c r="D6" s="247">
        <v>996</v>
      </c>
      <c r="E6" s="247">
        <v>1429</v>
      </c>
      <c r="F6" s="247">
        <v>2425</v>
      </c>
      <c r="G6" s="248">
        <v>463</v>
      </c>
      <c r="H6" s="248">
        <v>42366</v>
      </c>
      <c r="I6" s="249">
        <v>42829</v>
      </c>
      <c r="J6" s="248">
        <v>1588</v>
      </c>
      <c r="K6" s="264">
        <v>0</v>
      </c>
      <c r="L6" s="393"/>
      <c r="M6" s="35"/>
      <c r="N6" s="81" t="s">
        <v>85</v>
      </c>
      <c r="O6" s="328">
        <v>200</v>
      </c>
      <c r="P6" s="252">
        <v>0</v>
      </c>
      <c r="Q6" s="328">
        <v>0</v>
      </c>
      <c r="R6" s="252">
        <v>0</v>
      </c>
      <c r="S6" s="256" t="s">
        <v>245</v>
      </c>
      <c r="T6" s="252">
        <v>0</v>
      </c>
      <c r="U6" s="258">
        <v>0</v>
      </c>
      <c r="V6" s="259">
        <v>0</v>
      </c>
      <c r="W6" s="258">
        <v>0</v>
      </c>
      <c r="X6" s="248">
        <v>300</v>
      </c>
      <c r="Y6" s="394">
        <v>930</v>
      </c>
      <c r="Z6" s="254"/>
      <c r="AB6" s="261"/>
    </row>
    <row r="7" spans="2:28" ht="16.5" customHeight="1" x14ac:dyDescent="0.2">
      <c r="B7" s="245"/>
      <c r="C7" s="246" t="s">
        <v>174</v>
      </c>
      <c r="D7" s="262">
        <v>0</v>
      </c>
      <c r="E7" s="262">
        <v>0</v>
      </c>
      <c r="F7" s="262">
        <v>0</v>
      </c>
      <c r="G7" s="263">
        <v>822</v>
      </c>
      <c r="H7" s="263">
        <v>10691</v>
      </c>
      <c r="I7" s="263">
        <v>11513</v>
      </c>
      <c r="J7" s="258">
        <v>0</v>
      </c>
      <c r="K7" s="264">
        <v>0</v>
      </c>
      <c r="L7" s="393"/>
      <c r="M7" s="35"/>
      <c r="N7" s="81" t="s">
        <v>174</v>
      </c>
      <c r="O7" s="259">
        <v>0</v>
      </c>
      <c r="P7" s="258">
        <v>0</v>
      </c>
      <c r="Q7" s="292">
        <v>0</v>
      </c>
      <c r="R7" s="265">
        <v>0</v>
      </c>
      <c r="S7" s="256" t="s">
        <v>245</v>
      </c>
      <c r="T7" s="258">
        <v>0</v>
      </c>
      <c r="U7" s="258">
        <v>0</v>
      </c>
      <c r="V7" s="259">
        <v>0</v>
      </c>
      <c r="W7" s="258">
        <v>0</v>
      </c>
      <c r="X7" s="263">
        <v>0</v>
      </c>
      <c r="Y7" s="395">
        <v>0</v>
      </c>
      <c r="Z7" s="254"/>
      <c r="AB7" s="261"/>
    </row>
    <row r="8" spans="2:28" ht="16.5" customHeight="1" x14ac:dyDescent="0.2">
      <c r="B8" s="245" t="s">
        <v>61</v>
      </c>
      <c r="C8" s="267" t="s">
        <v>327</v>
      </c>
      <c r="D8" s="262">
        <v>2120</v>
      </c>
      <c r="E8" s="262">
        <v>0</v>
      </c>
      <c r="F8" s="262">
        <v>2120</v>
      </c>
      <c r="G8" s="263">
        <v>0</v>
      </c>
      <c r="H8" s="265">
        <v>0</v>
      </c>
      <c r="I8" s="268">
        <v>0</v>
      </c>
      <c r="J8" s="265">
        <v>0</v>
      </c>
      <c r="K8" s="270">
        <v>0</v>
      </c>
      <c r="L8" s="393"/>
      <c r="M8" s="35"/>
      <c r="N8" s="82" t="s">
        <v>329</v>
      </c>
      <c r="O8" s="292">
        <v>0</v>
      </c>
      <c r="P8" s="265">
        <v>0</v>
      </c>
      <c r="Q8" s="292">
        <v>0</v>
      </c>
      <c r="R8" s="265">
        <v>0</v>
      </c>
      <c r="S8" s="256">
        <v>0</v>
      </c>
      <c r="T8" s="258">
        <v>0</v>
      </c>
      <c r="U8" s="265">
        <v>0</v>
      </c>
      <c r="V8" s="259">
        <v>0</v>
      </c>
      <c r="W8" s="265">
        <v>0</v>
      </c>
      <c r="X8" s="265">
        <v>0</v>
      </c>
      <c r="Y8" s="336">
        <v>0</v>
      </c>
      <c r="Z8" s="254"/>
      <c r="AB8" s="261"/>
    </row>
    <row r="9" spans="2:28" ht="16.5" customHeight="1" x14ac:dyDescent="0.2">
      <c r="B9" s="245"/>
      <c r="C9" s="267" t="s">
        <v>1</v>
      </c>
      <c r="D9" s="262">
        <v>115</v>
      </c>
      <c r="E9" s="262">
        <v>200</v>
      </c>
      <c r="F9" s="262">
        <v>315</v>
      </c>
      <c r="G9" s="263">
        <v>535</v>
      </c>
      <c r="H9" s="263">
        <v>32500</v>
      </c>
      <c r="I9" s="263">
        <v>33035</v>
      </c>
      <c r="J9" s="265">
        <v>965</v>
      </c>
      <c r="K9" s="270">
        <v>0</v>
      </c>
      <c r="L9" s="393"/>
      <c r="M9" s="35"/>
      <c r="N9" s="82" t="s">
        <v>1</v>
      </c>
      <c r="O9" s="292">
        <v>1500</v>
      </c>
      <c r="P9" s="265">
        <v>25</v>
      </c>
      <c r="Q9" s="292">
        <v>530</v>
      </c>
      <c r="R9" s="265">
        <v>680</v>
      </c>
      <c r="S9" s="256">
        <v>1210</v>
      </c>
      <c r="T9" s="258">
        <v>570</v>
      </c>
      <c r="U9" s="265">
        <v>25</v>
      </c>
      <c r="V9" s="259">
        <v>0</v>
      </c>
      <c r="W9" s="265">
        <v>0</v>
      </c>
      <c r="X9" s="263">
        <v>26340</v>
      </c>
      <c r="Y9" s="395">
        <v>710</v>
      </c>
      <c r="Z9" s="254"/>
      <c r="AB9" s="261"/>
    </row>
    <row r="10" spans="2:28" ht="16.5" customHeight="1" x14ac:dyDescent="0.2">
      <c r="B10" s="245"/>
      <c r="C10" s="267" t="s">
        <v>2</v>
      </c>
      <c r="D10" s="262">
        <v>348</v>
      </c>
      <c r="E10" s="262">
        <v>0</v>
      </c>
      <c r="F10" s="262">
        <v>348</v>
      </c>
      <c r="G10" s="263">
        <v>2436</v>
      </c>
      <c r="H10" s="263">
        <v>0</v>
      </c>
      <c r="I10" s="268">
        <v>2436</v>
      </c>
      <c r="J10" s="265">
        <v>47</v>
      </c>
      <c r="K10" s="270">
        <v>0</v>
      </c>
      <c r="L10" s="393"/>
      <c r="M10" s="35"/>
      <c r="N10" s="82" t="s">
        <v>2</v>
      </c>
      <c r="O10" s="292">
        <v>0</v>
      </c>
      <c r="P10" s="265">
        <v>49</v>
      </c>
      <c r="Q10" s="292">
        <v>0</v>
      </c>
      <c r="R10" s="265">
        <v>0</v>
      </c>
      <c r="S10" s="265" t="s">
        <v>245</v>
      </c>
      <c r="T10" s="258">
        <v>0</v>
      </c>
      <c r="U10" s="265">
        <v>0</v>
      </c>
      <c r="V10" s="259">
        <v>0</v>
      </c>
      <c r="W10" s="265">
        <v>0</v>
      </c>
      <c r="X10" s="263">
        <v>56163</v>
      </c>
      <c r="Y10" s="395">
        <v>746</v>
      </c>
      <c r="Z10" s="254"/>
      <c r="AB10" s="261"/>
    </row>
    <row r="11" spans="2:28" ht="16.5" customHeight="1" x14ac:dyDescent="0.2">
      <c r="B11" s="245" t="s">
        <v>62</v>
      </c>
      <c r="C11" s="267" t="s">
        <v>0</v>
      </c>
      <c r="D11" s="262">
        <v>7288</v>
      </c>
      <c r="E11" s="262">
        <v>93</v>
      </c>
      <c r="F11" s="262">
        <v>7381</v>
      </c>
      <c r="G11" s="263">
        <v>17352</v>
      </c>
      <c r="H11" s="263">
        <v>153807</v>
      </c>
      <c r="I11" s="263">
        <v>171159</v>
      </c>
      <c r="J11" s="265">
        <v>569</v>
      </c>
      <c r="K11" s="270">
        <v>0</v>
      </c>
      <c r="L11" s="393"/>
      <c r="M11" s="35"/>
      <c r="N11" s="82" t="s">
        <v>0</v>
      </c>
      <c r="O11" s="292">
        <v>2</v>
      </c>
      <c r="P11" s="265">
        <v>996</v>
      </c>
      <c r="Q11" s="292">
        <v>0</v>
      </c>
      <c r="R11" s="265">
        <v>0</v>
      </c>
      <c r="S11" s="256">
        <v>0</v>
      </c>
      <c r="T11" s="258">
        <v>0</v>
      </c>
      <c r="U11" s="265">
        <v>0</v>
      </c>
      <c r="V11" s="259">
        <v>0</v>
      </c>
      <c r="W11" s="265">
        <v>0</v>
      </c>
      <c r="X11" s="263">
        <v>0</v>
      </c>
      <c r="Y11" s="395">
        <v>0</v>
      </c>
      <c r="Z11" s="254"/>
      <c r="AB11" s="261"/>
    </row>
    <row r="12" spans="2:28" ht="16.5" customHeight="1" x14ac:dyDescent="0.2">
      <c r="B12" s="245"/>
      <c r="C12" s="267" t="s">
        <v>3</v>
      </c>
      <c r="D12" s="272">
        <v>95</v>
      </c>
      <c r="E12" s="272">
        <v>0</v>
      </c>
      <c r="F12" s="262">
        <v>95</v>
      </c>
      <c r="G12" s="273">
        <v>16260</v>
      </c>
      <c r="H12" s="265">
        <v>2550</v>
      </c>
      <c r="I12" s="263">
        <v>18810</v>
      </c>
      <c r="J12" s="263">
        <v>0</v>
      </c>
      <c r="K12" s="270">
        <v>0</v>
      </c>
      <c r="L12" s="393"/>
      <c r="M12" s="35"/>
      <c r="N12" s="82" t="s">
        <v>3</v>
      </c>
      <c r="O12" s="292">
        <v>3330</v>
      </c>
      <c r="P12" s="265">
        <v>0</v>
      </c>
      <c r="Q12" s="272">
        <v>0</v>
      </c>
      <c r="R12" s="256">
        <v>0</v>
      </c>
      <c r="S12" s="256">
        <v>0</v>
      </c>
      <c r="T12" s="258">
        <v>0</v>
      </c>
      <c r="U12" s="265">
        <v>0</v>
      </c>
      <c r="V12" s="259">
        <v>0</v>
      </c>
      <c r="W12" s="265">
        <v>0</v>
      </c>
      <c r="X12" s="265">
        <v>0</v>
      </c>
      <c r="Y12" s="336">
        <v>0</v>
      </c>
      <c r="Z12" s="254"/>
      <c r="AB12" s="261"/>
    </row>
    <row r="13" spans="2:28" ht="16.5" customHeight="1" x14ac:dyDescent="0.2">
      <c r="B13" s="245"/>
      <c r="C13" s="267" t="s">
        <v>4</v>
      </c>
      <c r="D13" s="274">
        <v>31</v>
      </c>
      <c r="E13" s="274">
        <v>0</v>
      </c>
      <c r="F13" s="262">
        <v>31</v>
      </c>
      <c r="G13" s="273">
        <v>66711</v>
      </c>
      <c r="H13" s="273">
        <v>21699</v>
      </c>
      <c r="I13" s="250">
        <v>88410</v>
      </c>
      <c r="J13" s="263">
        <v>53958</v>
      </c>
      <c r="K13" s="270">
        <v>0</v>
      </c>
      <c r="L13" s="393"/>
      <c r="M13" s="35"/>
      <c r="N13" s="82" t="s">
        <v>4</v>
      </c>
      <c r="O13" s="292">
        <v>0</v>
      </c>
      <c r="P13" s="265">
        <v>0</v>
      </c>
      <c r="Q13" s="272">
        <v>0</v>
      </c>
      <c r="R13" s="256">
        <v>0</v>
      </c>
      <c r="S13" s="256">
        <v>0</v>
      </c>
      <c r="T13" s="258">
        <v>0</v>
      </c>
      <c r="U13" s="265">
        <v>0</v>
      </c>
      <c r="V13" s="259">
        <v>0</v>
      </c>
      <c r="W13" s="265">
        <v>0</v>
      </c>
      <c r="X13" s="265">
        <v>0</v>
      </c>
      <c r="Y13" s="336">
        <v>0</v>
      </c>
      <c r="Z13" s="254"/>
      <c r="AB13" s="261"/>
    </row>
    <row r="14" spans="2:28" ht="16.5" customHeight="1" x14ac:dyDescent="0.2">
      <c r="B14" s="275"/>
      <c r="C14" s="276" t="s">
        <v>10</v>
      </c>
      <c r="D14" s="277">
        <f t="shared" ref="D14:I14" si="0">SUM(D6:D13)</f>
        <v>10993</v>
      </c>
      <c r="E14" s="277">
        <f t="shared" si="0"/>
        <v>1722</v>
      </c>
      <c r="F14" s="277">
        <f t="shared" si="0"/>
        <v>12715</v>
      </c>
      <c r="G14" s="277">
        <f t="shared" si="0"/>
        <v>104579</v>
      </c>
      <c r="H14" s="277">
        <f t="shared" si="0"/>
        <v>263613</v>
      </c>
      <c r="I14" s="277">
        <f t="shared" si="0"/>
        <v>368192</v>
      </c>
      <c r="J14" s="277">
        <f>SUM(J6:J13)</f>
        <v>57127</v>
      </c>
      <c r="K14" s="298">
        <v>0</v>
      </c>
      <c r="L14" s="396"/>
      <c r="M14" s="35"/>
      <c r="N14" s="84" t="s">
        <v>10</v>
      </c>
      <c r="O14" s="282">
        <f t="shared" ref="O14:U14" si="1">SUM(O6:O13)</f>
        <v>5032</v>
      </c>
      <c r="P14" s="277">
        <f t="shared" si="1"/>
        <v>1070</v>
      </c>
      <c r="Q14" s="297">
        <f t="shared" si="1"/>
        <v>530</v>
      </c>
      <c r="R14" s="279">
        <f t="shared" si="1"/>
        <v>680</v>
      </c>
      <c r="S14" s="279">
        <f t="shared" si="1"/>
        <v>1210</v>
      </c>
      <c r="T14" s="279">
        <f t="shared" si="1"/>
        <v>570</v>
      </c>
      <c r="U14" s="279">
        <f t="shared" si="1"/>
        <v>25</v>
      </c>
      <c r="V14" s="279">
        <f>SUM(V6:V13)</f>
        <v>0</v>
      </c>
      <c r="W14" s="279">
        <f>SUM(W6:W13)</f>
        <v>0</v>
      </c>
      <c r="X14" s="277">
        <f>SUM(X6:X13)</f>
        <v>82803</v>
      </c>
      <c r="Y14" s="397">
        <f>SUM(Y6:Y13)</f>
        <v>2386</v>
      </c>
      <c r="Z14" s="254"/>
      <c r="AA14" s="283"/>
      <c r="AB14" s="261"/>
    </row>
    <row r="15" spans="2:28" ht="16.5" customHeight="1" x14ac:dyDescent="0.2">
      <c r="B15" s="422" t="s">
        <v>189</v>
      </c>
      <c r="C15" s="284" t="s">
        <v>187</v>
      </c>
      <c r="D15" s="257">
        <v>257</v>
      </c>
      <c r="E15" s="257">
        <v>18</v>
      </c>
      <c r="F15" s="257">
        <v>275</v>
      </c>
      <c r="G15" s="250">
        <v>19</v>
      </c>
      <c r="H15" s="250">
        <v>127044</v>
      </c>
      <c r="I15" s="257">
        <v>127063</v>
      </c>
      <c r="J15" s="248">
        <v>0</v>
      </c>
      <c r="K15" s="286">
        <v>89974</v>
      </c>
      <c r="L15" s="396"/>
      <c r="M15" s="35"/>
      <c r="N15" s="124" t="s">
        <v>187</v>
      </c>
      <c r="O15" s="328">
        <v>335</v>
      </c>
      <c r="P15" s="268">
        <v>0</v>
      </c>
      <c r="Q15" s="272">
        <v>61</v>
      </c>
      <c r="R15" s="256">
        <v>35</v>
      </c>
      <c r="S15" s="256">
        <v>96</v>
      </c>
      <c r="T15" s="265">
        <v>0</v>
      </c>
      <c r="U15" s="265">
        <v>0</v>
      </c>
      <c r="V15" s="289">
        <v>0</v>
      </c>
      <c r="W15" s="290">
        <v>0</v>
      </c>
      <c r="X15" s="250">
        <v>270</v>
      </c>
      <c r="Y15" s="398">
        <v>100</v>
      </c>
      <c r="Z15" s="254"/>
      <c r="AB15" s="261"/>
    </row>
    <row r="16" spans="2:28" ht="16.5" customHeight="1" x14ac:dyDescent="0.2">
      <c r="B16" s="443"/>
      <c r="C16" s="267" t="s">
        <v>286</v>
      </c>
      <c r="D16" s="272">
        <v>0</v>
      </c>
      <c r="E16" s="272">
        <v>0</v>
      </c>
      <c r="F16" s="272">
        <v>0</v>
      </c>
      <c r="G16" s="273">
        <v>86</v>
      </c>
      <c r="H16" s="273">
        <v>104925</v>
      </c>
      <c r="I16" s="272">
        <v>105011</v>
      </c>
      <c r="J16" s="265">
        <v>0</v>
      </c>
      <c r="K16" s="270">
        <v>0</v>
      </c>
      <c r="L16" s="393"/>
      <c r="M16" s="35"/>
      <c r="N16" s="82" t="s">
        <v>287</v>
      </c>
      <c r="O16" s="292">
        <v>0</v>
      </c>
      <c r="P16" s="265">
        <v>0</v>
      </c>
      <c r="Q16" s="272">
        <v>0</v>
      </c>
      <c r="R16" s="256">
        <v>0</v>
      </c>
      <c r="S16" s="256">
        <v>0</v>
      </c>
      <c r="T16" s="265">
        <v>45</v>
      </c>
      <c r="U16" s="265">
        <v>70</v>
      </c>
      <c r="V16" s="292">
        <v>0</v>
      </c>
      <c r="W16" s="265">
        <v>0</v>
      </c>
      <c r="X16" s="265">
        <v>0</v>
      </c>
      <c r="Y16" s="336">
        <v>0</v>
      </c>
      <c r="Z16" s="254"/>
      <c r="AB16" s="261"/>
    </row>
    <row r="17" spans="2:28" ht="16.5" customHeight="1" x14ac:dyDescent="0.2">
      <c r="B17" s="444"/>
      <c r="C17" s="276" t="s">
        <v>10</v>
      </c>
      <c r="D17" s="282">
        <f t="shared" ref="D17:J17" si="2">SUM(D15:D16)</f>
        <v>257</v>
      </c>
      <c r="E17" s="282">
        <f t="shared" si="2"/>
        <v>18</v>
      </c>
      <c r="F17" s="282">
        <f t="shared" si="2"/>
        <v>275</v>
      </c>
      <c r="G17" s="277">
        <f t="shared" si="2"/>
        <v>105</v>
      </c>
      <c r="H17" s="277">
        <f t="shared" si="2"/>
        <v>231969</v>
      </c>
      <c r="I17" s="282">
        <f t="shared" si="2"/>
        <v>232074</v>
      </c>
      <c r="J17" s="277">
        <f t="shared" si="2"/>
        <v>0</v>
      </c>
      <c r="K17" s="280">
        <f>SUM(K15:K16)</f>
        <v>89974</v>
      </c>
      <c r="L17" s="396"/>
      <c r="M17" s="35"/>
      <c r="N17" s="84" t="s">
        <v>10</v>
      </c>
      <c r="O17" s="282">
        <f>SUM(O15:O16)</f>
        <v>335</v>
      </c>
      <c r="P17" s="277">
        <v>0</v>
      </c>
      <c r="Q17" s="297">
        <f>SUM(Q15:Q16)</f>
        <v>61</v>
      </c>
      <c r="R17" s="279">
        <f>SUM(R15:R16)</f>
        <v>35</v>
      </c>
      <c r="S17" s="279">
        <f>SUM(S15:S16)</f>
        <v>96</v>
      </c>
      <c r="T17" s="279">
        <f>SUM(T15:T16)</f>
        <v>45</v>
      </c>
      <c r="U17" s="279">
        <f>SUM(U15:U16)</f>
        <v>70</v>
      </c>
      <c r="V17" s="279">
        <v>0</v>
      </c>
      <c r="W17" s="279">
        <v>0</v>
      </c>
      <c r="X17" s="277">
        <f>SUM(X15:X16)</f>
        <v>270</v>
      </c>
      <c r="Y17" s="397">
        <f>SUM(Y15:Y16)</f>
        <v>100</v>
      </c>
      <c r="Z17" s="254"/>
      <c r="AB17" s="261"/>
    </row>
    <row r="18" spans="2:28" ht="16.5" customHeight="1" x14ac:dyDescent="0.2">
      <c r="B18" s="453" t="s">
        <v>235</v>
      </c>
      <c r="C18" s="294" t="s">
        <v>11</v>
      </c>
      <c r="D18" s="247">
        <v>1877</v>
      </c>
      <c r="E18" s="247">
        <v>0</v>
      </c>
      <c r="F18" s="247">
        <v>1877</v>
      </c>
      <c r="G18" s="248">
        <v>0</v>
      </c>
      <c r="H18" s="248">
        <v>80000</v>
      </c>
      <c r="I18" s="247">
        <v>80000</v>
      </c>
      <c r="J18" s="252">
        <v>0</v>
      </c>
      <c r="K18" s="253">
        <v>0</v>
      </c>
      <c r="L18" s="393"/>
      <c r="M18" s="35"/>
      <c r="N18" s="202" t="s">
        <v>11</v>
      </c>
      <c r="O18" s="328">
        <v>0</v>
      </c>
      <c r="P18" s="252">
        <v>0</v>
      </c>
      <c r="Q18" s="328">
        <v>0</v>
      </c>
      <c r="R18" s="252">
        <v>0</v>
      </c>
      <c r="S18" s="252">
        <v>0</v>
      </c>
      <c r="T18" s="252">
        <v>0</v>
      </c>
      <c r="U18" s="252">
        <v>0</v>
      </c>
      <c r="V18" s="252">
        <v>0</v>
      </c>
      <c r="W18" s="252">
        <v>0</v>
      </c>
      <c r="X18" s="248">
        <v>0</v>
      </c>
      <c r="Y18" s="394">
        <v>0</v>
      </c>
      <c r="Z18" s="254"/>
      <c r="AB18" s="261"/>
    </row>
    <row r="19" spans="2:28" ht="16.5" customHeight="1" x14ac:dyDescent="0.2">
      <c r="B19" s="454"/>
      <c r="C19" s="246" t="s">
        <v>14</v>
      </c>
      <c r="D19" s="257">
        <v>4</v>
      </c>
      <c r="E19" s="257">
        <v>0</v>
      </c>
      <c r="F19" s="257">
        <v>4</v>
      </c>
      <c r="G19" s="250">
        <v>102</v>
      </c>
      <c r="H19" s="250">
        <v>69521</v>
      </c>
      <c r="I19" s="257">
        <v>69623</v>
      </c>
      <c r="J19" s="258">
        <v>0</v>
      </c>
      <c r="K19" s="264">
        <v>0</v>
      </c>
      <c r="L19" s="393"/>
      <c r="M19" s="35"/>
      <c r="N19" s="81" t="s">
        <v>14</v>
      </c>
      <c r="O19" s="259">
        <v>0</v>
      </c>
      <c r="P19" s="258">
        <v>0</v>
      </c>
      <c r="Q19" s="259">
        <v>0</v>
      </c>
      <c r="R19" s="258">
        <v>0</v>
      </c>
      <c r="S19" s="265">
        <v>0</v>
      </c>
      <c r="T19" s="258">
        <v>0</v>
      </c>
      <c r="U19" s="258">
        <v>0</v>
      </c>
      <c r="V19" s="259">
        <v>0</v>
      </c>
      <c r="W19" s="258">
        <v>0</v>
      </c>
      <c r="X19" s="250">
        <v>2168</v>
      </c>
      <c r="Y19" s="398">
        <v>5</v>
      </c>
      <c r="Z19" s="254"/>
      <c r="AB19" s="261"/>
    </row>
    <row r="20" spans="2:28" ht="16.5" customHeight="1" x14ac:dyDescent="0.2">
      <c r="B20" s="454"/>
      <c r="C20" s="246" t="s">
        <v>176</v>
      </c>
      <c r="D20" s="272">
        <v>0</v>
      </c>
      <c r="E20" s="272">
        <v>0</v>
      </c>
      <c r="F20" s="272">
        <v>0</v>
      </c>
      <c r="G20" s="256">
        <v>0</v>
      </c>
      <c r="H20" s="273">
        <v>9345</v>
      </c>
      <c r="I20" s="272">
        <v>9345</v>
      </c>
      <c r="J20" s="265">
        <v>1000</v>
      </c>
      <c r="K20" s="264">
        <v>0</v>
      </c>
      <c r="L20" s="393"/>
      <c r="M20" s="35"/>
      <c r="N20" s="82" t="s">
        <v>176</v>
      </c>
      <c r="O20" s="259">
        <v>0</v>
      </c>
      <c r="P20" s="258">
        <v>0</v>
      </c>
      <c r="Q20" s="272">
        <v>0</v>
      </c>
      <c r="R20" s="256">
        <v>0</v>
      </c>
      <c r="S20" s="265">
        <v>0</v>
      </c>
      <c r="T20" s="265">
        <v>0</v>
      </c>
      <c r="U20" s="258">
        <v>0</v>
      </c>
      <c r="V20" s="259">
        <v>0</v>
      </c>
      <c r="W20" s="258">
        <v>0</v>
      </c>
      <c r="X20" s="273">
        <v>0</v>
      </c>
      <c r="Y20" s="399">
        <v>408</v>
      </c>
      <c r="Z20" s="254"/>
      <c r="AB20" s="261"/>
    </row>
    <row r="21" spans="2:28" ht="16.5" customHeight="1" x14ac:dyDescent="0.2">
      <c r="B21" s="455"/>
      <c r="C21" s="276" t="s">
        <v>10</v>
      </c>
      <c r="D21" s="282">
        <f t="shared" ref="D21:I21" si="3">SUM(D18:D20)</f>
        <v>1881</v>
      </c>
      <c r="E21" s="282">
        <f t="shared" si="3"/>
        <v>0</v>
      </c>
      <c r="F21" s="282">
        <f t="shared" si="3"/>
        <v>1881</v>
      </c>
      <c r="G21" s="282">
        <f t="shared" si="3"/>
        <v>102</v>
      </c>
      <c r="H21" s="282">
        <f t="shared" si="3"/>
        <v>158866</v>
      </c>
      <c r="I21" s="282">
        <f t="shared" si="3"/>
        <v>158968</v>
      </c>
      <c r="J21" s="297">
        <f>SUM(J18:J20)</f>
        <v>1000</v>
      </c>
      <c r="K21" s="335">
        <v>0</v>
      </c>
      <c r="L21" s="393"/>
      <c r="M21" s="35"/>
      <c r="N21" s="84" t="s">
        <v>10</v>
      </c>
      <c r="O21" s="297">
        <v>0</v>
      </c>
      <c r="P21" s="279">
        <v>0</v>
      </c>
      <c r="Q21" s="297">
        <v>0</v>
      </c>
      <c r="R21" s="279">
        <v>0</v>
      </c>
      <c r="S21" s="279">
        <v>0</v>
      </c>
      <c r="T21" s="279">
        <v>0</v>
      </c>
      <c r="U21" s="279">
        <f>SUM(U18:U20)</f>
        <v>0</v>
      </c>
      <c r="V21" s="279">
        <v>0</v>
      </c>
      <c r="W21" s="279">
        <v>0</v>
      </c>
      <c r="X21" s="277">
        <f>SUM(X18:X20)</f>
        <v>2168</v>
      </c>
      <c r="Y21" s="397">
        <f>SUM(Y18:Y20)</f>
        <v>413</v>
      </c>
      <c r="Z21" s="254"/>
      <c r="AB21" s="261"/>
    </row>
    <row r="22" spans="2:28" ht="16.5" customHeight="1" x14ac:dyDescent="0.2">
      <c r="B22" s="245" t="s">
        <v>75</v>
      </c>
      <c r="C22" s="299" t="s">
        <v>35</v>
      </c>
      <c r="D22" s="288">
        <v>2815</v>
      </c>
      <c r="E22" s="288">
        <v>1087</v>
      </c>
      <c r="F22" s="288">
        <v>3902</v>
      </c>
      <c r="G22" s="268">
        <v>584</v>
      </c>
      <c r="H22" s="268">
        <v>154208</v>
      </c>
      <c r="I22" s="288">
        <v>154792</v>
      </c>
      <c r="J22" s="250">
        <v>0</v>
      </c>
      <c r="K22" s="264">
        <v>0</v>
      </c>
      <c r="L22" s="396"/>
      <c r="M22" s="35"/>
      <c r="N22" s="87" t="s">
        <v>35</v>
      </c>
      <c r="O22" s="259">
        <v>0</v>
      </c>
      <c r="P22" s="250">
        <v>0</v>
      </c>
      <c r="Q22" s="289">
        <v>7560</v>
      </c>
      <c r="R22" s="290">
        <v>37636</v>
      </c>
      <c r="S22" s="256">
        <v>45196</v>
      </c>
      <c r="T22" s="258">
        <v>0</v>
      </c>
      <c r="U22" s="258">
        <v>0</v>
      </c>
      <c r="V22" s="259">
        <v>0</v>
      </c>
      <c r="W22" s="258">
        <v>0</v>
      </c>
      <c r="X22" s="268">
        <v>4934</v>
      </c>
      <c r="Y22" s="400">
        <v>390</v>
      </c>
      <c r="Z22" s="254"/>
      <c r="AB22" s="261"/>
    </row>
    <row r="23" spans="2:28" ht="16.5" customHeight="1" x14ac:dyDescent="0.2">
      <c r="B23" s="275" t="s">
        <v>76</v>
      </c>
      <c r="C23" s="301" t="s">
        <v>10</v>
      </c>
      <c r="D23" s="282">
        <f t="shared" ref="D23:I23" si="4">SUM(D22)</f>
        <v>2815</v>
      </c>
      <c r="E23" s="282">
        <f t="shared" si="4"/>
        <v>1087</v>
      </c>
      <c r="F23" s="282">
        <f t="shared" si="4"/>
        <v>3902</v>
      </c>
      <c r="G23" s="282">
        <f t="shared" si="4"/>
        <v>584</v>
      </c>
      <c r="H23" s="282">
        <f t="shared" si="4"/>
        <v>154208</v>
      </c>
      <c r="I23" s="282">
        <f t="shared" si="4"/>
        <v>154792</v>
      </c>
      <c r="J23" s="277">
        <v>0</v>
      </c>
      <c r="K23" s="280">
        <v>0</v>
      </c>
      <c r="L23" s="396"/>
      <c r="M23" s="35"/>
      <c r="N23" s="89" t="s">
        <v>10</v>
      </c>
      <c r="O23" s="282">
        <v>0</v>
      </c>
      <c r="P23" s="277">
        <v>0</v>
      </c>
      <c r="Q23" s="297">
        <v>7560</v>
      </c>
      <c r="R23" s="279">
        <v>37636</v>
      </c>
      <c r="S23" s="279">
        <v>45196</v>
      </c>
      <c r="T23" s="279">
        <v>0</v>
      </c>
      <c r="U23" s="279">
        <v>0</v>
      </c>
      <c r="V23" s="279">
        <v>0</v>
      </c>
      <c r="W23" s="279">
        <v>0</v>
      </c>
      <c r="X23" s="277">
        <v>4934</v>
      </c>
      <c r="Y23" s="397">
        <v>390</v>
      </c>
      <c r="Z23" s="254"/>
      <c r="AB23" s="261"/>
    </row>
    <row r="24" spans="2:28" ht="16.5" customHeight="1" x14ac:dyDescent="0.2">
      <c r="B24" s="453" t="s">
        <v>236</v>
      </c>
      <c r="C24" s="246" t="s">
        <v>22</v>
      </c>
      <c r="D24" s="257">
        <v>5794</v>
      </c>
      <c r="E24" s="257">
        <v>1435</v>
      </c>
      <c r="F24" s="257">
        <v>7229</v>
      </c>
      <c r="G24" s="250">
        <v>3737</v>
      </c>
      <c r="H24" s="250">
        <v>65567</v>
      </c>
      <c r="I24" s="257">
        <v>69304</v>
      </c>
      <c r="J24" s="252">
        <v>9821</v>
      </c>
      <c r="K24" s="264">
        <v>0</v>
      </c>
      <c r="L24" s="393"/>
      <c r="M24" s="35"/>
      <c r="N24" s="81" t="s">
        <v>22</v>
      </c>
      <c r="O24" s="328">
        <v>752</v>
      </c>
      <c r="P24" s="258">
        <v>0</v>
      </c>
      <c r="Q24" s="259">
        <v>0</v>
      </c>
      <c r="R24" s="258">
        <v>0</v>
      </c>
      <c r="S24" s="290">
        <v>0</v>
      </c>
      <c r="T24" s="252">
        <v>1755</v>
      </c>
      <c r="U24" s="258">
        <v>0</v>
      </c>
      <c r="V24" s="259">
        <v>0</v>
      </c>
      <c r="W24" s="258">
        <v>0</v>
      </c>
      <c r="X24" s="250">
        <v>8977</v>
      </c>
      <c r="Y24" s="398">
        <v>163</v>
      </c>
      <c r="Z24" s="254"/>
      <c r="AB24" s="261"/>
    </row>
    <row r="25" spans="2:28" ht="16.5" customHeight="1" x14ac:dyDescent="0.2">
      <c r="B25" s="456"/>
      <c r="C25" s="267" t="s">
        <v>23</v>
      </c>
      <c r="D25" s="288">
        <v>0</v>
      </c>
      <c r="E25" s="288">
        <v>0</v>
      </c>
      <c r="F25" s="288">
        <v>0</v>
      </c>
      <c r="G25" s="290">
        <v>0</v>
      </c>
      <c r="H25" s="290">
        <v>0</v>
      </c>
      <c r="I25" s="288">
        <v>0</v>
      </c>
      <c r="J25" s="258">
        <v>0</v>
      </c>
      <c r="K25" s="264">
        <v>0</v>
      </c>
      <c r="L25" s="393"/>
      <c r="M25" s="35"/>
      <c r="N25" s="81" t="s">
        <v>23</v>
      </c>
      <c r="O25" s="259">
        <v>0</v>
      </c>
      <c r="P25" s="258">
        <v>0</v>
      </c>
      <c r="Q25" s="289">
        <v>0</v>
      </c>
      <c r="R25" s="290">
        <v>0</v>
      </c>
      <c r="S25" s="265">
        <v>0</v>
      </c>
      <c r="T25" s="258">
        <v>0</v>
      </c>
      <c r="U25" s="258">
        <v>0</v>
      </c>
      <c r="V25" s="259">
        <v>0</v>
      </c>
      <c r="W25" s="258">
        <v>0</v>
      </c>
      <c r="X25" s="268">
        <v>0</v>
      </c>
      <c r="Y25" s="400">
        <v>0</v>
      </c>
      <c r="Z25" s="254"/>
      <c r="AB25" s="261"/>
    </row>
    <row r="26" spans="2:28" ht="16.5" customHeight="1" x14ac:dyDescent="0.2">
      <c r="B26" s="457"/>
      <c r="C26" s="276" t="s">
        <v>10</v>
      </c>
      <c r="D26" s="282">
        <f t="shared" ref="D26:I26" si="5">SUM(D24:D25)</f>
        <v>5794</v>
      </c>
      <c r="E26" s="282">
        <f t="shared" si="5"/>
        <v>1435</v>
      </c>
      <c r="F26" s="282">
        <f t="shared" si="5"/>
        <v>7229</v>
      </c>
      <c r="G26" s="282">
        <f t="shared" si="5"/>
        <v>3737</v>
      </c>
      <c r="H26" s="282">
        <f t="shared" si="5"/>
        <v>65567</v>
      </c>
      <c r="I26" s="282">
        <f t="shared" si="5"/>
        <v>69304</v>
      </c>
      <c r="J26" s="297">
        <f>SUM(J24:J25)</f>
        <v>9821</v>
      </c>
      <c r="K26" s="335">
        <v>0</v>
      </c>
      <c r="L26" s="393"/>
      <c r="M26" s="35"/>
      <c r="N26" s="84" t="s">
        <v>10</v>
      </c>
      <c r="O26" s="297">
        <f>SUM(O24:O25)</f>
        <v>752</v>
      </c>
      <c r="P26" s="279">
        <v>0</v>
      </c>
      <c r="Q26" s="297">
        <v>0</v>
      </c>
      <c r="R26" s="279">
        <v>0</v>
      </c>
      <c r="S26" s="279">
        <v>0</v>
      </c>
      <c r="T26" s="279">
        <f>SUM(T24:T25)</f>
        <v>1755</v>
      </c>
      <c r="U26" s="279">
        <v>0</v>
      </c>
      <c r="V26" s="279">
        <v>0</v>
      </c>
      <c r="W26" s="279">
        <v>0</v>
      </c>
      <c r="X26" s="277">
        <f>SUM(X24:X25)</f>
        <v>8977</v>
      </c>
      <c r="Y26" s="397">
        <f>SUM(Y24:Y25)</f>
        <v>163</v>
      </c>
      <c r="Z26" s="254"/>
      <c r="AA26" s="303"/>
      <c r="AB26" s="261"/>
    </row>
    <row r="27" spans="2:28" ht="16.5" customHeight="1" x14ac:dyDescent="0.2">
      <c r="B27" s="453" t="s">
        <v>237</v>
      </c>
      <c r="C27" s="299" t="s">
        <v>37</v>
      </c>
      <c r="D27" s="252">
        <v>18</v>
      </c>
      <c r="E27" s="252">
        <v>100</v>
      </c>
      <c r="F27" s="252">
        <v>118</v>
      </c>
      <c r="G27" s="250">
        <v>172</v>
      </c>
      <c r="H27" s="250">
        <v>24000</v>
      </c>
      <c r="I27" s="252">
        <v>24172</v>
      </c>
      <c r="J27" s="252">
        <v>0</v>
      </c>
      <c r="K27" s="264">
        <v>0</v>
      </c>
      <c r="L27" s="393"/>
      <c r="M27" s="35"/>
      <c r="N27" s="87" t="s">
        <v>37</v>
      </c>
      <c r="O27" s="259">
        <v>0</v>
      </c>
      <c r="P27" s="252">
        <v>0</v>
      </c>
      <c r="Q27" s="259">
        <v>0</v>
      </c>
      <c r="R27" s="258">
        <v>0</v>
      </c>
      <c r="S27" s="256">
        <v>0</v>
      </c>
      <c r="T27" s="252">
        <v>0</v>
      </c>
      <c r="U27" s="258">
        <v>0</v>
      </c>
      <c r="V27" s="259">
        <v>0</v>
      </c>
      <c r="W27" s="258">
        <v>0</v>
      </c>
      <c r="X27" s="258">
        <v>0</v>
      </c>
      <c r="Y27" s="401">
        <v>676</v>
      </c>
      <c r="Z27" s="254"/>
      <c r="AB27" s="261"/>
    </row>
    <row r="28" spans="2:28" ht="16.5" customHeight="1" x14ac:dyDescent="0.2">
      <c r="B28" s="454"/>
      <c r="C28" s="304" t="s">
        <v>38</v>
      </c>
      <c r="D28" s="288">
        <v>317</v>
      </c>
      <c r="E28" s="274">
        <v>0</v>
      </c>
      <c r="F28" s="288">
        <v>317</v>
      </c>
      <c r="G28" s="273">
        <v>86</v>
      </c>
      <c r="H28" s="256">
        <v>0</v>
      </c>
      <c r="I28" s="288">
        <v>86</v>
      </c>
      <c r="J28" s="265">
        <v>115</v>
      </c>
      <c r="K28" s="270">
        <v>0</v>
      </c>
      <c r="L28" s="393"/>
      <c r="M28" s="35"/>
      <c r="N28" s="88" t="s">
        <v>38</v>
      </c>
      <c r="O28" s="292">
        <v>0</v>
      </c>
      <c r="P28" s="265">
        <v>70</v>
      </c>
      <c r="Q28" s="272">
        <v>0</v>
      </c>
      <c r="R28" s="256">
        <v>9</v>
      </c>
      <c r="S28" s="256">
        <v>9</v>
      </c>
      <c r="T28" s="265">
        <v>0</v>
      </c>
      <c r="U28" s="265">
        <v>98</v>
      </c>
      <c r="V28" s="292">
        <v>0</v>
      </c>
      <c r="W28" s="265">
        <v>0</v>
      </c>
      <c r="X28" s="273">
        <v>0</v>
      </c>
      <c r="Y28" s="399">
        <v>30</v>
      </c>
      <c r="Z28" s="254"/>
      <c r="AB28" s="261"/>
    </row>
    <row r="29" spans="2:28" ht="16.5" customHeight="1" x14ac:dyDescent="0.2">
      <c r="B29" s="455"/>
      <c r="C29" s="301" t="s">
        <v>10</v>
      </c>
      <c r="D29" s="282">
        <f t="shared" ref="D29:I29" si="6">SUM(D27:D28)</f>
        <v>335</v>
      </c>
      <c r="E29" s="282">
        <f t="shared" si="6"/>
        <v>100</v>
      </c>
      <c r="F29" s="282">
        <f t="shared" si="6"/>
        <v>435</v>
      </c>
      <c r="G29" s="282">
        <f t="shared" si="6"/>
        <v>258</v>
      </c>
      <c r="H29" s="282">
        <f t="shared" si="6"/>
        <v>24000</v>
      </c>
      <c r="I29" s="282">
        <f t="shared" si="6"/>
        <v>24258</v>
      </c>
      <c r="J29" s="277">
        <f>SUM(J27:J28)</f>
        <v>115</v>
      </c>
      <c r="K29" s="280">
        <f>SUM(K27:K28)</f>
        <v>0</v>
      </c>
      <c r="L29" s="396"/>
      <c r="M29" s="35"/>
      <c r="N29" s="89" t="s">
        <v>10</v>
      </c>
      <c r="O29" s="282">
        <f>SUM(O27:O28)</f>
        <v>0</v>
      </c>
      <c r="P29" s="277">
        <f>SUM(P27:P28)</f>
        <v>70</v>
      </c>
      <c r="Q29" s="297">
        <v>0</v>
      </c>
      <c r="R29" s="279">
        <f>SUM(R27:R28)</f>
        <v>9</v>
      </c>
      <c r="S29" s="279">
        <f>SUM(S27:S28)</f>
        <v>9</v>
      </c>
      <c r="T29" s="279">
        <f>SUM(T27:T28)</f>
        <v>0</v>
      </c>
      <c r="U29" s="279">
        <f>SUM(U27:U28)</f>
        <v>98</v>
      </c>
      <c r="V29" s="279">
        <v>0</v>
      </c>
      <c r="W29" s="279">
        <v>0</v>
      </c>
      <c r="X29" s="277">
        <v>0</v>
      </c>
      <c r="Y29" s="397">
        <f>SUM(Y27:Y28)</f>
        <v>706</v>
      </c>
      <c r="Z29" s="254"/>
      <c r="AB29" s="261"/>
    </row>
    <row r="30" spans="2:28" ht="16.5" customHeight="1" x14ac:dyDescent="0.2">
      <c r="B30" s="458" t="s">
        <v>215</v>
      </c>
      <c r="C30" s="299" t="s">
        <v>31</v>
      </c>
      <c r="D30" s="257">
        <v>370</v>
      </c>
      <c r="E30" s="257">
        <v>170</v>
      </c>
      <c r="F30" s="257">
        <v>540</v>
      </c>
      <c r="G30" s="258">
        <v>1415</v>
      </c>
      <c r="H30" s="250">
        <v>43143</v>
      </c>
      <c r="I30" s="257">
        <v>44558</v>
      </c>
      <c r="J30" s="258">
        <v>10</v>
      </c>
      <c r="K30" s="264">
        <v>0</v>
      </c>
      <c r="L30" s="393"/>
      <c r="M30" s="35"/>
      <c r="N30" s="87" t="s">
        <v>31</v>
      </c>
      <c r="O30" s="259">
        <v>0</v>
      </c>
      <c r="P30" s="258">
        <v>0</v>
      </c>
      <c r="Q30" s="259">
        <v>0</v>
      </c>
      <c r="R30" s="258">
        <v>0</v>
      </c>
      <c r="S30" s="256">
        <v>0</v>
      </c>
      <c r="T30" s="258">
        <v>0</v>
      </c>
      <c r="U30" s="259">
        <v>0</v>
      </c>
      <c r="V30" s="258">
        <v>0</v>
      </c>
      <c r="W30" s="258">
        <v>0</v>
      </c>
      <c r="X30" s="258">
        <v>0</v>
      </c>
      <c r="Y30" s="401">
        <v>0</v>
      </c>
      <c r="Z30" s="254"/>
      <c r="AB30" s="261"/>
    </row>
    <row r="31" spans="2:28" ht="16.5" customHeight="1" x14ac:dyDescent="0.2">
      <c r="B31" s="423"/>
      <c r="C31" s="304" t="s">
        <v>32</v>
      </c>
      <c r="D31" s="262">
        <v>10</v>
      </c>
      <c r="E31" s="262">
        <v>850</v>
      </c>
      <c r="F31" s="262">
        <v>860</v>
      </c>
      <c r="G31" s="265">
        <v>4</v>
      </c>
      <c r="H31" s="263">
        <v>34370</v>
      </c>
      <c r="I31" s="262">
        <v>34374</v>
      </c>
      <c r="J31" s="265">
        <v>0</v>
      </c>
      <c r="K31" s="270">
        <v>0</v>
      </c>
      <c r="L31" s="393"/>
      <c r="M31" s="35"/>
      <c r="N31" s="88" t="s">
        <v>32</v>
      </c>
      <c r="O31" s="292">
        <v>0</v>
      </c>
      <c r="P31" s="265">
        <v>0</v>
      </c>
      <c r="Q31" s="292">
        <v>0</v>
      </c>
      <c r="R31" s="265">
        <v>0</v>
      </c>
      <c r="S31" s="256">
        <v>0</v>
      </c>
      <c r="T31" s="265">
        <v>0</v>
      </c>
      <c r="U31" s="292">
        <v>0</v>
      </c>
      <c r="V31" s="265">
        <v>0</v>
      </c>
      <c r="W31" s="265">
        <v>0</v>
      </c>
      <c r="X31" s="263">
        <v>0</v>
      </c>
      <c r="Y31" s="395">
        <v>106</v>
      </c>
      <c r="Z31" s="254"/>
      <c r="AB31" s="261"/>
    </row>
    <row r="32" spans="2:28" ht="16.5" customHeight="1" x14ac:dyDescent="0.2">
      <c r="B32" s="423"/>
      <c r="C32" s="304" t="s">
        <v>33</v>
      </c>
      <c r="D32" s="274">
        <v>50</v>
      </c>
      <c r="E32" s="274">
        <v>0</v>
      </c>
      <c r="F32" s="274">
        <v>50</v>
      </c>
      <c r="G32" s="274">
        <v>0</v>
      </c>
      <c r="H32" s="273">
        <v>8251</v>
      </c>
      <c r="I32" s="274">
        <v>8251</v>
      </c>
      <c r="J32" s="265">
        <v>0</v>
      </c>
      <c r="K32" s="270">
        <v>0</v>
      </c>
      <c r="L32" s="393"/>
      <c r="M32" s="35"/>
      <c r="N32" s="88" t="s">
        <v>33</v>
      </c>
      <c r="O32" s="292">
        <v>0</v>
      </c>
      <c r="P32" s="265">
        <v>0</v>
      </c>
      <c r="Q32" s="272">
        <v>52</v>
      </c>
      <c r="R32" s="256">
        <v>532</v>
      </c>
      <c r="S32" s="256">
        <v>584</v>
      </c>
      <c r="T32" s="265">
        <v>0</v>
      </c>
      <c r="U32" s="292">
        <v>0</v>
      </c>
      <c r="V32" s="265">
        <v>0</v>
      </c>
      <c r="W32" s="265">
        <v>0</v>
      </c>
      <c r="X32" s="256">
        <v>0</v>
      </c>
      <c r="Y32" s="402">
        <v>0</v>
      </c>
      <c r="Z32" s="254"/>
      <c r="AB32" s="261"/>
    </row>
    <row r="33" spans="2:28" ht="16.5" customHeight="1" x14ac:dyDescent="0.2">
      <c r="B33" s="424"/>
      <c r="C33" s="301" t="s">
        <v>10</v>
      </c>
      <c r="D33" s="282">
        <f t="shared" ref="D33:K33" si="7">SUM(D30:D32)</f>
        <v>430</v>
      </c>
      <c r="E33" s="282">
        <f t="shared" si="7"/>
        <v>1020</v>
      </c>
      <c r="F33" s="282">
        <f t="shared" si="7"/>
        <v>1450</v>
      </c>
      <c r="G33" s="282">
        <f>SUM(G30:G32)</f>
        <v>1419</v>
      </c>
      <c r="H33" s="282">
        <f t="shared" si="7"/>
        <v>85764</v>
      </c>
      <c r="I33" s="282">
        <f t="shared" si="7"/>
        <v>87183</v>
      </c>
      <c r="J33" s="277">
        <f>SUM(J30:J32)</f>
        <v>10</v>
      </c>
      <c r="K33" s="280">
        <f t="shared" si="7"/>
        <v>0</v>
      </c>
      <c r="L33" s="396"/>
      <c r="M33" s="35"/>
      <c r="N33" s="89" t="s">
        <v>10</v>
      </c>
      <c r="O33" s="282">
        <f>SUM(O30:O32)</f>
        <v>0</v>
      </c>
      <c r="P33" s="277">
        <f>SUM(P30:P32)</f>
        <v>0</v>
      </c>
      <c r="Q33" s="297">
        <f>SUM(Q30:Q32)</f>
        <v>52</v>
      </c>
      <c r="R33" s="279">
        <f>SUM(R30:R32)</f>
        <v>532</v>
      </c>
      <c r="S33" s="279">
        <f>SUM(S30:S32)</f>
        <v>584</v>
      </c>
      <c r="T33" s="279" t="s">
        <v>245</v>
      </c>
      <c r="U33" s="279">
        <v>0</v>
      </c>
      <c r="V33" s="279">
        <v>0</v>
      </c>
      <c r="W33" s="279">
        <v>0</v>
      </c>
      <c r="X33" s="277">
        <v>0</v>
      </c>
      <c r="Y33" s="397">
        <f>SUM(Y30:Y32)</f>
        <v>106</v>
      </c>
      <c r="Z33" s="254"/>
      <c r="AB33" s="261"/>
    </row>
    <row r="34" spans="2:28" ht="16.5" customHeight="1" x14ac:dyDescent="0.2">
      <c r="B34" s="453" t="s">
        <v>238</v>
      </c>
      <c r="C34" s="299" t="s">
        <v>39</v>
      </c>
      <c r="D34" s="257">
        <v>6612</v>
      </c>
      <c r="E34" s="257">
        <v>0</v>
      </c>
      <c r="F34" s="257">
        <v>6612</v>
      </c>
      <c r="G34" s="250">
        <v>1883</v>
      </c>
      <c r="H34" s="273">
        <v>0</v>
      </c>
      <c r="I34" s="257">
        <v>1883</v>
      </c>
      <c r="J34" s="252">
        <v>377</v>
      </c>
      <c r="K34" s="264">
        <v>0</v>
      </c>
      <c r="L34" s="393"/>
      <c r="M34" s="35"/>
      <c r="N34" s="87" t="s">
        <v>39</v>
      </c>
      <c r="O34" s="259">
        <v>124</v>
      </c>
      <c r="P34" s="252">
        <v>350</v>
      </c>
      <c r="Q34" s="259">
        <v>0</v>
      </c>
      <c r="R34" s="258">
        <v>23938</v>
      </c>
      <c r="S34" s="256">
        <v>23938</v>
      </c>
      <c r="T34" s="252">
        <v>976</v>
      </c>
      <c r="U34" s="258">
        <v>200</v>
      </c>
      <c r="V34" s="259">
        <v>0</v>
      </c>
      <c r="W34" s="258">
        <v>0</v>
      </c>
      <c r="X34" s="250">
        <v>10640</v>
      </c>
      <c r="Y34" s="398">
        <v>125</v>
      </c>
      <c r="Z34" s="254"/>
      <c r="AB34" s="261"/>
    </row>
    <row r="35" spans="2:28" ht="16.5" customHeight="1" x14ac:dyDescent="0.2">
      <c r="B35" s="454"/>
      <c r="C35" s="304" t="s">
        <v>40</v>
      </c>
      <c r="D35" s="262">
        <v>5430</v>
      </c>
      <c r="E35" s="262">
        <v>0</v>
      </c>
      <c r="F35" s="262">
        <v>5430</v>
      </c>
      <c r="G35" s="263">
        <v>580</v>
      </c>
      <c r="H35" s="273">
        <v>0</v>
      </c>
      <c r="I35" s="262">
        <v>580</v>
      </c>
      <c r="J35" s="265">
        <v>80</v>
      </c>
      <c r="K35" s="264">
        <v>0</v>
      </c>
      <c r="L35" s="393"/>
      <c r="M35" s="35"/>
      <c r="N35" s="88" t="s">
        <v>40</v>
      </c>
      <c r="O35" s="332">
        <v>0</v>
      </c>
      <c r="P35" s="265">
        <v>1935</v>
      </c>
      <c r="Q35" s="292">
        <v>0</v>
      </c>
      <c r="R35" s="265">
        <v>0</v>
      </c>
      <c r="S35" s="256">
        <v>0</v>
      </c>
      <c r="T35" s="265">
        <v>0</v>
      </c>
      <c r="U35" s="265">
        <v>0</v>
      </c>
      <c r="V35" s="259">
        <v>0</v>
      </c>
      <c r="W35" s="265">
        <v>0</v>
      </c>
      <c r="X35" s="265">
        <v>0</v>
      </c>
      <c r="Y35" s="336">
        <v>35</v>
      </c>
      <c r="Z35" s="254"/>
      <c r="AB35" s="261"/>
    </row>
    <row r="36" spans="2:28" ht="16.5" customHeight="1" x14ac:dyDescent="0.2">
      <c r="B36" s="454"/>
      <c r="C36" s="304" t="s">
        <v>44</v>
      </c>
      <c r="D36" s="262">
        <f t="shared" ref="D36:I36" si="8">SUM(D34:D35)</f>
        <v>12042</v>
      </c>
      <c r="E36" s="262">
        <f t="shared" si="8"/>
        <v>0</v>
      </c>
      <c r="F36" s="262">
        <f t="shared" si="8"/>
        <v>12042</v>
      </c>
      <c r="G36" s="262">
        <f t="shared" si="8"/>
        <v>2463</v>
      </c>
      <c r="H36" s="262">
        <f t="shared" si="8"/>
        <v>0</v>
      </c>
      <c r="I36" s="262">
        <f t="shared" si="8"/>
        <v>2463</v>
      </c>
      <c r="J36" s="292">
        <f>SUM(J34:J35)</f>
        <v>457</v>
      </c>
      <c r="K36" s="264">
        <v>0</v>
      </c>
      <c r="L36" s="393"/>
      <c r="M36" s="35"/>
      <c r="N36" s="88" t="s">
        <v>44</v>
      </c>
      <c r="O36" s="292">
        <f t="shared" ref="O36:U36" si="9">SUM(O34:O35)</f>
        <v>124</v>
      </c>
      <c r="P36" s="265">
        <f t="shared" si="9"/>
        <v>2285</v>
      </c>
      <c r="Q36" s="272">
        <f>SUM(Q34:Q35)</f>
        <v>0</v>
      </c>
      <c r="R36" s="256">
        <f>SUM(R34:R35)</f>
        <v>23938</v>
      </c>
      <c r="S36" s="256">
        <f t="shared" si="9"/>
        <v>23938</v>
      </c>
      <c r="T36" s="265">
        <f t="shared" si="9"/>
        <v>976</v>
      </c>
      <c r="U36" s="265">
        <f t="shared" si="9"/>
        <v>200</v>
      </c>
      <c r="V36" s="265">
        <v>0</v>
      </c>
      <c r="W36" s="265">
        <v>0</v>
      </c>
      <c r="X36" s="263">
        <f>SUM(X34:X35)</f>
        <v>10640</v>
      </c>
      <c r="Y36" s="395">
        <f>SUM(Y34:Y35)</f>
        <v>160</v>
      </c>
      <c r="Z36" s="254"/>
      <c r="AB36" s="261"/>
    </row>
    <row r="37" spans="2:28" ht="16.5" customHeight="1" x14ac:dyDescent="0.2">
      <c r="B37" s="454"/>
      <c r="C37" s="304" t="s">
        <v>45</v>
      </c>
      <c r="D37" s="257">
        <v>845</v>
      </c>
      <c r="E37" s="257">
        <v>3512</v>
      </c>
      <c r="F37" s="257">
        <v>4357</v>
      </c>
      <c r="G37" s="250">
        <v>4300</v>
      </c>
      <c r="H37" s="250">
        <v>1010586</v>
      </c>
      <c r="I37" s="257">
        <v>1014886</v>
      </c>
      <c r="J37" s="265">
        <v>0</v>
      </c>
      <c r="K37" s="336">
        <v>0</v>
      </c>
      <c r="L37" s="393"/>
      <c r="M37" s="35"/>
      <c r="N37" s="88" t="s">
        <v>45</v>
      </c>
      <c r="O37" s="292">
        <v>3</v>
      </c>
      <c r="P37" s="265">
        <v>2779</v>
      </c>
      <c r="Q37" s="292">
        <v>10314</v>
      </c>
      <c r="R37" s="265">
        <v>277946</v>
      </c>
      <c r="S37" s="256">
        <v>288260</v>
      </c>
      <c r="T37" s="259">
        <v>0</v>
      </c>
      <c r="U37" s="259">
        <v>112</v>
      </c>
      <c r="V37" s="259">
        <v>0</v>
      </c>
      <c r="W37" s="292">
        <v>0</v>
      </c>
      <c r="X37" s="273">
        <v>39504</v>
      </c>
      <c r="Y37" s="399">
        <v>0</v>
      </c>
      <c r="Z37" s="254"/>
      <c r="AB37" s="261"/>
    </row>
    <row r="38" spans="2:28" ht="16.5" customHeight="1" x14ac:dyDescent="0.2">
      <c r="B38" s="454"/>
      <c r="C38" s="304" t="s">
        <v>46</v>
      </c>
      <c r="D38" s="274">
        <v>858</v>
      </c>
      <c r="E38" s="274">
        <v>3465</v>
      </c>
      <c r="F38" s="274">
        <v>4323</v>
      </c>
      <c r="G38" s="273">
        <v>0</v>
      </c>
      <c r="H38" s="149">
        <v>273967</v>
      </c>
      <c r="I38" s="149">
        <v>273967</v>
      </c>
      <c r="J38" s="265">
        <v>0</v>
      </c>
      <c r="K38" s="270">
        <v>0</v>
      </c>
      <c r="L38" s="393"/>
      <c r="M38" s="35"/>
      <c r="N38" s="88" t="s">
        <v>46</v>
      </c>
      <c r="O38" s="292">
        <v>3</v>
      </c>
      <c r="P38" s="265">
        <v>227</v>
      </c>
      <c r="Q38" s="272">
        <v>0</v>
      </c>
      <c r="R38" s="256">
        <v>114</v>
      </c>
      <c r="S38" s="256">
        <v>114</v>
      </c>
      <c r="T38" s="265">
        <v>0</v>
      </c>
      <c r="U38" s="265">
        <v>0</v>
      </c>
      <c r="V38" s="259">
        <v>0</v>
      </c>
      <c r="W38" s="292">
        <v>0</v>
      </c>
      <c r="X38" s="273">
        <v>1695</v>
      </c>
      <c r="Y38" s="399">
        <v>0</v>
      </c>
      <c r="Z38" s="254"/>
      <c r="AB38" s="261"/>
    </row>
    <row r="39" spans="2:28" ht="16.5" customHeight="1" x14ac:dyDescent="0.2">
      <c r="B39" s="454"/>
      <c r="C39" s="304" t="s">
        <v>44</v>
      </c>
      <c r="D39" s="274">
        <f t="shared" ref="D39:J39" si="10">SUM(D37:D38)</f>
        <v>1703</v>
      </c>
      <c r="E39" s="274">
        <f t="shared" si="10"/>
        <v>6977</v>
      </c>
      <c r="F39" s="274">
        <f t="shared" si="10"/>
        <v>8680</v>
      </c>
      <c r="G39" s="274">
        <f t="shared" si="10"/>
        <v>4300</v>
      </c>
      <c r="H39" s="274">
        <f t="shared" si="10"/>
        <v>1284553</v>
      </c>
      <c r="I39" s="274">
        <f t="shared" si="10"/>
        <v>1288853</v>
      </c>
      <c r="J39" s="265">
        <f t="shared" si="10"/>
        <v>0</v>
      </c>
      <c r="K39" s="270">
        <v>0</v>
      </c>
      <c r="L39" s="393"/>
      <c r="M39" s="35"/>
      <c r="N39" s="88" t="s">
        <v>44</v>
      </c>
      <c r="O39" s="292">
        <f t="shared" ref="O39:U39" si="11">SUM(O37:O38)</f>
        <v>6</v>
      </c>
      <c r="P39" s="265">
        <f t="shared" si="11"/>
        <v>3006</v>
      </c>
      <c r="Q39" s="272">
        <f t="shared" si="11"/>
        <v>10314</v>
      </c>
      <c r="R39" s="256">
        <f>SUM(R37:R38)</f>
        <v>278060</v>
      </c>
      <c r="S39" s="256">
        <f t="shared" si="11"/>
        <v>288374</v>
      </c>
      <c r="T39" s="265">
        <f t="shared" si="11"/>
        <v>0</v>
      </c>
      <c r="U39" s="265">
        <f t="shared" si="11"/>
        <v>112</v>
      </c>
      <c r="V39" s="265">
        <v>0</v>
      </c>
      <c r="W39" s="265">
        <v>0</v>
      </c>
      <c r="X39" s="273">
        <f>SUM(X37:X38)</f>
        <v>41199</v>
      </c>
      <c r="Y39" s="399">
        <f>SUM(Y37:Y38)</f>
        <v>0</v>
      </c>
      <c r="Z39" s="254"/>
      <c r="AB39" s="261"/>
    </row>
    <row r="40" spans="2:28" ht="16.5" customHeight="1" x14ac:dyDescent="0.2">
      <c r="B40" s="455"/>
      <c r="C40" s="301" t="s">
        <v>10</v>
      </c>
      <c r="D40" s="282">
        <f t="shared" ref="D40:J40" si="12">D36+D39</f>
        <v>13745</v>
      </c>
      <c r="E40" s="282">
        <f t="shared" si="12"/>
        <v>6977</v>
      </c>
      <c r="F40" s="282">
        <f t="shared" si="12"/>
        <v>20722</v>
      </c>
      <c r="G40" s="282">
        <f t="shared" si="12"/>
        <v>6763</v>
      </c>
      <c r="H40" s="282">
        <f t="shared" si="12"/>
        <v>1284553</v>
      </c>
      <c r="I40" s="282">
        <f t="shared" si="12"/>
        <v>1291316</v>
      </c>
      <c r="J40" s="277">
        <f t="shared" si="12"/>
        <v>457</v>
      </c>
      <c r="K40" s="298">
        <v>0</v>
      </c>
      <c r="L40" s="393"/>
      <c r="M40" s="35"/>
      <c r="N40" s="89" t="s">
        <v>10</v>
      </c>
      <c r="O40" s="297">
        <f t="shared" ref="O40:U40" si="13">O36+O39</f>
        <v>130</v>
      </c>
      <c r="P40" s="279">
        <f t="shared" si="13"/>
        <v>5291</v>
      </c>
      <c r="Q40" s="297">
        <f>Q36+Q39</f>
        <v>10314</v>
      </c>
      <c r="R40" s="279">
        <f>R36+R39</f>
        <v>301998</v>
      </c>
      <c r="S40" s="279">
        <f t="shared" si="13"/>
        <v>312312</v>
      </c>
      <c r="T40" s="279">
        <f t="shared" si="13"/>
        <v>976</v>
      </c>
      <c r="U40" s="279">
        <f t="shared" si="13"/>
        <v>312</v>
      </c>
      <c r="V40" s="279">
        <v>0</v>
      </c>
      <c r="W40" s="279">
        <v>0</v>
      </c>
      <c r="X40" s="277">
        <f>X36+X39</f>
        <v>51839</v>
      </c>
      <c r="Y40" s="397">
        <f>Y36+Y39</f>
        <v>160</v>
      </c>
      <c r="Z40" s="254"/>
      <c r="AA40" s="303"/>
      <c r="AB40" s="261"/>
    </row>
    <row r="41" spans="2:28" ht="16.5" customHeight="1" x14ac:dyDescent="0.2">
      <c r="B41" s="453" t="s">
        <v>239</v>
      </c>
      <c r="C41" s="299" t="s">
        <v>47</v>
      </c>
      <c r="D41" s="262">
        <v>2595</v>
      </c>
      <c r="E41" s="262">
        <v>18239</v>
      </c>
      <c r="F41" s="262">
        <v>20834</v>
      </c>
      <c r="G41" s="263">
        <v>4520</v>
      </c>
      <c r="H41" s="263">
        <v>1747817</v>
      </c>
      <c r="I41" s="262">
        <v>1752337</v>
      </c>
      <c r="J41" s="258">
        <v>0</v>
      </c>
      <c r="K41" s="264">
        <v>0</v>
      </c>
      <c r="L41" s="393"/>
      <c r="M41" s="35"/>
      <c r="N41" s="87" t="s">
        <v>47</v>
      </c>
      <c r="O41" s="334">
        <v>0</v>
      </c>
      <c r="P41" s="258">
        <v>0</v>
      </c>
      <c r="Q41" s="292">
        <v>0</v>
      </c>
      <c r="R41" s="265">
        <v>0</v>
      </c>
      <c r="S41" s="256">
        <v>0</v>
      </c>
      <c r="T41" s="258">
        <v>0</v>
      </c>
      <c r="U41" s="258">
        <v>0</v>
      </c>
      <c r="V41" s="258">
        <v>0</v>
      </c>
      <c r="W41" s="259">
        <v>0</v>
      </c>
      <c r="X41" s="263">
        <v>418499</v>
      </c>
      <c r="Y41" s="395">
        <v>622</v>
      </c>
      <c r="Z41" s="254"/>
      <c r="AB41" s="261"/>
    </row>
    <row r="42" spans="2:28" ht="16.5" customHeight="1" x14ac:dyDescent="0.2">
      <c r="B42" s="454"/>
      <c r="C42" s="299" t="s">
        <v>186</v>
      </c>
      <c r="D42" s="262">
        <v>17164</v>
      </c>
      <c r="E42" s="262">
        <v>79</v>
      </c>
      <c r="F42" s="262">
        <v>17243</v>
      </c>
      <c r="G42" s="263">
        <v>4632</v>
      </c>
      <c r="H42" s="263">
        <v>31676</v>
      </c>
      <c r="I42" s="262">
        <v>36308</v>
      </c>
      <c r="J42" s="258">
        <v>367</v>
      </c>
      <c r="K42" s="270">
        <v>0</v>
      </c>
      <c r="L42" s="393"/>
      <c r="M42" s="35"/>
      <c r="N42" s="88" t="s">
        <v>186</v>
      </c>
      <c r="O42" s="334">
        <v>55</v>
      </c>
      <c r="P42" s="258">
        <v>35</v>
      </c>
      <c r="Q42" s="292">
        <v>0</v>
      </c>
      <c r="R42" s="265">
        <v>0</v>
      </c>
      <c r="S42" s="256">
        <v>0</v>
      </c>
      <c r="T42" s="258">
        <v>0</v>
      </c>
      <c r="U42" s="258">
        <v>255</v>
      </c>
      <c r="V42" s="258">
        <v>0</v>
      </c>
      <c r="W42" s="259">
        <v>0</v>
      </c>
      <c r="X42" s="263">
        <v>460576</v>
      </c>
      <c r="Y42" s="395">
        <v>73</v>
      </c>
      <c r="Z42" s="254"/>
      <c r="AB42" s="261"/>
    </row>
    <row r="43" spans="2:28" ht="16.5" customHeight="1" x14ac:dyDescent="0.2">
      <c r="B43" s="454"/>
      <c r="C43" s="304" t="s">
        <v>52</v>
      </c>
      <c r="D43" s="262">
        <v>1986</v>
      </c>
      <c r="E43" s="262">
        <v>0</v>
      </c>
      <c r="F43" s="262">
        <v>1986</v>
      </c>
      <c r="G43" s="265">
        <v>0</v>
      </c>
      <c r="H43" s="265">
        <v>7306</v>
      </c>
      <c r="I43" s="262">
        <v>7306</v>
      </c>
      <c r="J43" s="265">
        <v>0</v>
      </c>
      <c r="K43" s="270">
        <v>0</v>
      </c>
      <c r="L43" s="393"/>
      <c r="M43" s="35"/>
      <c r="N43" s="88" t="s">
        <v>52</v>
      </c>
      <c r="O43" s="292">
        <v>0</v>
      </c>
      <c r="P43" s="265">
        <v>0</v>
      </c>
      <c r="Q43" s="292">
        <v>0</v>
      </c>
      <c r="R43" s="265">
        <v>0</v>
      </c>
      <c r="S43" s="256">
        <v>0</v>
      </c>
      <c r="T43" s="265">
        <v>0</v>
      </c>
      <c r="U43" s="265">
        <v>0</v>
      </c>
      <c r="V43" s="265">
        <v>0</v>
      </c>
      <c r="W43" s="292">
        <v>0</v>
      </c>
      <c r="X43" s="265">
        <v>0</v>
      </c>
      <c r="Y43" s="336">
        <v>0</v>
      </c>
      <c r="Z43" s="254"/>
      <c r="AB43" s="261"/>
    </row>
    <row r="44" spans="2:28" ht="16.5" customHeight="1" x14ac:dyDescent="0.2">
      <c r="B44" s="454"/>
      <c r="C44" s="304" t="s">
        <v>49</v>
      </c>
      <c r="D44" s="274">
        <v>3295</v>
      </c>
      <c r="E44" s="274">
        <v>0</v>
      </c>
      <c r="F44" s="274">
        <v>3295</v>
      </c>
      <c r="G44" s="256">
        <v>153</v>
      </c>
      <c r="H44" s="273">
        <v>26340</v>
      </c>
      <c r="I44" s="274">
        <v>26493</v>
      </c>
      <c r="J44" s="265">
        <v>226</v>
      </c>
      <c r="K44" s="270">
        <v>0</v>
      </c>
      <c r="L44" s="393"/>
      <c r="M44" s="35"/>
      <c r="N44" s="88" t="s">
        <v>49</v>
      </c>
      <c r="O44" s="292">
        <v>103</v>
      </c>
      <c r="P44" s="265">
        <v>10</v>
      </c>
      <c r="Q44" s="272">
        <v>0</v>
      </c>
      <c r="R44" s="265">
        <v>5</v>
      </c>
      <c r="S44" s="256">
        <v>5</v>
      </c>
      <c r="T44" s="265">
        <v>55</v>
      </c>
      <c r="U44" s="265">
        <v>19</v>
      </c>
      <c r="V44" s="265">
        <v>0</v>
      </c>
      <c r="W44" s="292">
        <v>0</v>
      </c>
      <c r="X44" s="273">
        <v>0</v>
      </c>
      <c r="Y44" s="399">
        <v>0</v>
      </c>
      <c r="AB44" s="261"/>
    </row>
    <row r="45" spans="2:28" ht="16.5" customHeight="1" x14ac:dyDescent="0.2">
      <c r="B45" s="455"/>
      <c r="C45" s="301" t="s">
        <v>10</v>
      </c>
      <c r="D45" s="279">
        <f t="shared" ref="D45:I45" si="14">SUM(D41:D44)</f>
        <v>25040</v>
      </c>
      <c r="E45" s="279">
        <f t="shared" si="14"/>
        <v>18318</v>
      </c>
      <c r="F45" s="279">
        <f t="shared" si="14"/>
        <v>43358</v>
      </c>
      <c r="G45" s="279">
        <f t="shared" si="14"/>
        <v>9305</v>
      </c>
      <c r="H45" s="279">
        <f t="shared" si="14"/>
        <v>1813139</v>
      </c>
      <c r="I45" s="279">
        <f t="shared" si="14"/>
        <v>1822444</v>
      </c>
      <c r="J45" s="279">
        <f>SUM(J41:J44)</f>
        <v>593</v>
      </c>
      <c r="K45" s="298">
        <v>0</v>
      </c>
      <c r="L45" s="393"/>
      <c r="M45" s="35"/>
      <c r="N45" s="89" t="s">
        <v>10</v>
      </c>
      <c r="O45" s="297">
        <f t="shared" ref="O45:U45" si="15">SUM(O41:O44)</f>
        <v>158</v>
      </c>
      <c r="P45" s="279">
        <f t="shared" si="15"/>
        <v>45</v>
      </c>
      <c r="Q45" s="297">
        <f t="shared" si="15"/>
        <v>0</v>
      </c>
      <c r="R45" s="279">
        <f t="shared" si="15"/>
        <v>5</v>
      </c>
      <c r="S45" s="279">
        <f t="shared" si="15"/>
        <v>5</v>
      </c>
      <c r="T45" s="279">
        <f t="shared" si="15"/>
        <v>55</v>
      </c>
      <c r="U45" s="279">
        <f t="shared" si="15"/>
        <v>274</v>
      </c>
      <c r="V45" s="279">
        <v>0</v>
      </c>
      <c r="W45" s="279">
        <v>0</v>
      </c>
      <c r="X45" s="277">
        <f>SUM(X41:X44)</f>
        <v>879075</v>
      </c>
      <c r="Y45" s="397">
        <f>SUM(Y41:Y44)</f>
        <v>695</v>
      </c>
      <c r="AB45" s="261"/>
    </row>
    <row r="46" spans="2:28" ht="16.5" customHeight="1" x14ac:dyDescent="0.2">
      <c r="B46" s="245"/>
      <c r="C46" s="299" t="s">
        <v>53</v>
      </c>
      <c r="D46" s="257">
        <v>0</v>
      </c>
      <c r="E46" s="257">
        <v>0</v>
      </c>
      <c r="F46" s="257">
        <v>0</v>
      </c>
      <c r="G46" s="250">
        <v>40</v>
      </c>
      <c r="H46" s="250">
        <v>19283</v>
      </c>
      <c r="I46" s="257">
        <v>19323</v>
      </c>
      <c r="J46" s="258">
        <v>160</v>
      </c>
      <c r="K46" s="264">
        <v>0</v>
      </c>
      <c r="L46" s="393"/>
      <c r="M46" s="35"/>
      <c r="N46" s="87" t="s">
        <v>53</v>
      </c>
      <c r="O46" s="259">
        <v>0</v>
      </c>
      <c r="P46" s="258">
        <v>0</v>
      </c>
      <c r="Q46" s="259">
        <v>0</v>
      </c>
      <c r="R46" s="258">
        <v>20</v>
      </c>
      <c r="S46" s="256">
        <v>20</v>
      </c>
      <c r="T46" s="265">
        <v>0</v>
      </c>
      <c r="U46" s="265">
        <v>0</v>
      </c>
      <c r="V46" s="258">
        <v>0</v>
      </c>
      <c r="W46" s="259">
        <v>1435</v>
      </c>
      <c r="X46" s="250">
        <v>73362</v>
      </c>
      <c r="Y46" s="398">
        <v>0</v>
      </c>
      <c r="AB46" s="261"/>
    </row>
    <row r="47" spans="2:28" ht="16.5" customHeight="1" x14ac:dyDescent="0.2">
      <c r="B47" s="245" t="s">
        <v>83</v>
      </c>
      <c r="C47" s="304" t="s">
        <v>56</v>
      </c>
      <c r="D47" s="262">
        <v>1497</v>
      </c>
      <c r="E47" s="262">
        <v>0</v>
      </c>
      <c r="F47" s="262">
        <v>1497</v>
      </c>
      <c r="G47" s="263">
        <v>0</v>
      </c>
      <c r="H47" s="265">
        <v>0</v>
      </c>
      <c r="I47" s="262">
        <v>0</v>
      </c>
      <c r="J47" s="265">
        <v>0</v>
      </c>
      <c r="K47" s="270">
        <v>0</v>
      </c>
      <c r="L47" s="393"/>
      <c r="M47" s="35"/>
      <c r="N47" s="88" t="s">
        <v>56</v>
      </c>
      <c r="O47" s="292">
        <v>0</v>
      </c>
      <c r="P47" s="265">
        <v>0</v>
      </c>
      <c r="Q47" s="292">
        <v>0</v>
      </c>
      <c r="R47" s="265">
        <v>0</v>
      </c>
      <c r="S47" s="256">
        <v>0</v>
      </c>
      <c r="T47" s="265">
        <v>0</v>
      </c>
      <c r="U47" s="265">
        <v>0</v>
      </c>
      <c r="V47" s="265">
        <v>0</v>
      </c>
      <c r="W47" s="292">
        <v>0</v>
      </c>
      <c r="X47" s="263">
        <v>297345</v>
      </c>
      <c r="Y47" s="395">
        <v>0</v>
      </c>
      <c r="AB47" s="261"/>
    </row>
    <row r="48" spans="2:28" ht="16.5" customHeight="1" x14ac:dyDescent="0.2">
      <c r="B48" s="245" t="s">
        <v>126</v>
      </c>
      <c r="C48" s="304" t="s">
        <v>57</v>
      </c>
      <c r="D48" s="265">
        <v>0</v>
      </c>
      <c r="E48" s="262">
        <v>488</v>
      </c>
      <c r="F48" s="262">
        <v>488</v>
      </c>
      <c r="G48" s="263">
        <v>0</v>
      </c>
      <c r="H48" s="265">
        <v>0</v>
      </c>
      <c r="I48" s="262">
        <v>0</v>
      </c>
      <c r="J48" s="265">
        <v>0</v>
      </c>
      <c r="K48" s="270">
        <v>0</v>
      </c>
      <c r="L48" s="393"/>
      <c r="M48" s="35"/>
      <c r="N48" s="88" t="s">
        <v>57</v>
      </c>
      <c r="O48" s="292">
        <v>0</v>
      </c>
      <c r="P48" s="265">
        <v>0</v>
      </c>
      <c r="Q48" s="292">
        <v>0</v>
      </c>
      <c r="R48" s="265">
        <v>34289</v>
      </c>
      <c r="S48" s="256">
        <v>34289</v>
      </c>
      <c r="T48" s="265">
        <v>0</v>
      </c>
      <c r="U48" s="265">
        <v>300</v>
      </c>
      <c r="V48" s="265">
        <v>0</v>
      </c>
      <c r="W48" s="292">
        <v>0</v>
      </c>
      <c r="X48" s="263">
        <v>268813</v>
      </c>
      <c r="Y48" s="395">
        <v>0</v>
      </c>
      <c r="AB48" s="261"/>
    </row>
    <row r="49" spans="2:28" ht="16.5" customHeight="1" x14ac:dyDescent="0.2">
      <c r="B49" s="245" t="s">
        <v>84</v>
      </c>
      <c r="C49" s="304" t="s">
        <v>54</v>
      </c>
      <c r="D49" s="288">
        <v>0</v>
      </c>
      <c r="E49" s="288">
        <v>231</v>
      </c>
      <c r="F49" s="262">
        <v>231</v>
      </c>
      <c r="G49" s="290">
        <v>0</v>
      </c>
      <c r="H49" s="268">
        <v>163967</v>
      </c>
      <c r="I49" s="262">
        <v>163967</v>
      </c>
      <c r="J49" s="265">
        <v>0</v>
      </c>
      <c r="K49" s="270">
        <v>0</v>
      </c>
      <c r="L49" s="393"/>
      <c r="M49" s="35"/>
      <c r="N49" s="88" t="s">
        <v>54</v>
      </c>
      <c r="O49" s="292">
        <v>0</v>
      </c>
      <c r="P49" s="265">
        <v>0</v>
      </c>
      <c r="Q49" s="289">
        <v>0</v>
      </c>
      <c r="R49" s="290">
        <v>0</v>
      </c>
      <c r="S49" s="256">
        <v>0</v>
      </c>
      <c r="T49" s="265">
        <v>0</v>
      </c>
      <c r="U49" s="265">
        <v>0</v>
      </c>
      <c r="V49" s="265">
        <v>0</v>
      </c>
      <c r="W49" s="265">
        <v>0</v>
      </c>
      <c r="X49" s="263">
        <v>1905</v>
      </c>
      <c r="Y49" s="395">
        <v>0</v>
      </c>
      <c r="AB49" s="261"/>
    </row>
    <row r="50" spans="2:28" ht="16.5" customHeight="1" x14ac:dyDescent="0.2">
      <c r="B50" s="275"/>
      <c r="C50" s="301" t="s">
        <v>10</v>
      </c>
      <c r="D50" s="279">
        <f t="shared" ref="D50:I50" si="16">SUM(D46:D49)</f>
        <v>1497</v>
      </c>
      <c r="E50" s="279">
        <f t="shared" si="16"/>
        <v>719</v>
      </c>
      <c r="F50" s="279">
        <f t="shared" si="16"/>
        <v>2216</v>
      </c>
      <c r="G50" s="279">
        <f t="shared" si="16"/>
        <v>40</v>
      </c>
      <c r="H50" s="279">
        <f t="shared" si="16"/>
        <v>183250</v>
      </c>
      <c r="I50" s="279">
        <f t="shared" si="16"/>
        <v>183290</v>
      </c>
      <c r="J50" s="279">
        <f>SUM(J46:J49)</f>
        <v>160</v>
      </c>
      <c r="K50" s="298">
        <v>0</v>
      </c>
      <c r="L50" s="393"/>
      <c r="M50" s="35"/>
      <c r="N50" s="89" t="s">
        <v>10</v>
      </c>
      <c r="O50" s="297">
        <f t="shared" ref="O50:U50" si="17">SUM(O46:O49)</f>
        <v>0</v>
      </c>
      <c r="P50" s="279">
        <f t="shared" si="17"/>
        <v>0</v>
      </c>
      <c r="Q50" s="297">
        <f t="shared" si="17"/>
        <v>0</v>
      </c>
      <c r="R50" s="279">
        <f t="shared" si="17"/>
        <v>34309</v>
      </c>
      <c r="S50" s="279">
        <f t="shared" si="17"/>
        <v>34309</v>
      </c>
      <c r="T50" s="279">
        <f t="shared" si="17"/>
        <v>0</v>
      </c>
      <c r="U50" s="279">
        <f t="shared" si="17"/>
        <v>300</v>
      </c>
      <c r="V50" s="279">
        <v>0</v>
      </c>
      <c r="W50" s="279">
        <f>SUM(W46:W49)</f>
        <v>1435</v>
      </c>
      <c r="X50" s="277">
        <f>SUM(X46:X49)</f>
        <v>641425</v>
      </c>
      <c r="Y50" s="397">
        <f>SUM(Y46:Y49)</f>
        <v>0</v>
      </c>
      <c r="AA50" s="303"/>
      <c r="AB50" s="261"/>
    </row>
    <row r="51" spans="2:28" ht="16.5" customHeight="1" x14ac:dyDescent="0.2">
      <c r="B51" s="451" t="s">
        <v>88</v>
      </c>
      <c r="C51" s="452"/>
      <c r="D51" s="155">
        <f>D14+D17+D21+D23+D26+D29+D33+D40+D45+D50</f>
        <v>62787</v>
      </c>
      <c r="E51" s="307">
        <f>E14+E17+E21+E23+E26+E29+E33+E40+E45+E50</f>
        <v>31396</v>
      </c>
      <c r="F51" s="307">
        <f>F14+F17+F21+F23+F26+F29+F33+F40+F45+F50</f>
        <v>94183</v>
      </c>
      <c r="G51" s="307">
        <f>SUM(G14,G21,G17,G26,G23,G29,G33,G40,G45,G50)</f>
        <v>126892</v>
      </c>
      <c r="H51" s="307">
        <f>SUM(H14,H21,H17,H26,H23,H29,H33,H40,H45,H50)</f>
        <v>4264929</v>
      </c>
      <c r="I51" s="308">
        <f>SUM(G51:H51)</f>
        <v>4391821</v>
      </c>
      <c r="J51" s="155">
        <f>SUM(J14,J21,J17,J26,J23,J29,J33,J40,J45,J50)</f>
        <v>69283</v>
      </c>
      <c r="K51" s="156">
        <f>SUM(K50,K45,K40,K29,K23,K33,K26,K17,K21,K14)</f>
        <v>89974</v>
      </c>
      <c r="L51" s="396"/>
      <c r="M51" s="35"/>
      <c r="N51" s="129" t="s">
        <v>210</v>
      </c>
      <c r="O51" s="224">
        <f>SUM(O50,O45,O40,O29,O23,O33,O26,O17,O21,O14)</f>
        <v>6407</v>
      </c>
      <c r="P51" s="155">
        <f>SUM(P50,P45,P40,P29,P23,P33,P26,P17,P21,P14)</f>
        <v>6476</v>
      </c>
      <c r="Q51" s="224">
        <f t="shared" ref="Q51:W51" si="18">SUM(Q14,Q21,Q17,Q26,Q33,Q23,Q29,Q40,Q45,Q50)</f>
        <v>18517</v>
      </c>
      <c r="R51" s="155">
        <f t="shared" si="18"/>
        <v>375204</v>
      </c>
      <c r="S51" s="155">
        <f t="shared" si="18"/>
        <v>393721</v>
      </c>
      <c r="T51" s="155">
        <f t="shared" si="18"/>
        <v>3401</v>
      </c>
      <c r="U51" s="155">
        <f t="shared" si="18"/>
        <v>1079</v>
      </c>
      <c r="V51" s="155">
        <f t="shared" si="18"/>
        <v>0</v>
      </c>
      <c r="W51" s="155">
        <f t="shared" si="18"/>
        <v>1435</v>
      </c>
      <c r="X51" s="155">
        <f>X14+X17+X21+X23+X26+X29+X33+X40+X45+X50</f>
        <v>1671491</v>
      </c>
      <c r="Y51" s="173">
        <f>Y14+Y17+Y21+Y23+Y26+Y29+Y33+Y40+Y45+Y50</f>
        <v>5119</v>
      </c>
      <c r="AB51" s="261"/>
    </row>
    <row r="52" spans="2:28" ht="27" customHeight="1" x14ac:dyDescent="0.2">
      <c r="B52" s="234"/>
      <c r="C52" s="234"/>
      <c r="D52" s="331"/>
      <c r="E52" s="331"/>
      <c r="F52" s="331"/>
      <c r="G52" s="331"/>
      <c r="H52" s="331"/>
      <c r="I52" s="254"/>
      <c r="J52" s="331"/>
      <c r="K52" s="331"/>
      <c r="L52" s="331"/>
      <c r="M52" s="254"/>
      <c r="N52" s="338"/>
      <c r="O52" s="331"/>
      <c r="P52" s="331"/>
      <c r="Q52" s="331"/>
      <c r="R52" s="331"/>
      <c r="S52" s="331"/>
      <c r="T52" s="331"/>
      <c r="U52" s="331"/>
      <c r="V52" s="331"/>
      <c r="W52" s="331"/>
      <c r="X52" s="331"/>
      <c r="Y52" s="331"/>
      <c r="AB52" s="261"/>
    </row>
    <row r="53" spans="2:28" ht="15.75" customHeight="1" x14ac:dyDescent="0.2">
      <c r="B53" s="339"/>
      <c r="C53" s="234"/>
      <c r="D53" s="331"/>
      <c r="E53" s="331"/>
      <c r="F53" s="331"/>
      <c r="G53" s="331"/>
      <c r="H53" s="331"/>
      <c r="I53" s="254"/>
      <c r="J53" s="331"/>
      <c r="K53" s="331"/>
      <c r="L53" s="331"/>
      <c r="M53" s="254"/>
      <c r="N53" s="338"/>
      <c r="O53" s="331"/>
      <c r="P53" s="331"/>
      <c r="Q53" s="331"/>
      <c r="R53" s="331"/>
      <c r="S53" s="331"/>
      <c r="T53" s="331"/>
      <c r="U53" s="331"/>
      <c r="V53" s="331"/>
      <c r="W53" s="331"/>
      <c r="X53" s="331"/>
      <c r="Y53" s="331"/>
      <c r="AB53" s="261"/>
    </row>
    <row r="54" spans="2:28" ht="15.75" customHeight="1" x14ac:dyDescent="0.2">
      <c r="B54" s="234"/>
      <c r="C54" s="234"/>
      <c r="D54" s="331"/>
      <c r="E54" s="331"/>
      <c r="F54" s="331"/>
      <c r="G54" s="331"/>
      <c r="H54" s="331"/>
      <c r="I54" s="254"/>
      <c r="J54" s="331"/>
      <c r="K54" s="331"/>
      <c r="L54" s="331"/>
      <c r="M54" s="254"/>
      <c r="N54" s="338"/>
      <c r="O54" s="331"/>
      <c r="P54" s="331"/>
      <c r="Q54" s="331"/>
      <c r="R54" s="331"/>
      <c r="S54" s="331"/>
      <c r="T54" s="331"/>
      <c r="U54" s="331"/>
      <c r="V54" s="331"/>
      <c r="W54" s="331"/>
      <c r="X54" s="331"/>
      <c r="Y54" s="331"/>
      <c r="AB54" s="261"/>
    </row>
    <row r="55" spans="2:28" ht="17.25" customHeight="1" x14ac:dyDescent="0.2">
      <c r="E55" s="229"/>
      <c r="F55" s="229"/>
      <c r="H55" s="311"/>
    </row>
    <row r="56" spans="2:28" ht="15.75" customHeight="1" x14ac:dyDescent="0.2">
      <c r="B56" s="459"/>
      <c r="C56" s="460"/>
      <c r="D56" s="460"/>
      <c r="E56" s="460"/>
      <c r="F56" s="460"/>
      <c r="G56" s="460"/>
      <c r="H56" s="460"/>
      <c r="I56" s="460"/>
      <c r="J56" s="460"/>
      <c r="K56" s="460"/>
      <c r="L56" s="316"/>
      <c r="N56" s="459"/>
      <c r="O56" s="459"/>
      <c r="P56" s="459"/>
      <c r="Q56" s="460"/>
      <c r="R56" s="460"/>
      <c r="S56" s="460"/>
      <c r="T56" s="460"/>
      <c r="U56" s="460"/>
      <c r="V56" s="460"/>
      <c r="W56" s="461"/>
      <c r="X56" s="461"/>
      <c r="Y56" s="391"/>
    </row>
    <row r="58" spans="2:28" x14ac:dyDescent="0.2">
      <c r="D58" s="312"/>
      <c r="E58" s="340"/>
      <c r="F58" s="340"/>
      <c r="G58" s="312"/>
      <c r="H58" s="312"/>
      <c r="I58" s="312"/>
      <c r="J58" s="312"/>
      <c r="K58" s="312"/>
      <c r="L58" s="312"/>
      <c r="M58" s="312"/>
      <c r="N58" s="312"/>
      <c r="O58" s="312"/>
      <c r="P58" s="312"/>
      <c r="Q58" s="312"/>
      <c r="R58" s="312"/>
      <c r="S58" s="312"/>
      <c r="T58" s="312"/>
      <c r="U58" s="312"/>
      <c r="V58" s="312"/>
      <c r="W58" s="312"/>
      <c r="X58" s="312"/>
      <c r="Y58" s="312"/>
    </row>
  </sheetData>
  <mergeCells count="27">
    <mergeCell ref="B15:B17"/>
    <mergeCell ref="O3:O4"/>
    <mergeCell ref="P3:P4"/>
    <mergeCell ref="Q3:S4"/>
    <mergeCell ref="T3:T4"/>
    <mergeCell ref="B3:B5"/>
    <mergeCell ref="C3:C5"/>
    <mergeCell ref="D3:I3"/>
    <mergeCell ref="J3:J4"/>
    <mergeCell ref="K3:K4"/>
    <mergeCell ref="N3:N5"/>
    <mergeCell ref="W3:W4"/>
    <mergeCell ref="X3:X4"/>
    <mergeCell ref="Y3:Y4"/>
    <mergeCell ref="D4:F4"/>
    <mergeCell ref="G4:I4"/>
    <mergeCell ref="U3:U4"/>
    <mergeCell ref="V3:V4"/>
    <mergeCell ref="B51:C51"/>
    <mergeCell ref="B56:K56"/>
    <mergeCell ref="N56:X56"/>
    <mergeCell ref="B18:B21"/>
    <mergeCell ref="B24:B26"/>
    <mergeCell ref="B27:B29"/>
    <mergeCell ref="B30:B33"/>
    <mergeCell ref="B34:B40"/>
    <mergeCell ref="B41:B45"/>
  </mergeCells>
  <phoneticPr fontId="2"/>
  <pageMargins left="0.51181102362204722" right="0.23622047244094491" top="0.39370078740157483" bottom="0.23622047244094491" header="0.31496062992125984" footer="0.19685039370078741"/>
  <pageSetup paperSize="9" scale="87" fitToWidth="0" orientation="portrait" r:id="rId1"/>
  <headerFooter alignWithMargins="0"/>
  <colBreaks count="1" manualBreakCount="1">
    <brk id="12" max="5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A2987-C0E2-4CE4-9383-244FE0EE9A54}">
  <dimension ref="B1:AC58"/>
  <sheetViews>
    <sheetView showZeros="0" view="pageBreakPreview" zoomScale="120" zoomScaleNormal="100" zoomScaleSheetLayoutView="12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G26" sqref="G26"/>
    </sheetView>
  </sheetViews>
  <sheetFormatPr defaultColWidth="9" defaultRowHeight="13.2" x14ac:dyDescent="0.2"/>
  <cols>
    <col min="1" max="1" width="5.109375" style="229" customWidth="1"/>
    <col min="2" max="2" width="7.88671875" style="229" customWidth="1"/>
    <col min="3" max="3" width="10.33203125" style="229" customWidth="1"/>
    <col min="4" max="4" width="9.44140625" style="229" customWidth="1"/>
    <col min="5" max="6" width="9.44140625" style="341" customWidth="1"/>
    <col min="7" max="9" width="9.44140625" style="229" customWidth="1"/>
    <col min="10" max="10" width="9.44140625" style="229" bestFit="1" customWidth="1"/>
    <col min="11" max="11" width="10" style="229" customWidth="1"/>
    <col min="12" max="12" width="5.33203125" style="229" customWidth="1"/>
    <col min="13" max="13" width="4.109375" style="229" customWidth="1"/>
    <col min="14" max="14" width="10.21875" style="229" customWidth="1"/>
    <col min="15" max="21" width="9" style="229" customWidth="1"/>
    <col min="22" max="22" width="5.77734375" style="229" customWidth="1"/>
    <col min="23" max="25" width="9" style="229" customWidth="1"/>
    <col min="26" max="26" width="2.33203125" style="229" customWidth="1"/>
    <col min="27" max="27" width="10.44140625" style="229" bestFit="1" customWidth="1"/>
    <col min="28" max="28" width="9.88671875" style="229" bestFit="1" customWidth="1"/>
    <col min="29" max="29" width="9" style="232"/>
    <col min="30" max="16384" width="9" style="229"/>
  </cols>
  <sheetData>
    <row r="1" spans="2:28" ht="18" customHeight="1" x14ac:dyDescent="0.2">
      <c r="B1" s="230" t="s">
        <v>396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</row>
    <row r="2" spans="2:28" ht="14.25" customHeight="1" x14ac:dyDescent="0.2">
      <c r="B2" s="231"/>
      <c r="C2" s="231"/>
      <c r="D2" s="233"/>
      <c r="E2" s="233"/>
      <c r="F2" s="233"/>
      <c r="G2" s="233"/>
      <c r="H2" s="233"/>
      <c r="I2" s="233"/>
      <c r="J2" s="233"/>
      <c r="K2" s="233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</row>
    <row r="3" spans="2:28" ht="17.25" customHeight="1" x14ac:dyDescent="0.2">
      <c r="B3" s="422" t="s">
        <v>220</v>
      </c>
      <c r="C3" s="420" t="s">
        <v>93</v>
      </c>
      <c r="D3" s="426" t="s">
        <v>103</v>
      </c>
      <c r="E3" s="426"/>
      <c r="F3" s="426"/>
      <c r="G3" s="426"/>
      <c r="H3" s="426"/>
      <c r="I3" s="427"/>
      <c r="J3" s="428" t="s">
        <v>104</v>
      </c>
      <c r="K3" s="430" t="s">
        <v>106</v>
      </c>
      <c r="L3" s="234"/>
      <c r="M3" s="235"/>
      <c r="N3" s="432" t="s">
        <v>93</v>
      </c>
      <c r="O3" s="445" t="s">
        <v>105</v>
      </c>
      <c r="P3" s="420" t="s">
        <v>107</v>
      </c>
      <c r="Q3" s="447" t="s">
        <v>158</v>
      </c>
      <c r="R3" s="447"/>
      <c r="S3" s="448"/>
      <c r="T3" s="420" t="s">
        <v>109</v>
      </c>
      <c r="U3" s="420" t="s">
        <v>98</v>
      </c>
      <c r="V3" s="420" t="s">
        <v>97</v>
      </c>
      <c r="W3" s="420" t="s">
        <v>99</v>
      </c>
      <c r="X3" s="420" t="s">
        <v>100</v>
      </c>
      <c r="Y3" s="462" t="s">
        <v>393</v>
      </c>
      <c r="Z3" s="234"/>
    </row>
    <row r="4" spans="2:28" ht="17.25" customHeight="1" x14ac:dyDescent="0.2">
      <c r="B4" s="423"/>
      <c r="C4" s="421"/>
      <c r="D4" s="437" t="s">
        <v>90</v>
      </c>
      <c r="E4" s="438"/>
      <c r="F4" s="439"/>
      <c r="G4" s="440" t="s">
        <v>94</v>
      </c>
      <c r="H4" s="441"/>
      <c r="I4" s="442"/>
      <c r="J4" s="429"/>
      <c r="K4" s="431"/>
      <c r="L4" s="234"/>
      <c r="M4" s="236"/>
      <c r="N4" s="433"/>
      <c r="O4" s="446"/>
      <c r="P4" s="421"/>
      <c r="Q4" s="449"/>
      <c r="R4" s="449"/>
      <c r="S4" s="450"/>
      <c r="T4" s="421"/>
      <c r="U4" s="421"/>
      <c r="V4" s="421"/>
      <c r="W4" s="421"/>
      <c r="X4" s="421"/>
      <c r="Y4" s="463"/>
      <c r="Z4" s="234"/>
    </row>
    <row r="5" spans="2:28" ht="17.25" customHeight="1" x14ac:dyDescent="0.2">
      <c r="B5" s="424"/>
      <c r="C5" s="425"/>
      <c r="D5" s="237" t="s">
        <v>91</v>
      </c>
      <c r="E5" s="237" t="s">
        <v>92</v>
      </c>
      <c r="F5" s="237" t="s">
        <v>10</v>
      </c>
      <c r="G5" s="237" t="s">
        <v>91</v>
      </c>
      <c r="H5" s="237" t="s">
        <v>92</v>
      </c>
      <c r="I5" s="237" t="s">
        <v>10</v>
      </c>
      <c r="J5" s="238" t="s">
        <v>101</v>
      </c>
      <c r="K5" s="320" t="s">
        <v>101</v>
      </c>
      <c r="L5" s="321"/>
      <c r="M5" s="240"/>
      <c r="N5" s="434"/>
      <c r="O5" s="322" t="s">
        <v>101</v>
      </c>
      <c r="P5" s="323" t="s">
        <v>118</v>
      </c>
      <c r="Q5" s="324" t="s">
        <v>95</v>
      </c>
      <c r="R5" s="237" t="s">
        <v>96</v>
      </c>
      <c r="S5" s="237" t="s">
        <v>10</v>
      </c>
      <c r="T5" s="241" t="s">
        <v>102</v>
      </c>
      <c r="U5" s="241" t="s">
        <v>102</v>
      </c>
      <c r="V5" s="242" t="s">
        <v>394</v>
      </c>
      <c r="W5" s="241" t="s">
        <v>102</v>
      </c>
      <c r="X5" s="241" t="s">
        <v>102</v>
      </c>
      <c r="Y5" s="392" t="s">
        <v>395</v>
      </c>
      <c r="Z5" s="244"/>
    </row>
    <row r="6" spans="2:28" ht="16.5" customHeight="1" x14ac:dyDescent="0.2">
      <c r="B6" s="245"/>
      <c r="C6" s="246" t="s">
        <v>85</v>
      </c>
      <c r="D6" s="247">
        <v>235</v>
      </c>
      <c r="E6" s="247">
        <v>1986</v>
      </c>
      <c r="F6" s="247">
        <f>SUM(D6:E6)</f>
        <v>2221</v>
      </c>
      <c r="G6" s="248">
        <v>1526</v>
      </c>
      <c r="H6" s="248">
        <v>53854</v>
      </c>
      <c r="I6" s="249">
        <f t="shared" ref="I6:I13" si="0">SUM(G6:H6)</f>
        <v>55380</v>
      </c>
      <c r="J6" s="248">
        <v>382</v>
      </c>
      <c r="K6" s="264">
        <v>0</v>
      </c>
      <c r="L6" s="393"/>
      <c r="M6" s="35"/>
      <c r="N6" s="81" t="s">
        <v>85</v>
      </c>
      <c r="O6" s="328">
        <v>10</v>
      </c>
      <c r="P6" s="252">
        <v>0</v>
      </c>
      <c r="Q6" s="328">
        <v>0</v>
      </c>
      <c r="R6" s="252">
        <v>0</v>
      </c>
      <c r="S6" s="256" t="s">
        <v>245</v>
      </c>
      <c r="T6" s="252">
        <v>0</v>
      </c>
      <c r="U6" s="258">
        <v>0</v>
      </c>
      <c r="V6" s="259">
        <v>0</v>
      </c>
      <c r="W6" s="258">
        <v>0</v>
      </c>
      <c r="X6" s="248">
        <v>225</v>
      </c>
      <c r="Y6" s="394">
        <v>0</v>
      </c>
      <c r="Z6" s="254"/>
      <c r="AB6" s="261"/>
    </row>
    <row r="7" spans="2:28" ht="16.5" customHeight="1" x14ac:dyDescent="0.2">
      <c r="B7" s="245"/>
      <c r="C7" s="246" t="s">
        <v>174</v>
      </c>
      <c r="D7" s="262">
        <v>0</v>
      </c>
      <c r="E7" s="262">
        <v>0</v>
      </c>
      <c r="F7" s="262">
        <f>SUM(D7:E7)</f>
        <v>0</v>
      </c>
      <c r="G7" s="263">
        <v>630</v>
      </c>
      <c r="H7" s="263">
        <v>10755</v>
      </c>
      <c r="I7" s="263">
        <f t="shared" si="0"/>
        <v>11385</v>
      </c>
      <c r="J7" s="258">
        <v>0</v>
      </c>
      <c r="K7" s="264">
        <v>0</v>
      </c>
      <c r="L7" s="393"/>
      <c r="M7" s="35"/>
      <c r="N7" s="81" t="s">
        <v>174</v>
      </c>
      <c r="O7" s="259">
        <v>0</v>
      </c>
      <c r="P7" s="258">
        <v>0</v>
      </c>
      <c r="Q7" s="292">
        <v>0</v>
      </c>
      <c r="R7" s="265">
        <v>0</v>
      </c>
      <c r="S7" s="256" t="s">
        <v>245</v>
      </c>
      <c r="T7" s="258">
        <v>0</v>
      </c>
      <c r="U7" s="258">
        <v>0</v>
      </c>
      <c r="V7" s="259">
        <v>0</v>
      </c>
      <c r="W7" s="258">
        <v>0</v>
      </c>
      <c r="X7" s="263">
        <v>0</v>
      </c>
      <c r="Y7" s="395">
        <v>0</v>
      </c>
      <c r="Z7" s="254"/>
      <c r="AB7" s="261"/>
    </row>
    <row r="8" spans="2:28" ht="16.5" customHeight="1" x14ac:dyDescent="0.2">
      <c r="B8" s="245" t="s">
        <v>61</v>
      </c>
      <c r="C8" s="267" t="s">
        <v>327</v>
      </c>
      <c r="D8" s="262">
        <v>2340</v>
      </c>
      <c r="E8" s="262">
        <v>0</v>
      </c>
      <c r="F8" s="262">
        <f t="shared" ref="F8:F38" si="1">SUM(D8:E8)</f>
        <v>2340</v>
      </c>
      <c r="G8" s="263">
        <v>0</v>
      </c>
      <c r="H8" s="265">
        <v>0</v>
      </c>
      <c r="I8" s="268">
        <f t="shared" si="0"/>
        <v>0</v>
      </c>
      <c r="J8" s="265">
        <v>0</v>
      </c>
      <c r="K8" s="270">
        <v>0</v>
      </c>
      <c r="L8" s="393"/>
      <c r="M8" s="35"/>
      <c r="N8" s="82" t="s">
        <v>329</v>
      </c>
      <c r="O8" s="292">
        <v>0</v>
      </c>
      <c r="P8" s="265">
        <v>0</v>
      </c>
      <c r="Q8" s="292">
        <v>0</v>
      </c>
      <c r="R8" s="265">
        <v>0</v>
      </c>
      <c r="S8" s="256">
        <v>0</v>
      </c>
      <c r="T8" s="258">
        <v>0</v>
      </c>
      <c r="U8" s="265">
        <v>0</v>
      </c>
      <c r="V8" s="259">
        <v>0</v>
      </c>
      <c r="W8" s="265">
        <v>0</v>
      </c>
      <c r="X8" s="265">
        <v>0</v>
      </c>
      <c r="Y8" s="336">
        <v>0</v>
      </c>
      <c r="Z8" s="254"/>
      <c r="AB8" s="261"/>
    </row>
    <row r="9" spans="2:28" ht="16.5" customHeight="1" x14ac:dyDescent="0.2">
      <c r="B9" s="245"/>
      <c r="C9" s="267" t="s">
        <v>1</v>
      </c>
      <c r="D9" s="262">
        <v>110</v>
      </c>
      <c r="E9" s="262">
        <v>190</v>
      </c>
      <c r="F9" s="262">
        <f t="shared" si="1"/>
        <v>300</v>
      </c>
      <c r="G9" s="263">
        <v>555</v>
      </c>
      <c r="H9" s="263">
        <v>32120</v>
      </c>
      <c r="I9" s="263">
        <f t="shared" si="0"/>
        <v>32675</v>
      </c>
      <c r="J9" s="265">
        <v>980</v>
      </c>
      <c r="K9" s="270">
        <v>0</v>
      </c>
      <c r="L9" s="393"/>
      <c r="M9" s="35"/>
      <c r="N9" s="82" t="s">
        <v>1</v>
      </c>
      <c r="O9" s="292">
        <v>1650</v>
      </c>
      <c r="P9" s="265">
        <v>20</v>
      </c>
      <c r="Q9" s="292">
        <v>540</v>
      </c>
      <c r="R9" s="265">
        <v>700</v>
      </c>
      <c r="S9" s="256">
        <v>1240</v>
      </c>
      <c r="T9" s="258">
        <v>500</v>
      </c>
      <c r="U9" s="265">
        <v>30</v>
      </c>
      <c r="V9" s="259">
        <v>0</v>
      </c>
      <c r="W9" s="265">
        <v>0</v>
      </c>
      <c r="X9" s="263">
        <v>29745</v>
      </c>
      <c r="Y9" s="395">
        <v>380</v>
      </c>
      <c r="Z9" s="254"/>
      <c r="AB9" s="261"/>
    </row>
    <row r="10" spans="2:28" ht="16.5" customHeight="1" x14ac:dyDescent="0.2">
      <c r="B10" s="245"/>
      <c r="C10" s="267" t="s">
        <v>2</v>
      </c>
      <c r="D10" s="262">
        <v>368</v>
      </c>
      <c r="E10" s="262">
        <v>0</v>
      </c>
      <c r="F10" s="262">
        <f t="shared" si="1"/>
        <v>368</v>
      </c>
      <c r="G10" s="263">
        <v>2314</v>
      </c>
      <c r="H10" s="263">
        <v>0</v>
      </c>
      <c r="I10" s="268">
        <f t="shared" si="0"/>
        <v>2314</v>
      </c>
      <c r="J10" s="265">
        <v>63</v>
      </c>
      <c r="K10" s="270">
        <v>0</v>
      </c>
      <c r="L10" s="393"/>
      <c r="M10" s="35"/>
      <c r="N10" s="82" t="s">
        <v>2</v>
      </c>
      <c r="O10" s="292">
        <v>0</v>
      </c>
      <c r="P10" s="265">
        <v>32</v>
      </c>
      <c r="Q10" s="292">
        <v>0</v>
      </c>
      <c r="R10" s="265">
        <v>0</v>
      </c>
      <c r="S10" s="265" t="s">
        <v>245</v>
      </c>
      <c r="T10" s="258">
        <v>0</v>
      </c>
      <c r="U10" s="265">
        <v>0</v>
      </c>
      <c r="V10" s="259">
        <v>0</v>
      </c>
      <c r="W10" s="265">
        <v>0</v>
      </c>
      <c r="X10" s="263">
        <v>59988</v>
      </c>
      <c r="Y10" s="395">
        <v>961</v>
      </c>
      <c r="Z10" s="254"/>
      <c r="AB10" s="261"/>
    </row>
    <row r="11" spans="2:28" ht="16.5" customHeight="1" x14ac:dyDescent="0.2">
      <c r="B11" s="245" t="s">
        <v>62</v>
      </c>
      <c r="C11" s="267" t="s">
        <v>0</v>
      </c>
      <c r="D11" s="262">
        <v>7814</v>
      </c>
      <c r="E11" s="262">
        <v>116</v>
      </c>
      <c r="F11" s="262">
        <f t="shared" si="1"/>
        <v>7930</v>
      </c>
      <c r="G11" s="263">
        <v>15086</v>
      </c>
      <c r="H11" s="263">
        <v>145264</v>
      </c>
      <c r="I11" s="263">
        <f t="shared" si="0"/>
        <v>160350</v>
      </c>
      <c r="J11" s="265">
        <v>488</v>
      </c>
      <c r="K11" s="270">
        <v>0</v>
      </c>
      <c r="L11" s="393"/>
      <c r="M11" s="35"/>
      <c r="N11" s="82" t="s">
        <v>0</v>
      </c>
      <c r="O11" s="292">
        <v>2</v>
      </c>
      <c r="P11" s="265">
        <v>342</v>
      </c>
      <c r="Q11" s="292">
        <v>0</v>
      </c>
      <c r="R11" s="265">
        <v>0</v>
      </c>
      <c r="S11" s="256">
        <v>0</v>
      </c>
      <c r="T11" s="258">
        <v>0</v>
      </c>
      <c r="U11" s="265">
        <v>0</v>
      </c>
      <c r="V11" s="259">
        <v>0</v>
      </c>
      <c r="W11" s="265">
        <v>0</v>
      </c>
      <c r="X11" s="263">
        <v>0</v>
      </c>
      <c r="Y11" s="395">
        <v>0</v>
      </c>
      <c r="Z11" s="254"/>
      <c r="AB11" s="261"/>
    </row>
    <row r="12" spans="2:28" ht="16.5" customHeight="1" x14ac:dyDescent="0.2">
      <c r="B12" s="245"/>
      <c r="C12" s="267" t="s">
        <v>3</v>
      </c>
      <c r="D12" s="272">
        <v>95</v>
      </c>
      <c r="E12" s="272">
        <v>0</v>
      </c>
      <c r="F12" s="262">
        <f t="shared" si="1"/>
        <v>95</v>
      </c>
      <c r="G12" s="273">
        <v>15723</v>
      </c>
      <c r="H12" s="265">
        <v>13000</v>
      </c>
      <c r="I12" s="263">
        <f t="shared" si="0"/>
        <v>28723</v>
      </c>
      <c r="J12" s="263">
        <v>0</v>
      </c>
      <c r="K12" s="270">
        <v>0</v>
      </c>
      <c r="L12" s="393"/>
      <c r="M12" s="35"/>
      <c r="N12" s="82" t="s">
        <v>3</v>
      </c>
      <c r="O12" s="292">
        <v>3010</v>
      </c>
      <c r="P12" s="265">
        <v>0</v>
      </c>
      <c r="Q12" s="272">
        <v>0</v>
      </c>
      <c r="R12" s="256">
        <v>0</v>
      </c>
      <c r="S12" s="256">
        <v>0</v>
      </c>
      <c r="T12" s="258">
        <v>0</v>
      </c>
      <c r="U12" s="265">
        <v>0</v>
      </c>
      <c r="V12" s="259">
        <v>0</v>
      </c>
      <c r="W12" s="265">
        <v>0</v>
      </c>
      <c r="X12" s="265">
        <v>0</v>
      </c>
      <c r="Y12" s="336">
        <v>0</v>
      </c>
      <c r="Z12" s="254"/>
      <c r="AB12" s="261"/>
    </row>
    <row r="13" spans="2:28" ht="16.5" customHeight="1" x14ac:dyDescent="0.2">
      <c r="B13" s="245"/>
      <c r="C13" s="267" t="s">
        <v>4</v>
      </c>
      <c r="D13" s="274">
        <v>87</v>
      </c>
      <c r="E13" s="274">
        <v>0</v>
      </c>
      <c r="F13" s="262">
        <f t="shared" si="1"/>
        <v>87</v>
      </c>
      <c r="G13" s="273">
        <v>66818</v>
      </c>
      <c r="H13" s="273">
        <v>28937</v>
      </c>
      <c r="I13" s="250">
        <f t="shared" si="0"/>
        <v>95755</v>
      </c>
      <c r="J13" s="263">
        <v>92826</v>
      </c>
      <c r="K13" s="270">
        <v>0</v>
      </c>
      <c r="L13" s="393"/>
      <c r="M13" s="35"/>
      <c r="N13" s="82" t="s">
        <v>4</v>
      </c>
      <c r="O13" s="292">
        <v>0</v>
      </c>
      <c r="P13" s="265">
        <v>0</v>
      </c>
      <c r="Q13" s="272">
        <v>0</v>
      </c>
      <c r="R13" s="256">
        <v>0</v>
      </c>
      <c r="S13" s="256">
        <v>0</v>
      </c>
      <c r="T13" s="258">
        <v>0</v>
      </c>
      <c r="U13" s="265">
        <v>0</v>
      </c>
      <c r="V13" s="259">
        <v>0</v>
      </c>
      <c r="W13" s="265">
        <v>0</v>
      </c>
      <c r="X13" s="265">
        <v>0</v>
      </c>
      <c r="Y13" s="336">
        <v>0</v>
      </c>
      <c r="Z13" s="254"/>
      <c r="AB13" s="261"/>
    </row>
    <row r="14" spans="2:28" ht="16.5" customHeight="1" x14ac:dyDescent="0.2">
      <c r="B14" s="275"/>
      <c r="C14" s="276" t="s">
        <v>10</v>
      </c>
      <c r="D14" s="277">
        <f t="shared" ref="D14:I14" si="2">SUM(D6:D13)</f>
        <v>11049</v>
      </c>
      <c r="E14" s="277">
        <f t="shared" si="2"/>
        <v>2292</v>
      </c>
      <c r="F14" s="277">
        <f t="shared" si="2"/>
        <v>13341</v>
      </c>
      <c r="G14" s="277">
        <f t="shared" si="2"/>
        <v>102652</v>
      </c>
      <c r="H14" s="277">
        <f t="shared" si="2"/>
        <v>283930</v>
      </c>
      <c r="I14" s="277">
        <f t="shared" si="2"/>
        <v>386582</v>
      </c>
      <c r="J14" s="277">
        <f>SUM(J6:J13)</f>
        <v>94739</v>
      </c>
      <c r="K14" s="298">
        <v>0</v>
      </c>
      <c r="L14" s="396"/>
      <c r="M14" s="35"/>
      <c r="N14" s="84" t="s">
        <v>10</v>
      </c>
      <c r="O14" s="282">
        <f t="shared" ref="O14:U14" si="3">SUM(O6:O13)</f>
        <v>4672</v>
      </c>
      <c r="P14" s="277">
        <f t="shared" si="3"/>
        <v>394</v>
      </c>
      <c r="Q14" s="297">
        <f t="shared" si="3"/>
        <v>540</v>
      </c>
      <c r="R14" s="279">
        <f t="shared" si="3"/>
        <v>700</v>
      </c>
      <c r="S14" s="279">
        <f t="shared" si="3"/>
        <v>1240</v>
      </c>
      <c r="T14" s="279">
        <f t="shared" si="3"/>
        <v>500</v>
      </c>
      <c r="U14" s="279">
        <f t="shared" si="3"/>
        <v>30</v>
      </c>
      <c r="V14" s="279">
        <f>SUM(V6:V13)</f>
        <v>0</v>
      </c>
      <c r="W14" s="279">
        <f>SUM(W6:W13)</f>
        <v>0</v>
      </c>
      <c r="X14" s="277">
        <f>SUM(X6:X13)</f>
        <v>89958</v>
      </c>
      <c r="Y14" s="397">
        <f>SUM(Y6:Y13)</f>
        <v>1341</v>
      </c>
      <c r="Z14" s="254"/>
      <c r="AA14" s="283"/>
      <c r="AB14" s="261"/>
    </row>
    <row r="15" spans="2:28" ht="16.5" customHeight="1" x14ac:dyDescent="0.2">
      <c r="B15" s="422" t="s">
        <v>189</v>
      </c>
      <c r="C15" s="284" t="s">
        <v>187</v>
      </c>
      <c r="D15" s="257">
        <v>299</v>
      </c>
      <c r="E15" s="257">
        <v>34</v>
      </c>
      <c r="F15" s="257">
        <f t="shared" si="1"/>
        <v>333</v>
      </c>
      <c r="G15" s="250">
        <v>22</v>
      </c>
      <c r="H15" s="250">
        <v>230561</v>
      </c>
      <c r="I15" s="257">
        <f t="shared" ref="I15:I38" si="4">SUM(G15:H15)</f>
        <v>230583</v>
      </c>
      <c r="J15" s="248">
        <v>0</v>
      </c>
      <c r="K15" s="286">
        <v>98620</v>
      </c>
      <c r="L15" s="396"/>
      <c r="M15" s="35"/>
      <c r="N15" s="124" t="s">
        <v>187</v>
      </c>
      <c r="O15" s="328">
        <v>650</v>
      </c>
      <c r="P15" s="268">
        <v>0</v>
      </c>
      <c r="Q15" s="272">
        <v>0</v>
      </c>
      <c r="R15" s="256">
        <v>0</v>
      </c>
      <c r="S15" s="256">
        <v>0</v>
      </c>
      <c r="T15" s="265">
        <v>30</v>
      </c>
      <c r="U15" s="265">
        <v>30</v>
      </c>
      <c r="V15" s="289">
        <v>0</v>
      </c>
      <c r="W15" s="290">
        <v>0</v>
      </c>
      <c r="X15" s="250">
        <v>720</v>
      </c>
      <c r="Y15" s="398">
        <v>0</v>
      </c>
      <c r="Z15" s="254"/>
      <c r="AB15" s="261"/>
    </row>
    <row r="16" spans="2:28" ht="16.5" customHeight="1" x14ac:dyDescent="0.2">
      <c r="B16" s="443"/>
      <c r="C16" s="267" t="s">
        <v>286</v>
      </c>
      <c r="D16" s="272">
        <v>0</v>
      </c>
      <c r="E16" s="272">
        <v>0</v>
      </c>
      <c r="F16" s="272">
        <f t="shared" si="1"/>
        <v>0</v>
      </c>
      <c r="G16" s="273">
        <v>1064</v>
      </c>
      <c r="H16" s="273">
        <v>1586</v>
      </c>
      <c r="I16" s="272">
        <f t="shared" si="4"/>
        <v>2650</v>
      </c>
      <c r="J16" s="265">
        <v>0</v>
      </c>
      <c r="K16" s="270">
        <v>0</v>
      </c>
      <c r="L16" s="393"/>
      <c r="M16" s="35"/>
      <c r="N16" s="82" t="s">
        <v>287</v>
      </c>
      <c r="O16" s="292">
        <v>0</v>
      </c>
      <c r="P16" s="265">
        <v>0</v>
      </c>
      <c r="Q16" s="272">
        <v>0</v>
      </c>
      <c r="R16" s="256">
        <v>0</v>
      </c>
      <c r="S16" s="256">
        <v>0</v>
      </c>
      <c r="T16" s="265">
        <v>15</v>
      </c>
      <c r="U16" s="265">
        <v>0</v>
      </c>
      <c r="V16" s="292">
        <v>0</v>
      </c>
      <c r="W16" s="265">
        <v>0</v>
      </c>
      <c r="X16" s="265">
        <v>0</v>
      </c>
      <c r="Y16" s="336">
        <v>0</v>
      </c>
      <c r="Z16" s="254"/>
      <c r="AB16" s="261"/>
    </row>
    <row r="17" spans="2:28" ht="16.5" customHeight="1" x14ac:dyDescent="0.2">
      <c r="B17" s="444"/>
      <c r="C17" s="276" t="s">
        <v>10</v>
      </c>
      <c r="D17" s="282">
        <f t="shared" ref="D17:J17" si="5">SUM(D15:D16)</f>
        <v>299</v>
      </c>
      <c r="E17" s="282">
        <f t="shared" si="5"/>
        <v>34</v>
      </c>
      <c r="F17" s="282">
        <f t="shared" si="5"/>
        <v>333</v>
      </c>
      <c r="G17" s="277">
        <f t="shared" si="5"/>
        <v>1086</v>
      </c>
      <c r="H17" s="277">
        <f t="shared" si="5"/>
        <v>232147</v>
      </c>
      <c r="I17" s="282">
        <f t="shared" si="5"/>
        <v>233233</v>
      </c>
      <c r="J17" s="277">
        <f t="shared" si="5"/>
        <v>0</v>
      </c>
      <c r="K17" s="280">
        <f>SUM(K15:K16)</f>
        <v>98620</v>
      </c>
      <c r="L17" s="396"/>
      <c r="M17" s="35"/>
      <c r="N17" s="84" t="s">
        <v>10</v>
      </c>
      <c r="O17" s="282">
        <f>SUM(O15:O16)</f>
        <v>650</v>
      </c>
      <c r="P17" s="277">
        <v>0</v>
      </c>
      <c r="Q17" s="297">
        <v>0</v>
      </c>
      <c r="R17" s="279">
        <v>0</v>
      </c>
      <c r="S17" s="279">
        <v>0</v>
      </c>
      <c r="T17" s="279">
        <f>SUM(T15:T16)</f>
        <v>45</v>
      </c>
      <c r="U17" s="279">
        <f>SUM(U15:U16)</f>
        <v>30</v>
      </c>
      <c r="V17" s="279">
        <v>0</v>
      </c>
      <c r="W17" s="279">
        <v>0</v>
      </c>
      <c r="X17" s="277">
        <f>SUM(X15:X16)</f>
        <v>720</v>
      </c>
      <c r="Y17" s="397">
        <f>SUM(Y15:Y16)</f>
        <v>0</v>
      </c>
      <c r="Z17" s="254"/>
      <c r="AB17" s="261"/>
    </row>
    <row r="18" spans="2:28" ht="16.5" customHeight="1" x14ac:dyDescent="0.2">
      <c r="B18" s="453" t="s">
        <v>235</v>
      </c>
      <c r="C18" s="294" t="s">
        <v>11</v>
      </c>
      <c r="D18" s="247">
        <v>1132</v>
      </c>
      <c r="E18" s="247">
        <v>0</v>
      </c>
      <c r="F18" s="247">
        <f t="shared" si="1"/>
        <v>1132</v>
      </c>
      <c r="G18" s="248">
        <v>0</v>
      </c>
      <c r="H18" s="248">
        <v>72000</v>
      </c>
      <c r="I18" s="247">
        <f t="shared" si="4"/>
        <v>72000</v>
      </c>
      <c r="J18" s="252">
        <v>0</v>
      </c>
      <c r="K18" s="253">
        <v>0</v>
      </c>
      <c r="L18" s="393"/>
      <c r="M18" s="35"/>
      <c r="N18" s="202" t="s">
        <v>11</v>
      </c>
      <c r="O18" s="328">
        <v>0</v>
      </c>
      <c r="P18" s="252">
        <v>0</v>
      </c>
      <c r="Q18" s="328">
        <v>0</v>
      </c>
      <c r="R18" s="252">
        <v>0</v>
      </c>
      <c r="S18" s="252">
        <v>0</v>
      </c>
      <c r="T18" s="252">
        <v>0</v>
      </c>
      <c r="U18" s="252">
        <v>0</v>
      </c>
      <c r="V18" s="252">
        <v>0</v>
      </c>
      <c r="W18" s="252">
        <v>0</v>
      </c>
      <c r="X18" s="248">
        <v>0</v>
      </c>
      <c r="Y18" s="394">
        <v>1624</v>
      </c>
      <c r="Z18" s="254"/>
      <c r="AB18" s="261"/>
    </row>
    <row r="19" spans="2:28" ht="16.5" customHeight="1" x14ac:dyDescent="0.2">
      <c r="B19" s="454"/>
      <c r="C19" s="246" t="s">
        <v>14</v>
      </c>
      <c r="D19" s="257">
        <v>0</v>
      </c>
      <c r="E19" s="257">
        <v>0</v>
      </c>
      <c r="F19" s="257">
        <f t="shared" si="1"/>
        <v>0</v>
      </c>
      <c r="G19" s="250">
        <v>166</v>
      </c>
      <c r="H19" s="250">
        <v>86122</v>
      </c>
      <c r="I19" s="257">
        <f t="shared" si="4"/>
        <v>86288</v>
      </c>
      <c r="J19" s="258">
        <v>0</v>
      </c>
      <c r="K19" s="264">
        <v>0</v>
      </c>
      <c r="L19" s="393"/>
      <c r="M19" s="35"/>
      <c r="N19" s="81" t="s">
        <v>14</v>
      </c>
      <c r="O19" s="259">
        <v>0</v>
      </c>
      <c r="P19" s="258">
        <v>0</v>
      </c>
      <c r="Q19" s="259">
        <v>0</v>
      </c>
      <c r="R19" s="258">
        <v>0</v>
      </c>
      <c r="S19" s="265">
        <v>0</v>
      </c>
      <c r="T19" s="258">
        <v>0</v>
      </c>
      <c r="U19" s="258">
        <v>0</v>
      </c>
      <c r="V19" s="259">
        <v>0</v>
      </c>
      <c r="W19" s="258">
        <v>0</v>
      </c>
      <c r="X19" s="250">
        <v>2951</v>
      </c>
      <c r="Y19" s="398">
        <v>0</v>
      </c>
      <c r="Z19" s="254"/>
      <c r="AB19" s="261"/>
    </row>
    <row r="20" spans="2:28" ht="16.5" customHeight="1" x14ac:dyDescent="0.2">
      <c r="B20" s="454"/>
      <c r="C20" s="246" t="s">
        <v>176</v>
      </c>
      <c r="D20" s="272">
        <v>0</v>
      </c>
      <c r="E20" s="272">
        <v>0</v>
      </c>
      <c r="F20" s="272">
        <f t="shared" si="1"/>
        <v>0</v>
      </c>
      <c r="G20" s="256">
        <v>0</v>
      </c>
      <c r="H20" s="273">
        <v>11517</v>
      </c>
      <c r="I20" s="272">
        <f t="shared" si="4"/>
        <v>11517</v>
      </c>
      <c r="J20" s="265">
        <v>941</v>
      </c>
      <c r="K20" s="264">
        <v>0</v>
      </c>
      <c r="L20" s="393"/>
      <c r="M20" s="35"/>
      <c r="N20" s="82" t="s">
        <v>176</v>
      </c>
      <c r="O20" s="259">
        <v>0</v>
      </c>
      <c r="P20" s="258">
        <v>0</v>
      </c>
      <c r="Q20" s="272">
        <v>0</v>
      </c>
      <c r="R20" s="256">
        <v>0</v>
      </c>
      <c r="S20" s="265">
        <v>0</v>
      </c>
      <c r="T20" s="265">
        <v>0</v>
      </c>
      <c r="U20" s="258">
        <v>15</v>
      </c>
      <c r="V20" s="259">
        <v>0</v>
      </c>
      <c r="W20" s="258">
        <v>0</v>
      </c>
      <c r="X20" s="273">
        <v>0</v>
      </c>
      <c r="Y20" s="399">
        <v>383</v>
      </c>
      <c r="Z20" s="254"/>
      <c r="AB20" s="261"/>
    </row>
    <row r="21" spans="2:28" ht="16.5" customHeight="1" x14ac:dyDescent="0.2">
      <c r="B21" s="455"/>
      <c r="C21" s="276" t="s">
        <v>10</v>
      </c>
      <c r="D21" s="282">
        <f t="shared" ref="D21:I21" si="6">SUM(D18:D20)</f>
        <v>1132</v>
      </c>
      <c r="E21" s="282">
        <f t="shared" si="6"/>
        <v>0</v>
      </c>
      <c r="F21" s="282">
        <f t="shared" si="6"/>
        <v>1132</v>
      </c>
      <c r="G21" s="282">
        <f t="shared" si="6"/>
        <v>166</v>
      </c>
      <c r="H21" s="282">
        <f t="shared" si="6"/>
        <v>169639</v>
      </c>
      <c r="I21" s="282">
        <f t="shared" si="6"/>
        <v>169805</v>
      </c>
      <c r="J21" s="297">
        <f>SUM(J18:J20)</f>
        <v>941</v>
      </c>
      <c r="K21" s="335">
        <v>0</v>
      </c>
      <c r="L21" s="393"/>
      <c r="M21" s="35"/>
      <c r="N21" s="84" t="s">
        <v>10</v>
      </c>
      <c r="O21" s="297">
        <v>0</v>
      </c>
      <c r="P21" s="279">
        <v>0</v>
      </c>
      <c r="Q21" s="297">
        <v>0</v>
      </c>
      <c r="R21" s="279">
        <v>0</v>
      </c>
      <c r="S21" s="279">
        <v>0</v>
      </c>
      <c r="T21" s="279">
        <v>0</v>
      </c>
      <c r="U21" s="279">
        <f>SUM(U18:U20)</f>
        <v>15</v>
      </c>
      <c r="V21" s="279">
        <v>0</v>
      </c>
      <c r="W21" s="279">
        <v>0</v>
      </c>
      <c r="X21" s="277">
        <f>SUM(X18:X20)</f>
        <v>2951</v>
      </c>
      <c r="Y21" s="397">
        <f>SUM(Y18:Y20)</f>
        <v>2007</v>
      </c>
      <c r="Z21" s="254"/>
      <c r="AB21" s="261"/>
    </row>
    <row r="22" spans="2:28" ht="16.5" customHeight="1" x14ac:dyDescent="0.2">
      <c r="B22" s="245" t="s">
        <v>75</v>
      </c>
      <c r="C22" s="299" t="s">
        <v>35</v>
      </c>
      <c r="D22" s="288">
        <v>3231</v>
      </c>
      <c r="E22" s="288">
        <v>1412</v>
      </c>
      <c r="F22" s="288">
        <f t="shared" si="1"/>
        <v>4643</v>
      </c>
      <c r="G22" s="268">
        <v>590</v>
      </c>
      <c r="H22" s="268">
        <v>185786</v>
      </c>
      <c r="I22" s="288">
        <f t="shared" si="4"/>
        <v>186376</v>
      </c>
      <c r="J22" s="250">
        <v>0</v>
      </c>
      <c r="K22" s="264">
        <v>0</v>
      </c>
      <c r="L22" s="396"/>
      <c r="M22" s="35"/>
      <c r="N22" s="87" t="s">
        <v>35</v>
      </c>
      <c r="O22" s="259">
        <v>0</v>
      </c>
      <c r="P22" s="250">
        <v>0</v>
      </c>
      <c r="Q22" s="289">
        <v>6629</v>
      </c>
      <c r="R22" s="290">
        <v>30108</v>
      </c>
      <c r="S22" s="256">
        <f>Q22+R22</f>
        <v>36737</v>
      </c>
      <c r="T22" s="258">
        <v>0</v>
      </c>
      <c r="U22" s="258">
        <v>0</v>
      </c>
      <c r="V22" s="259">
        <v>0</v>
      </c>
      <c r="W22" s="258">
        <v>0</v>
      </c>
      <c r="X22" s="268">
        <v>4701</v>
      </c>
      <c r="Y22" s="400">
        <v>250</v>
      </c>
      <c r="Z22" s="254"/>
      <c r="AB22" s="261"/>
    </row>
    <row r="23" spans="2:28" ht="16.5" customHeight="1" x14ac:dyDescent="0.2">
      <c r="B23" s="275" t="s">
        <v>76</v>
      </c>
      <c r="C23" s="301" t="s">
        <v>10</v>
      </c>
      <c r="D23" s="282">
        <f t="shared" ref="D23:I23" si="7">SUM(D22)</f>
        <v>3231</v>
      </c>
      <c r="E23" s="282">
        <f t="shared" si="7"/>
        <v>1412</v>
      </c>
      <c r="F23" s="282">
        <f t="shared" si="7"/>
        <v>4643</v>
      </c>
      <c r="G23" s="282">
        <f t="shared" si="7"/>
        <v>590</v>
      </c>
      <c r="H23" s="282">
        <f t="shared" si="7"/>
        <v>185786</v>
      </c>
      <c r="I23" s="282">
        <f t="shared" si="7"/>
        <v>186376</v>
      </c>
      <c r="J23" s="277">
        <v>0</v>
      </c>
      <c r="K23" s="280">
        <v>0</v>
      </c>
      <c r="L23" s="396"/>
      <c r="M23" s="35"/>
      <c r="N23" s="89" t="s">
        <v>10</v>
      </c>
      <c r="O23" s="282">
        <v>0</v>
      </c>
      <c r="P23" s="277">
        <v>0</v>
      </c>
      <c r="Q23" s="297">
        <v>6629</v>
      </c>
      <c r="R23" s="279">
        <v>30108</v>
      </c>
      <c r="S23" s="279">
        <v>36737</v>
      </c>
      <c r="T23" s="279">
        <v>0</v>
      </c>
      <c r="U23" s="279">
        <v>0</v>
      </c>
      <c r="V23" s="279">
        <v>0</v>
      </c>
      <c r="W23" s="279">
        <v>0</v>
      </c>
      <c r="X23" s="277">
        <v>4701</v>
      </c>
      <c r="Y23" s="397">
        <f>Y22</f>
        <v>250</v>
      </c>
      <c r="Z23" s="254"/>
      <c r="AB23" s="261"/>
    </row>
    <row r="24" spans="2:28" ht="16.5" customHeight="1" x14ac:dyDescent="0.2">
      <c r="B24" s="453" t="s">
        <v>236</v>
      </c>
      <c r="C24" s="246" t="s">
        <v>22</v>
      </c>
      <c r="D24" s="257">
        <v>5938</v>
      </c>
      <c r="E24" s="257">
        <v>1294</v>
      </c>
      <c r="F24" s="257">
        <f t="shared" si="1"/>
        <v>7232</v>
      </c>
      <c r="G24" s="250">
        <v>7224</v>
      </c>
      <c r="H24" s="250">
        <v>69234</v>
      </c>
      <c r="I24" s="257">
        <f t="shared" si="4"/>
        <v>76458</v>
      </c>
      <c r="J24" s="252">
        <v>39535</v>
      </c>
      <c r="K24" s="264">
        <v>0</v>
      </c>
      <c r="L24" s="393"/>
      <c r="M24" s="35"/>
      <c r="N24" s="81" t="s">
        <v>22</v>
      </c>
      <c r="O24" s="328">
        <v>426</v>
      </c>
      <c r="P24" s="258">
        <v>0</v>
      </c>
      <c r="Q24" s="259">
        <v>0</v>
      </c>
      <c r="R24" s="258">
        <v>0</v>
      </c>
      <c r="S24" s="290">
        <v>0</v>
      </c>
      <c r="T24" s="252">
        <v>2142</v>
      </c>
      <c r="U24" s="258">
        <v>0</v>
      </c>
      <c r="V24" s="259">
        <v>0</v>
      </c>
      <c r="W24" s="258">
        <v>0</v>
      </c>
      <c r="X24" s="250">
        <v>17336</v>
      </c>
      <c r="Y24" s="398">
        <v>177</v>
      </c>
      <c r="Z24" s="254"/>
      <c r="AB24" s="261"/>
    </row>
    <row r="25" spans="2:28" ht="16.5" customHeight="1" x14ac:dyDescent="0.2">
      <c r="B25" s="456"/>
      <c r="C25" s="267" t="s">
        <v>23</v>
      </c>
      <c r="D25" s="288">
        <v>0</v>
      </c>
      <c r="E25" s="288">
        <v>0</v>
      </c>
      <c r="F25" s="288">
        <f t="shared" si="1"/>
        <v>0</v>
      </c>
      <c r="G25" s="290">
        <v>0</v>
      </c>
      <c r="H25" s="290">
        <v>0</v>
      </c>
      <c r="I25" s="288">
        <f t="shared" si="4"/>
        <v>0</v>
      </c>
      <c r="J25" s="258">
        <v>0</v>
      </c>
      <c r="K25" s="264">
        <v>0</v>
      </c>
      <c r="L25" s="393"/>
      <c r="M25" s="35"/>
      <c r="N25" s="81" t="s">
        <v>23</v>
      </c>
      <c r="O25" s="259">
        <v>0</v>
      </c>
      <c r="P25" s="258">
        <v>0</v>
      </c>
      <c r="Q25" s="289">
        <v>0</v>
      </c>
      <c r="R25" s="290">
        <v>0</v>
      </c>
      <c r="S25" s="265">
        <v>0</v>
      </c>
      <c r="T25" s="258">
        <v>0</v>
      </c>
      <c r="U25" s="258">
        <v>0</v>
      </c>
      <c r="V25" s="259">
        <v>0</v>
      </c>
      <c r="W25" s="258">
        <v>0</v>
      </c>
      <c r="X25" s="268">
        <v>0</v>
      </c>
      <c r="Y25" s="400">
        <v>0</v>
      </c>
      <c r="Z25" s="254"/>
      <c r="AB25" s="261"/>
    </row>
    <row r="26" spans="2:28" ht="16.5" customHeight="1" x14ac:dyDescent="0.2">
      <c r="B26" s="457"/>
      <c r="C26" s="276" t="s">
        <v>10</v>
      </c>
      <c r="D26" s="282">
        <f t="shared" ref="D26:I26" si="8">SUM(D24:D25)</f>
        <v>5938</v>
      </c>
      <c r="E26" s="282">
        <f t="shared" si="8"/>
        <v>1294</v>
      </c>
      <c r="F26" s="282">
        <f t="shared" si="8"/>
        <v>7232</v>
      </c>
      <c r="G26" s="282">
        <f t="shared" si="8"/>
        <v>7224</v>
      </c>
      <c r="H26" s="282">
        <f t="shared" si="8"/>
        <v>69234</v>
      </c>
      <c r="I26" s="282">
        <f t="shared" si="8"/>
        <v>76458</v>
      </c>
      <c r="J26" s="297">
        <f>SUM(J24:J25)</f>
        <v>39535</v>
      </c>
      <c r="K26" s="335">
        <v>0</v>
      </c>
      <c r="L26" s="393"/>
      <c r="M26" s="35"/>
      <c r="N26" s="84" t="s">
        <v>10</v>
      </c>
      <c r="O26" s="297">
        <f>SUM(O24:O25)</f>
        <v>426</v>
      </c>
      <c r="P26" s="279">
        <v>0</v>
      </c>
      <c r="Q26" s="297">
        <v>0</v>
      </c>
      <c r="R26" s="279">
        <v>0</v>
      </c>
      <c r="S26" s="279">
        <v>0</v>
      </c>
      <c r="T26" s="279">
        <f>SUM(T24:T25)</f>
        <v>2142</v>
      </c>
      <c r="U26" s="279">
        <v>0</v>
      </c>
      <c r="V26" s="279">
        <v>0</v>
      </c>
      <c r="W26" s="279">
        <v>0</v>
      </c>
      <c r="X26" s="277">
        <f>SUM(X24:X25)</f>
        <v>17336</v>
      </c>
      <c r="Y26" s="397">
        <f>SUM(Y24:Y25)</f>
        <v>177</v>
      </c>
      <c r="Z26" s="254"/>
      <c r="AA26" s="303"/>
      <c r="AB26" s="261"/>
    </row>
    <row r="27" spans="2:28" ht="16.5" customHeight="1" x14ac:dyDescent="0.2">
      <c r="B27" s="453" t="s">
        <v>237</v>
      </c>
      <c r="C27" s="299" t="s">
        <v>37</v>
      </c>
      <c r="D27" s="252">
        <v>0</v>
      </c>
      <c r="E27" s="252">
        <v>100</v>
      </c>
      <c r="F27" s="252">
        <f t="shared" si="1"/>
        <v>100</v>
      </c>
      <c r="G27" s="250">
        <v>0</v>
      </c>
      <c r="H27" s="250">
        <v>24000</v>
      </c>
      <c r="I27" s="252">
        <f t="shared" si="4"/>
        <v>24000</v>
      </c>
      <c r="J27" s="252">
        <v>0</v>
      </c>
      <c r="K27" s="264">
        <v>0</v>
      </c>
      <c r="L27" s="393"/>
      <c r="M27" s="35"/>
      <c r="N27" s="87" t="s">
        <v>37</v>
      </c>
      <c r="O27" s="259">
        <v>0</v>
      </c>
      <c r="P27" s="252">
        <v>0</v>
      </c>
      <c r="Q27" s="259">
        <v>0</v>
      </c>
      <c r="R27" s="258">
        <v>0</v>
      </c>
      <c r="S27" s="256">
        <v>0</v>
      </c>
      <c r="T27" s="252">
        <v>0</v>
      </c>
      <c r="U27" s="258">
        <v>0</v>
      </c>
      <c r="V27" s="259">
        <v>0</v>
      </c>
      <c r="W27" s="258">
        <v>0</v>
      </c>
      <c r="X27" s="258">
        <v>0</v>
      </c>
      <c r="Y27" s="401">
        <v>167</v>
      </c>
      <c r="Z27" s="254"/>
      <c r="AB27" s="261"/>
    </row>
    <row r="28" spans="2:28" ht="16.5" customHeight="1" x14ac:dyDescent="0.2">
      <c r="B28" s="454"/>
      <c r="C28" s="304" t="s">
        <v>38</v>
      </c>
      <c r="D28" s="288">
        <v>343</v>
      </c>
      <c r="E28" s="274">
        <v>0</v>
      </c>
      <c r="F28" s="288">
        <f t="shared" si="1"/>
        <v>343</v>
      </c>
      <c r="G28" s="273">
        <v>13</v>
      </c>
      <c r="H28" s="256">
        <v>0</v>
      </c>
      <c r="I28" s="288">
        <f t="shared" si="4"/>
        <v>13</v>
      </c>
      <c r="J28" s="265">
        <v>59</v>
      </c>
      <c r="K28" s="270">
        <v>0</v>
      </c>
      <c r="L28" s="393"/>
      <c r="M28" s="35"/>
      <c r="N28" s="88" t="s">
        <v>38</v>
      </c>
      <c r="O28" s="292">
        <v>0</v>
      </c>
      <c r="P28" s="265">
        <v>69</v>
      </c>
      <c r="Q28" s="272">
        <v>0</v>
      </c>
      <c r="R28" s="256">
        <v>0</v>
      </c>
      <c r="S28" s="256" t="s">
        <v>245</v>
      </c>
      <c r="T28" s="265">
        <v>130</v>
      </c>
      <c r="U28" s="265">
        <v>71</v>
      </c>
      <c r="V28" s="292">
        <v>0</v>
      </c>
      <c r="W28" s="265">
        <v>0</v>
      </c>
      <c r="X28" s="273">
        <v>0</v>
      </c>
      <c r="Y28" s="399">
        <v>100</v>
      </c>
      <c r="Z28" s="254"/>
      <c r="AB28" s="261"/>
    </row>
    <row r="29" spans="2:28" ht="16.5" customHeight="1" x14ac:dyDescent="0.2">
      <c r="B29" s="455"/>
      <c r="C29" s="301" t="s">
        <v>10</v>
      </c>
      <c r="D29" s="282">
        <f t="shared" ref="D29:I29" si="9">SUM(D27:D28)</f>
        <v>343</v>
      </c>
      <c r="E29" s="282">
        <f t="shared" si="9"/>
        <v>100</v>
      </c>
      <c r="F29" s="282">
        <f t="shared" si="9"/>
        <v>443</v>
      </c>
      <c r="G29" s="282">
        <f t="shared" si="9"/>
        <v>13</v>
      </c>
      <c r="H29" s="282">
        <f t="shared" si="9"/>
        <v>24000</v>
      </c>
      <c r="I29" s="282">
        <f t="shared" si="9"/>
        <v>24013</v>
      </c>
      <c r="J29" s="277">
        <f>SUM(J27:J28)</f>
        <v>59</v>
      </c>
      <c r="K29" s="280">
        <f>SUM(K27:K28)</f>
        <v>0</v>
      </c>
      <c r="L29" s="396"/>
      <c r="M29" s="35"/>
      <c r="N29" s="89" t="s">
        <v>10</v>
      </c>
      <c r="O29" s="282">
        <f>SUM(O27:O28)</f>
        <v>0</v>
      </c>
      <c r="P29" s="277">
        <f>SUM(P27:P28)</f>
        <v>69</v>
      </c>
      <c r="Q29" s="297">
        <v>0</v>
      </c>
      <c r="R29" s="279">
        <v>0</v>
      </c>
      <c r="S29" s="279">
        <v>0</v>
      </c>
      <c r="T29" s="279">
        <f>SUM(T27:T28)</f>
        <v>130</v>
      </c>
      <c r="U29" s="279">
        <f>SUM(U27:U28)</f>
        <v>71</v>
      </c>
      <c r="V29" s="279">
        <v>0</v>
      </c>
      <c r="W29" s="279">
        <v>0</v>
      </c>
      <c r="X29" s="277">
        <v>0</v>
      </c>
      <c r="Y29" s="397">
        <f>SUM(Y27:Y28)</f>
        <v>267</v>
      </c>
      <c r="Z29" s="254"/>
      <c r="AB29" s="261"/>
    </row>
    <row r="30" spans="2:28" ht="16.5" customHeight="1" x14ac:dyDescent="0.2">
      <c r="B30" s="458" t="s">
        <v>215</v>
      </c>
      <c r="C30" s="299" t="s">
        <v>31</v>
      </c>
      <c r="D30" s="257">
        <v>481</v>
      </c>
      <c r="E30" s="257">
        <v>200</v>
      </c>
      <c r="F30" s="257">
        <f t="shared" si="1"/>
        <v>681</v>
      </c>
      <c r="G30" s="258">
        <v>856</v>
      </c>
      <c r="H30" s="250">
        <v>44553</v>
      </c>
      <c r="I30" s="257">
        <f t="shared" si="4"/>
        <v>45409</v>
      </c>
      <c r="J30" s="258">
        <v>70</v>
      </c>
      <c r="K30" s="264">
        <v>0</v>
      </c>
      <c r="L30" s="393"/>
      <c r="M30" s="35"/>
      <c r="N30" s="87" t="s">
        <v>31</v>
      </c>
      <c r="O30" s="259">
        <v>0</v>
      </c>
      <c r="P30" s="258">
        <v>0</v>
      </c>
      <c r="Q30" s="259">
        <v>0</v>
      </c>
      <c r="R30" s="258">
        <v>0</v>
      </c>
      <c r="S30" s="256">
        <v>0</v>
      </c>
      <c r="T30" s="258">
        <v>0</v>
      </c>
      <c r="U30" s="259">
        <v>0</v>
      </c>
      <c r="V30" s="258">
        <v>0</v>
      </c>
      <c r="W30" s="258">
        <v>0</v>
      </c>
      <c r="X30" s="258">
        <v>0</v>
      </c>
      <c r="Y30" s="401">
        <v>0</v>
      </c>
      <c r="Z30" s="254"/>
      <c r="AB30" s="261"/>
    </row>
    <row r="31" spans="2:28" ht="16.5" customHeight="1" x14ac:dyDescent="0.2">
      <c r="B31" s="423"/>
      <c r="C31" s="304" t="s">
        <v>32</v>
      </c>
      <c r="D31" s="262">
        <v>83</v>
      </c>
      <c r="E31" s="262">
        <v>1340</v>
      </c>
      <c r="F31" s="262">
        <f t="shared" si="1"/>
        <v>1423</v>
      </c>
      <c r="G31" s="265">
        <v>46</v>
      </c>
      <c r="H31" s="263">
        <v>41400</v>
      </c>
      <c r="I31" s="262">
        <f t="shared" si="4"/>
        <v>41446</v>
      </c>
      <c r="J31" s="265">
        <v>0</v>
      </c>
      <c r="K31" s="270">
        <v>0</v>
      </c>
      <c r="L31" s="393"/>
      <c r="M31" s="35"/>
      <c r="N31" s="88" t="s">
        <v>32</v>
      </c>
      <c r="O31" s="292">
        <v>0</v>
      </c>
      <c r="P31" s="265">
        <v>0</v>
      </c>
      <c r="Q31" s="292">
        <v>0</v>
      </c>
      <c r="R31" s="265">
        <v>0</v>
      </c>
      <c r="S31" s="256">
        <v>0</v>
      </c>
      <c r="T31" s="265">
        <v>0</v>
      </c>
      <c r="U31" s="292">
        <v>0</v>
      </c>
      <c r="V31" s="265">
        <v>0</v>
      </c>
      <c r="W31" s="265">
        <v>0</v>
      </c>
      <c r="X31" s="263">
        <v>0</v>
      </c>
      <c r="Y31" s="395">
        <v>0</v>
      </c>
      <c r="Z31" s="254"/>
      <c r="AB31" s="261"/>
    </row>
    <row r="32" spans="2:28" ht="16.5" customHeight="1" x14ac:dyDescent="0.2">
      <c r="B32" s="423"/>
      <c r="C32" s="304" t="s">
        <v>33</v>
      </c>
      <c r="D32" s="274">
        <v>0</v>
      </c>
      <c r="E32" s="274">
        <v>0</v>
      </c>
      <c r="F32" s="274">
        <f t="shared" si="1"/>
        <v>0</v>
      </c>
      <c r="G32" s="274">
        <v>14</v>
      </c>
      <c r="H32" s="273">
        <v>6819</v>
      </c>
      <c r="I32" s="274">
        <f t="shared" si="4"/>
        <v>6833</v>
      </c>
      <c r="J32" s="265">
        <v>0</v>
      </c>
      <c r="K32" s="270">
        <v>0</v>
      </c>
      <c r="L32" s="393"/>
      <c r="M32" s="35"/>
      <c r="N32" s="88" t="s">
        <v>33</v>
      </c>
      <c r="O32" s="292">
        <v>0</v>
      </c>
      <c r="P32" s="265">
        <v>0</v>
      </c>
      <c r="Q32" s="272">
        <v>0</v>
      </c>
      <c r="R32" s="256">
        <v>499</v>
      </c>
      <c r="S32" s="256">
        <v>499</v>
      </c>
      <c r="T32" s="265">
        <v>0</v>
      </c>
      <c r="U32" s="292">
        <v>0</v>
      </c>
      <c r="V32" s="265">
        <v>0</v>
      </c>
      <c r="W32" s="265">
        <v>0</v>
      </c>
      <c r="X32" s="256">
        <v>0</v>
      </c>
      <c r="Y32" s="402">
        <v>0</v>
      </c>
      <c r="Z32" s="254"/>
      <c r="AB32" s="261"/>
    </row>
    <row r="33" spans="2:28" ht="16.5" customHeight="1" x14ac:dyDescent="0.2">
      <c r="B33" s="424"/>
      <c r="C33" s="301" t="s">
        <v>10</v>
      </c>
      <c r="D33" s="282">
        <f t="shared" ref="D33:K33" si="10">SUM(D30:D32)</f>
        <v>564</v>
      </c>
      <c r="E33" s="282">
        <f t="shared" si="10"/>
        <v>1540</v>
      </c>
      <c r="F33" s="282">
        <f t="shared" si="10"/>
        <v>2104</v>
      </c>
      <c r="G33" s="282">
        <f>SUM(G30:G32)</f>
        <v>916</v>
      </c>
      <c r="H33" s="282">
        <f t="shared" si="10"/>
        <v>92772</v>
      </c>
      <c r="I33" s="282">
        <f t="shared" si="10"/>
        <v>93688</v>
      </c>
      <c r="J33" s="277">
        <f>SUM(J30:J32)</f>
        <v>70</v>
      </c>
      <c r="K33" s="280">
        <f t="shared" si="10"/>
        <v>0</v>
      </c>
      <c r="L33" s="396"/>
      <c r="M33" s="35"/>
      <c r="N33" s="89" t="s">
        <v>10</v>
      </c>
      <c r="O33" s="282">
        <f>SUM(O30:O32)</f>
        <v>0</v>
      </c>
      <c r="P33" s="277">
        <f>SUM(P30:P32)</f>
        <v>0</v>
      </c>
      <c r="Q33" s="297">
        <f>SUM(Q30:Q32)</f>
        <v>0</v>
      </c>
      <c r="R33" s="279">
        <f>SUM(R30:R32)</f>
        <v>499</v>
      </c>
      <c r="S33" s="279">
        <f>SUM(S30:S32)</f>
        <v>499</v>
      </c>
      <c r="T33" s="279" t="s">
        <v>245</v>
      </c>
      <c r="U33" s="279">
        <v>0</v>
      </c>
      <c r="V33" s="279">
        <v>0</v>
      </c>
      <c r="W33" s="279">
        <v>0</v>
      </c>
      <c r="X33" s="277">
        <v>0</v>
      </c>
      <c r="Y33" s="397">
        <v>0</v>
      </c>
      <c r="Z33" s="254"/>
      <c r="AB33" s="261"/>
    </row>
    <row r="34" spans="2:28" ht="16.5" customHeight="1" x14ac:dyDescent="0.2">
      <c r="B34" s="453" t="s">
        <v>238</v>
      </c>
      <c r="C34" s="299" t="s">
        <v>39</v>
      </c>
      <c r="D34" s="257">
        <v>4657</v>
      </c>
      <c r="E34" s="257">
        <v>0</v>
      </c>
      <c r="F34" s="257">
        <f t="shared" si="1"/>
        <v>4657</v>
      </c>
      <c r="G34" s="250">
        <v>1321</v>
      </c>
      <c r="H34" s="273">
        <v>0</v>
      </c>
      <c r="I34" s="257">
        <f t="shared" si="4"/>
        <v>1321</v>
      </c>
      <c r="J34" s="252">
        <v>359</v>
      </c>
      <c r="K34" s="264">
        <v>0</v>
      </c>
      <c r="L34" s="393"/>
      <c r="M34" s="35"/>
      <c r="N34" s="87" t="s">
        <v>39</v>
      </c>
      <c r="O34" s="259">
        <v>10</v>
      </c>
      <c r="P34" s="252">
        <v>569</v>
      </c>
      <c r="Q34" s="259">
        <v>0</v>
      </c>
      <c r="R34" s="258">
        <v>28803</v>
      </c>
      <c r="S34" s="256">
        <f>Q34+R34</f>
        <v>28803</v>
      </c>
      <c r="T34" s="252">
        <v>1032</v>
      </c>
      <c r="U34" s="258">
        <v>312</v>
      </c>
      <c r="V34" s="259">
        <v>0</v>
      </c>
      <c r="W34" s="258">
        <v>0</v>
      </c>
      <c r="X34" s="250">
        <v>11535</v>
      </c>
      <c r="Y34" s="398">
        <v>84</v>
      </c>
      <c r="Z34" s="254"/>
      <c r="AB34" s="261"/>
    </row>
    <row r="35" spans="2:28" ht="16.5" customHeight="1" x14ac:dyDescent="0.2">
      <c r="B35" s="454"/>
      <c r="C35" s="304" t="s">
        <v>40</v>
      </c>
      <c r="D35" s="262">
        <v>3871</v>
      </c>
      <c r="E35" s="262">
        <v>0</v>
      </c>
      <c r="F35" s="262">
        <f t="shared" si="1"/>
        <v>3871</v>
      </c>
      <c r="G35" s="263">
        <v>655</v>
      </c>
      <c r="H35" s="273">
        <v>0</v>
      </c>
      <c r="I35" s="262">
        <f t="shared" si="4"/>
        <v>655</v>
      </c>
      <c r="J35" s="265">
        <v>360</v>
      </c>
      <c r="K35" s="264">
        <v>0</v>
      </c>
      <c r="L35" s="393"/>
      <c r="M35" s="35"/>
      <c r="N35" s="88" t="s">
        <v>40</v>
      </c>
      <c r="O35" s="332">
        <v>0</v>
      </c>
      <c r="P35" s="265">
        <v>2420</v>
      </c>
      <c r="Q35" s="292">
        <v>0</v>
      </c>
      <c r="R35" s="265">
        <v>0</v>
      </c>
      <c r="S35" s="256">
        <v>0</v>
      </c>
      <c r="T35" s="265">
        <v>0</v>
      </c>
      <c r="U35" s="265">
        <v>0</v>
      </c>
      <c r="V35" s="259">
        <v>0</v>
      </c>
      <c r="W35" s="265">
        <v>0</v>
      </c>
      <c r="X35" s="265">
        <v>0</v>
      </c>
      <c r="Y35" s="336">
        <v>0</v>
      </c>
      <c r="Z35" s="254"/>
      <c r="AB35" s="261"/>
    </row>
    <row r="36" spans="2:28" ht="16.5" customHeight="1" x14ac:dyDescent="0.2">
      <c r="B36" s="454"/>
      <c r="C36" s="304" t="s">
        <v>44</v>
      </c>
      <c r="D36" s="262">
        <f t="shared" ref="D36:I36" si="11">SUM(D34:D35)</f>
        <v>8528</v>
      </c>
      <c r="E36" s="262">
        <f t="shared" si="11"/>
        <v>0</v>
      </c>
      <c r="F36" s="262">
        <f t="shared" si="11"/>
        <v>8528</v>
      </c>
      <c r="G36" s="262">
        <f t="shared" si="11"/>
        <v>1976</v>
      </c>
      <c r="H36" s="262">
        <f t="shared" si="11"/>
        <v>0</v>
      </c>
      <c r="I36" s="262">
        <f t="shared" si="11"/>
        <v>1976</v>
      </c>
      <c r="J36" s="292">
        <f>SUM(J34:J35)</f>
        <v>719</v>
      </c>
      <c r="K36" s="264">
        <v>0</v>
      </c>
      <c r="L36" s="393"/>
      <c r="M36" s="35"/>
      <c r="N36" s="88" t="s">
        <v>44</v>
      </c>
      <c r="O36" s="292">
        <f t="shared" ref="O36:U36" si="12">SUM(O34:O35)</f>
        <v>10</v>
      </c>
      <c r="P36" s="265">
        <f t="shared" si="12"/>
        <v>2989</v>
      </c>
      <c r="Q36" s="272">
        <f>SUM(Q34:Q35)</f>
        <v>0</v>
      </c>
      <c r="R36" s="256">
        <f t="shared" si="12"/>
        <v>28803</v>
      </c>
      <c r="S36" s="256">
        <f t="shared" si="12"/>
        <v>28803</v>
      </c>
      <c r="T36" s="265">
        <f t="shared" si="12"/>
        <v>1032</v>
      </c>
      <c r="U36" s="265">
        <f t="shared" si="12"/>
        <v>312</v>
      </c>
      <c r="V36" s="265">
        <v>0</v>
      </c>
      <c r="W36" s="265">
        <v>0</v>
      </c>
      <c r="X36" s="263">
        <f>SUM(X34:X35)</f>
        <v>11535</v>
      </c>
      <c r="Y36" s="395">
        <f>SUM(Y34:Y35)</f>
        <v>84</v>
      </c>
      <c r="Z36" s="254"/>
      <c r="AB36" s="261"/>
    </row>
    <row r="37" spans="2:28" ht="16.5" customHeight="1" x14ac:dyDescent="0.2">
      <c r="B37" s="454"/>
      <c r="C37" s="304" t="s">
        <v>45</v>
      </c>
      <c r="D37" s="257">
        <v>637</v>
      </c>
      <c r="E37" s="257">
        <v>3109</v>
      </c>
      <c r="F37" s="257">
        <f t="shared" si="1"/>
        <v>3746</v>
      </c>
      <c r="G37" s="250">
        <v>8005</v>
      </c>
      <c r="H37" s="250">
        <v>1022945</v>
      </c>
      <c r="I37" s="257">
        <f t="shared" si="4"/>
        <v>1030950</v>
      </c>
      <c r="J37" s="265">
        <v>250</v>
      </c>
      <c r="K37" s="336">
        <v>0</v>
      </c>
      <c r="L37" s="393"/>
      <c r="M37" s="35"/>
      <c r="N37" s="88" t="s">
        <v>45</v>
      </c>
      <c r="O37" s="292">
        <v>1</v>
      </c>
      <c r="P37" s="265">
        <v>2480</v>
      </c>
      <c r="Q37" s="292">
        <v>7432</v>
      </c>
      <c r="R37" s="265">
        <v>253932</v>
      </c>
      <c r="S37" s="256">
        <f>Q37+R37</f>
        <v>261364</v>
      </c>
      <c r="T37" s="259">
        <v>0</v>
      </c>
      <c r="U37" s="259">
        <v>96</v>
      </c>
      <c r="V37" s="259">
        <v>0</v>
      </c>
      <c r="W37" s="292">
        <v>0</v>
      </c>
      <c r="X37" s="273">
        <v>38343</v>
      </c>
      <c r="Y37" s="399">
        <v>0</v>
      </c>
      <c r="Z37" s="254"/>
      <c r="AB37" s="261"/>
    </row>
    <row r="38" spans="2:28" ht="16.5" customHeight="1" x14ac:dyDescent="0.2">
      <c r="B38" s="454"/>
      <c r="C38" s="304" t="s">
        <v>46</v>
      </c>
      <c r="D38" s="274">
        <v>1161</v>
      </c>
      <c r="E38" s="274">
        <v>6341</v>
      </c>
      <c r="F38" s="274">
        <f t="shared" si="1"/>
        <v>7502</v>
      </c>
      <c r="G38" s="273">
        <v>0</v>
      </c>
      <c r="H38" s="273">
        <v>287732</v>
      </c>
      <c r="I38" s="274">
        <f t="shared" si="4"/>
        <v>287732</v>
      </c>
      <c r="J38" s="265">
        <v>0</v>
      </c>
      <c r="K38" s="270">
        <v>0</v>
      </c>
      <c r="L38" s="393"/>
      <c r="M38" s="35"/>
      <c r="N38" s="88" t="s">
        <v>46</v>
      </c>
      <c r="O38" s="292">
        <v>0</v>
      </c>
      <c r="P38" s="265">
        <v>241</v>
      </c>
      <c r="Q38" s="272">
        <v>0</v>
      </c>
      <c r="R38" s="256">
        <v>40</v>
      </c>
      <c r="S38" s="256">
        <f>Q38+R38</f>
        <v>40</v>
      </c>
      <c r="T38" s="265">
        <v>0</v>
      </c>
      <c r="U38" s="265">
        <v>0</v>
      </c>
      <c r="V38" s="259">
        <v>0</v>
      </c>
      <c r="W38" s="292">
        <v>0</v>
      </c>
      <c r="X38" s="273">
        <v>1500</v>
      </c>
      <c r="Y38" s="399">
        <v>0</v>
      </c>
      <c r="Z38" s="254"/>
      <c r="AB38" s="261"/>
    </row>
    <row r="39" spans="2:28" ht="16.5" customHeight="1" x14ac:dyDescent="0.2">
      <c r="B39" s="454"/>
      <c r="C39" s="304" t="s">
        <v>44</v>
      </c>
      <c r="D39" s="274">
        <f t="shared" ref="D39:I39" si="13">SUM(D37:D38)</f>
        <v>1798</v>
      </c>
      <c r="E39" s="274">
        <f t="shared" si="13"/>
        <v>9450</v>
      </c>
      <c r="F39" s="274">
        <f t="shared" si="13"/>
        <v>11248</v>
      </c>
      <c r="G39" s="274">
        <f t="shared" si="13"/>
        <v>8005</v>
      </c>
      <c r="H39" s="274">
        <f t="shared" si="13"/>
        <v>1310677</v>
      </c>
      <c r="I39" s="274">
        <f t="shared" si="13"/>
        <v>1318682</v>
      </c>
      <c r="J39" s="265">
        <f>SUM(J37:J38)</f>
        <v>250</v>
      </c>
      <c r="K39" s="270">
        <v>0</v>
      </c>
      <c r="L39" s="393"/>
      <c r="M39" s="35"/>
      <c r="N39" s="88" t="s">
        <v>44</v>
      </c>
      <c r="O39" s="292">
        <f t="shared" ref="O39:U39" si="14">SUM(O37:O38)</f>
        <v>1</v>
      </c>
      <c r="P39" s="265">
        <f t="shared" si="14"/>
        <v>2721</v>
      </c>
      <c r="Q39" s="272">
        <f t="shared" si="14"/>
        <v>7432</v>
      </c>
      <c r="R39" s="256">
        <f t="shared" si="14"/>
        <v>253972</v>
      </c>
      <c r="S39" s="256">
        <f t="shared" si="14"/>
        <v>261404</v>
      </c>
      <c r="T39" s="265">
        <f t="shared" si="14"/>
        <v>0</v>
      </c>
      <c r="U39" s="265">
        <f t="shared" si="14"/>
        <v>96</v>
      </c>
      <c r="V39" s="265">
        <v>0</v>
      </c>
      <c r="W39" s="265">
        <v>0</v>
      </c>
      <c r="X39" s="273">
        <f>SUM(X37:X38)</f>
        <v>39843</v>
      </c>
      <c r="Y39" s="399">
        <f>SUM(Y37:Y38)</f>
        <v>0</v>
      </c>
      <c r="Z39" s="254"/>
      <c r="AB39" s="261"/>
    </row>
    <row r="40" spans="2:28" ht="16.5" customHeight="1" x14ac:dyDescent="0.2">
      <c r="B40" s="455"/>
      <c r="C40" s="301" t="s">
        <v>10</v>
      </c>
      <c r="D40" s="282">
        <f t="shared" ref="D40:I40" si="15">D36+D39</f>
        <v>10326</v>
      </c>
      <c r="E40" s="282">
        <f t="shared" si="15"/>
        <v>9450</v>
      </c>
      <c r="F40" s="282">
        <f t="shared" si="15"/>
        <v>19776</v>
      </c>
      <c r="G40" s="282">
        <f t="shared" si="15"/>
        <v>9981</v>
      </c>
      <c r="H40" s="282">
        <f t="shared" si="15"/>
        <v>1310677</v>
      </c>
      <c r="I40" s="282">
        <f t="shared" si="15"/>
        <v>1320658</v>
      </c>
      <c r="J40" s="277">
        <f>J36+J39</f>
        <v>969</v>
      </c>
      <c r="K40" s="298">
        <v>0</v>
      </c>
      <c r="L40" s="393"/>
      <c r="M40" s="35"/>
      <c r="N40" s="89" t="s">
        <v>10</v>
      </c>
      <c r="O40" s="297">
        <f t="shared" ref="O40:U40" si="16">O36+O39</f>
        <v>11</v>
      </c>
      <c r="P40" s="279">
        <f t="shared" si="16"/>
        <v>5710</v>
      </c>
      <c r="Q40" s="297">
        <f>Q36+Q39</f>
        <v>7432</v>
      </c>
      <c r="R40" s="279">
        <f>R36+R39</f>
        <v>282775</v>
      </c>
      <c r="S40" s="279">
        <f t="shared" si="16"/>
        <v>290207</v>
      </c>
      <c r="T40" s="279">
        <f t="shared" si="16"/>
        <v>1032</v>
      </c>
      <c r="U40" s="279">
        <f t="shared" si="16"/>
        <v>408</v>
      </c>
      <c r="V40" s="279">
        <v>0</v>
      </c>
      <c r="W40" s="279">
        <v>0</v>
      </c>
      <c r="X40" s="277">
        <f>X36+X39</f>
        <v>51378</v>
      </c>
      <c r="Y40" s="397">
        <f>Y36+Y39</f>
        <v>84</v>
      </c>
      <c r="Z40" s="254"/>
      <c r="AA40" s="303"/>
      <c r="AB40" s="261"/>
    </row>
    <row r="41" spans="2:28" ht="16.5" customHeight="1" x14ac:dyDescent="0.2">
      <c r="B41" s="453" t="s">
        <v>239</v>
      </c>
      <c r="C41" s="299" t="s">
        <v>47</v>
      </c>
      <c r="D41" s="262">
        <v>2938</v>
      </c>
      <c r="E41" s="262">
        <v>20713</v>
      </c>
      <c r="F41" s="262">
        <f>SUM(D41:E41)</f>
        <v>23651</v>
      </c>
      <c r="G41" s="263">
        <v>4515</v>
      </c>
      <c r="H41" s="263">
        <v>1684157</v>
      </c>
      <c r="I41" s="262">
        <f>SUM(G41:H41)</f>
        <v>1688672</v>
      </c>
      <c r="J41" s="258">
        <v>0</v>
      </c>
      <c r="K41" s="264">
        <v>0</v>
      </c>
      <c r="L41" s="393"/>
      <c r="M41" s="35"/>
      <c r="N41" s="87" t="s">
        <v>47</v>
      </c>
      <c r="O41" s="334">
        <v>0</v>
      </c>
      <c r="P41" s="258">
        <v>0</v>
      </c>
      <c r="Q41" s="292">
        <v>0</v>
      </c>
      <c r="R41" s="265">
        <v>0</v>
      </c>
      <c r="S41" s="256">
        <v>0</v>
      </c>
      <c r="T41" s="258">
        <v>0</v>
      </c>
      <c r="U41" s="258">
        <v>0</v>
      </c>
      <c r="V41" s="258">
        <v>0</v>
      </c>
      <c r="W41" s="259">
        <v>0</v>
      </c>
      <c r="X41" s="263">
        <v>387068</v>
      </c>
      <c r="Y41" s="395">
        <v>0</v>
      </c>
      <c r="Z41" s="254"/>
      <c r="AB41" s="261"/>
    </row>
    <row r="42" spans="2:28" ht="16.5" customHeight="1" x14ac:dyDescent="0.2">
      <c r="B42" s="454"/>
      <c r="C42" s="299" t="s">
        <v>186</v>
      </c>
      <c r="D42" s="262">
        <v>18567</v>
      </c>
      <c r="E42" s="262">
        <v>21</v>
      </c>
      <c r="F42" s="262">
        <f>SUM(D42:E42)</f>
        <v>18588</v>
      </c>
      <c r="G42" s="263">
        <v>5071</v>
      </c>
      <c r="H42" s="263">
        <v>34794</v>
      </c>
      <c r="I42" s="262">
        <f>SUM(G42:H42)</f>
        <v>39865</v>
      </c>
      <c r="J42" s="258">
        <v>616</v>
      </c>
      <c r="K42" s="270">
        <v>0</v>
      </c>
      <c r="L42" s="393"/>
      <c r="M42" s="35"/>
      <c r="N42" s="88" t="s">
        <v>186</v>
      </c>
      <c r="O42" s="334">
        <v>101</v>
      </c>
      <c r="P42" s="258">
        <v>55</v>
      </c>
      <c r="Q42" s="292">
        <v>0</v>
      </c>
      <c r="R42" s="265">
        <v>0</v>
      </c>
      <c r="S42" s="256">
        <v>0</v>
      </c>
      <c r="T42" s="258">
        <v>54</v>
      </c>
      <c r="U42" s="258">
        <v>318</v>
      </c>
      <c r="V42" s="258">
        <v>0</v>
      </c>
      <c r="W42" s="259">
        <v>0</v>
      </c>
      <c r="X42" s="263">
        <v>498589</v>
      </c>
      <c r="Y42" s="395">
        <v>0</v>
      </c>
      <c r="Z42" s="254"/>
      <c r="AB42" s="261"/>
    </row>
    <row r="43" spans="2:28" ht="16.5" customHeight="1" x14ac:dyDescent="0.2">
      <c r="B43" s="454"/>
      <c r="C43" s="304" t="s">
        <v>52</v>
      </c>
      <c r="D43" s="262">
        <v>1765</v>
      </c>
      <c r="E43" s="262">
        <v>0</v>
      </c>
      <c r="F43" s="262">
        <f>SUM(D43:E43)</f>
        <v>1765</v>
      </c>
      <c r="G43" s="265">
        <v>0</v>
      </c>
      <c r="H43" s="265">
        <v>5096</v>
      </c>
      <c r="I43" s="262">
        <f>SUM(G43:H43)</f>
        <v>5096</v>
      </c>
      <c r="J43" s="265">
        <v>0</v>
      </c>
      <c r="K43" s="270">
        <v>0</v>
      </c>
      <c r="L43" s="393"/>
      <c r="M43" s="35"/>
      <c r="N43" s="88" t="s">
        <v>52</v>
      </c>
      <c r="O43" s="292">
        <v>0</v>
      </c>
      <c r="P43" s="265">
        <v>0</v>
      </c>
      <c r="Q43" s="292">
        <v>0</v>
      </c>
      <c r="R43" s="265">
        <v>0</v>
      </c>
      <c r="S43" s="256">
        <v>0</v>
      </c>
      <c r="T43" s="265">
        <v>0</v>
      </c>
      <c r="U43" s="265">
        <v>0</v>
      </c>
      <c r="V43" s="265">
        <v>0</v>
      </c>
      <c r="W43" s="292">
        <v>0</v>
      </c>
      <c r="X43" s="265">
        <v>0</v>
      </c>
      <c r="Y43" s="336">
        <v>0</v>
      </c>
      <c r="Z43" s="254"/>
      <c r="AB43" s="261"/>
    </row>
    <row r="44" spans="2:28" ht="16.5" customHeight="1" x14ac:dyDescent="0.2">
      <c r="B44" s="454"/>
      <c r="C44" s="304" t="s">
        <v>49</v>
      </c>
      <c r="D44" s="274">
        <v>3733</v>
      </c>
      <c r="E44" s="274">
        <v>0</v>
      </c>
      <c r="F44" s="274">
        <f>SUM(D44:E44)</f>
        <v>3733</v>
      </c>
      <c r="G44" s="256">
        <v>45</v>
      </c>
      <c r="H44" s="273">
        <v>236450</v>
      </c>
      <c r="I44" s="274">
        <f>SUM(G44:H44)</f>
        <v>236495</v>
      </c>
      <c r="J44" s="265">
        <v>162</v>
      </c>
      <c r="K44" s="270">
        <v>0</v>
      </c>
      <c r="L44" s="393"/>
      <c r="M44" s="35"/>
      <c r="N44" s="88" t="s">
        <v>49</v>
      </c>
      <c r="O44" s="292">
        <v>100</v>
      </c>
      <c r="P44" s="265">
        <v>82</v>
      </c>
      <c r="Q44" s="272">
        <v>7</v>
      </c>
      <c r="R44" s="265">
        <v>0</v>
      </c>
      <c r="S44" s="256">
        <v>7</v>
      </c>
      <c r="T44" s="265">
        <v>0</v>
      </c>
      <c r="U44" s="265">
        <v>0</v>
      </c>
      <c r="V44" s="265">
        <v>0</v>
      </c>
      <c r="W44" s="292">
        <v>0</v>
      </c>
      <c r="X44" s="273">
        <v>0</v>
      </c>
      <c r="Y44" s="399">
        <v>0</v>
      </c>
      <c r="AB44" s="261"/>
    </row>
    <row r="45" spans="2:28" ht="16.5" customHeight="1" x14ac:dyDescent="0.2">
      <c r="B45" s="455"/>
      <c r="C45" s="301" t="s">
        <v>10</v>
      </c>
      <c r="D45" s="279">
        <f t="shared" ref="D45:I45" si="17">SUM(D41:D44)</f>
        <v>27003</v>
      </c>
      <c r="E45" s="279">
        <f t="shared" si="17"/>
        <v>20734</v>
      </c>
      <c r="F45" s="279">
        <f t="shared" si="17"/>
        <v>47737</v>
      </c>
      <c r="G45" s="279">
        <f t="shared" si="17"/>
        <v>9631</v>
      </c>
      <c r="H45" s="279">
        <f t="shared" si="17"/>
        <v>1960497</v>
      </c>
      <c r="I45" s="279">
        <f t="shared" si="17"/>
        <v>1970128</v>
      </c>
      <c r="J45" s="279">
        <f>SUM(J41:J44)</f>
        <v>778</v>
      </c>
      <c r="K45" s="298">
        <v>0</v>
      </c>
      <c r="L45" s="393"/>
      <c r="M45" s="35"/>
      <c r="N45" s="89" t="s">
        <v>10</v>
      </c>
      <c r="O45" s="297">
        <f t="shared" ref="O45:U45" si="18">SUM(O41:O44)</f>
        <v>201</v>
      </c>
      <c r="P45" s="279">
        <f t="shared" si="18"/>
        <v>137</v>
      </c>
      <c r="Q45" s="297">
        <f t="shared" si="18"/>
        <v>7</v>
      </c>
      <c r="R45" s="279">
        <f t="shared" si="18"/>
        <v>0</v>
      </c>
      <c r="S45" s="279">
        <f t="shared" si="18"/>
        <v>7</v>
      </c>
      <c r="T45" s="279">
        <f t="shared" si="18"/>
        <v>54</v>
      </c>
      <c r="U45" s="279">
        <f t="shared" si="18"/>
        <v>318</v>
      </c>
      <c r="V45" s="279">
        <v>0</v>
      </c>
      <c r="W45" s="279">
        <v>0</v>
      </c>
      <c r="X45" s="277">
        <f>SUM(X41:X44)</f>
        <v>885657</v>
      </c>
      <c r="Y45" s="397">
        <f>SUM(Y41:Y44)</f>
        <v>0</v>
      </c>
      <c r="AB45" s="261"/>
    </row>
    <row r="46" spans="2:28" ht="16.5" customHeight="1" x14ac:dyDescent="0.2">
      <c r="B46" s="245"/>
      <c r="C46" s="299" t="s">
        <v>53</v>
      </c>
      <c r="D46" s="257">
        <v>1</v>
      </c>
      <c r="E46" s="257">
        <v>10</v>
      </c>
      <c r="F46" s="257">
        <f>SUM(D46:E46)</f>
        <v>11</v>
      </c>
      <c r="G46" s="250">
        <v>42</v>
      </c>
      <c r="H46" s="250">
        <v>31215</v>
      </c>
      <c r="I46" s="257">
        <f>SUM(G46:H46)</f>
        <v>31257</v>
      </c>
      <c r="J46" s="258">
        <v>157</v>
      </c>
      <c r="K46" s="264">
        <v>0</v>
      </c>
      <c r="L46" s="393"/>
      <c r="M46" s="35"/>
      <c r="N46" s="87" t="s">
        <v>53</v>
      </c>
      <c r="O46" s="259">
        <v>0</v>
      </c>
      <c r="P46" s="258">
        <v>0</v>
      </c>
      <c r="Q46" s="259">
        <v>0</v>
      </c>
      <c r="R46" s="258">
        <v>20</v>
      </c>
      <c r="S46" s="256">
        <v>20</v>
      </c>
      <c r="T46" s="265">
        <v>0</v>
      </c>
      <c r="U46" s="265">
        <v>0</v>
      </c>
      <c r="V46" s="258">
        <v>0</v>
      </c>
      <c r="W46" s="259">
        <v>1672</v>
      </c>
      <c r="X46" s="250">
        <v>98675</v>
      </c>
      <c r="Y46" s="398">
        <v>0</v>
      </c>
      <c r="AB46" s="261"/>
    </row>
    <row r="47" spans="2:28" ht="16.5" customHeight="1" x14ac:dyDescent="0.2">
      <c r="B47" s="245" t="s">
        <v>83</v>
      </c>
      <c r="C47" s="304" t="s">
        <v>56</v>
      </c>
      <c r="D47" s="262">
        <v>1442</v>
      </c>
      <c r="E47" s="262">
        <v>0</v>
      </c>
      <c r="F47" s="262">
        <f>SUM(D47:E47)</f>
        <v>1442</v>
      </c>
      <c r="G47" s="263">
        <v>0</v>
      </c>
      <c r="H47" s="265">
        <v>0</v>
      </c>
      <c r="I47" s="262">
        <f>SUM(G47:H47)</f>
        <v>0</v>
      </c>
      <c r="J47" s="265">
        <v>0</v>
      </c>
      <c r="K47" s="270">
        <v>0</v>
      </c>
      <c r="L47" s="393"/>
      <c r="M47" s="35"/>
      <c r="N47" s="88" t="s">
        <v>56</v>
      </c>
      <c r="O47" s="292">
        <v>0</v>
      </c>
      <c r="P47" s="265">
        <v>0</v>
      </c>
      <c r="Q47" s="292">
        <v>0</v>
      </c>
      <c r="R47" s="265">
        <v>0</v>
      </c>
      <c r="S47" s="256">
        <v>0</v>
      </c>
      <c r="T47" s="265">
        <v>0</v>
      </c>
      <c r="U47" s="265">
        <v>0</v>
      </c>
      <c r="V47" s="265">
        <v>0</v>
      </c>
      <c r="W47" s="292">
        <v>0</v>
      </c>
      <c r="X47" s="263">
        <v>362523</v>
      </c>
      <c r="Y47" s="395">
        <v>0</v>
      </c>
      <c r="AB47" s="261"/>
    </row>
    <row r="48" spans="2:28" ht="16.5" customHeight="1" x14ac:dyDescent="0.2">
      <c r="B48" s="245" t="s">
        <v>126</v>
      </c>
      <c r="C48" s="304" t="s">
        <v>57</v>
      </c>
      <c r="D48" s="265">
        <v>0</v>
      </c>
      <c r="E48" s="262">
        <v>0</v>
      </c>
      <c r="F48" s="262">
        <f>SUM(D48:E48)</f>
        <v>0</v>
      </c>
      <c r="G48" s="263">
        <v>0</v>
      </c>
      <c r="H48" s="265">
        <v>1100</v>
      </c>
      <c r="I48" s="262">
        <f>SUM(G48:H48)</f>
        <v>1100</v>
      </c>
      <c r="J48" s="265">
        <v>0</v>
      </c>
      <c r="K48" s="270">
        <v>0</v>
      </c>
      <c r="L48" s="393"/>
      <c r="M48" s="35"/>
      <c r="N48" s="88" t="s">
        <v>57</v>
      </c>
      <c r="O48" s="292">
        <v>0</v>
      </c>
      <c r="P48" s="265">
        <v>0</v>
      </c>
      <c r="Q48" s="292">
        <v>0</v>
      </c>
      <c r="R48" s="265">
        <v>47077</v>
      </c>
      <c r="S48" s="256">
        <v>47077</v>
      </c>
      <c r="T48" s="265">
        <v>0</v>
      </c>
      <c r="U48" s="265">
        <v>400</v>
      </c>
      <c r="V48" s="265">
        <v>0</v>
      </c>
      <c r="W48" s="292">
        <v>0</v>
      </c>
      <c r="X48" s="263">
        <v>301601</v>
      </c>
      <c r="Y48" s="395">
        <v>0</v>
      </c>
      <c r="AB48" s="261"/>
    </row>
    <row r="49" spans="2:28" ht="16.5" customHeight="1" x14ac:dyDescent="0.2">
      <c r="B49" s="245" t="s">
        <v>84</v>
      </c>
      <c r="C49" s="304" t="s">
        <v>54</v>
      </c>
      <c r="D49" s="288">
        <v>0</v>
      </c>
      <c r="E49" s="288">
        <v>219</v>
      </c>
      <c r="F49" s="262">
        <f>SUM(D49:E49)</f>
        <v>219</v>
      </c>
      <c r="G49" s="290">
        <v>0</v>
      </c>
      <c r="H49" s="268">
        <v>166609</v>
      </c>
      <c r="I49" s="262">
        <f>SUM(G49:H49)</f>
        <v>166609</v>
      </c>
      <c r="J49" s="265">
        <v>0</v>
      </c>
      <c r="K49" s="270">
        <v>0</v>
      </c>
      <c r="L49" s="393"/>
      <c r="M49" s="35"/>
      <c r="N49" s="88" t="s">
        <v>54</v>
      </c>
      <c r="O49" s="292">
        <v>0</v>
      </c>
      <c r="P49" s="265">
        <v>0</v>
      </c>
      <c r="Q49" s="289">
        <v>0</v>
      </c>
      <c r="R49" s="290">
        <v>0</v>
      </c>
      <c r="S49" s="256">
        <v>0</v>
      </c>
      <c r="T49" s="265">
        <v>0</v>
      </c>
      <c r="U49" s="265">
        <v>0</v>
      </c>
      <c r="V49" s="265">
        <v>0</v>
      </c>
      <c r="W49" s="265">
        <v>0</v>
      </c>
      <c r="X49" s="263">
        <v>2818</v>
      </c>
      <c r="Y49" s="395">
        <v>0</v>
      </c>
      <c r="AB49" s="261"/>
    </row>
    <row r="50" spans="2:28" ht="16.5" customHeight="1" x14ac:dyDescent="0.2">
      <c r="B50" s="275"/>
      <c r="C50" s="301" t="s">
        <v>10</v>
      </c>
      <c r="D50" s="279">
        <f t="shared" ref="D50:I50" si="19">SUM(D46:D49)</f>
        <v>1443</v>
      </c>
      <c r="E50" s="279">
        <f t="shared" si="19"/>
        <v>229</v>
      </c>
      <c r="F50" s="279">
        <f t="shared" si="19"/>
        <v>1672</v>
      </c>
      <c r="G50" s="279">
        <f t="shared" si="19"/>
        <v>42</v>
      </c>
      <c r="H50" s="279">
        <f t="shared" si="19"/>
        <v>198924</v>
      </c>
      <c r="I50" s="279">
        <f t="shared" si="19"/>
        <v>198966</v>
      </c>
      <c r="J50" s="279">
        <f>SUM(J46:J49)</f>
        <v>157</v>
      </c>
      <c r="K50" s="298">
        <v>0</v>
      </c>
      <c r="L50" s="393"/>
      <c r="M50" s="35"/>
      <c r="N50" s="89" t="s">
        <v>10</v>
      </c>
      <c r="O50" s="297">
        <f t="shared" ref="O50:U50" si="20">SUM(O46:O49)</f>
        <v>0</v>
      </c>
      <c r="P50" s="279">
        <f t="shared" si="20"/>
        <v>0</v>
      </c>
      <c r="Q50" s="297">
        <f t="shared" si="20"/>
        <v>0</v>
      </c>
      <c r="R50" s="279">
        <f t="shared" si="20"/>
        <v>47097</v>
      </c>
      <c r="S50" s="279">
        <f t="shared" si="20"/>
        <v>47097</v>
      </c>
      <c r="T50" s="279">
        <f t="shared" si="20"/>
        <v>0</v>
      </c>
      <c r="U50" s="279">
        <f t="shared" si="20"/>
        <v>400</v>
      </c>
      <c r="V50" s="279">
        <v>0</v>
      </c>
      <c r="W50" s="279">
        <f>SUM(W46:W49)</f>
        <v>1672</v>
      </c>
      <c r="X50" s="277">
        <f>SUM(X46:X49)</f>
        <v>765617</v>
      </c>
      <c r="Y50" s="397">
        <f>SUM(Y46:Y49)</f>
        <v>0</v>
      </c>
      <c r="AA50" s="303"/>
      <c r="AB50" s="261"/>
    </row>
    <row r="51" spans="2:28" ht="16.5" customHeight="1" x14ac:dyDescent="0.2">
      <c r="B51" s="451" t="s">
        <v>88</v>
      </c>
      <c r="C51" s="452"/>
      <c r="D51" s="155">
        <f>D14+D17+D21+D23+D26+D29+D33+D40+D45+D50</f>
        <v>61328</v>
      </c>
      <c r="E51" s="307">
        <f>E14+E17+E21+E23+E26+E29+E33+E40+E45+E50</f>
        <v>37085</v>
      </c>
      <c r="F51" s="307">
        <f>F14+F17+F21+F23+F26+F29+F33+F40+F45+F50</f>
        <v>98413</v>
      </c>
      <c r="G51" s="307">
        <f>SUM(G14,G21,G17,G26,G23,G29,G33,G40,G45,G50)</f>
        <v>132301</v>
      </c>
      <c r="H51" s="307">
        <f>SUM(H14,H21,H17,H26,H23,H29,H33,H40,H45,H50)</f>
        <v>4527606</v>
      </c>
      <c r="I51" s="308">
        <f>SUM(G51:H51)</f>
        <v>4659907</v>
      </c>
      <c r="J51" s="155">
        <f>SUM(J14,J21,J17,J26,J23,J29,J33,J40,J45,J50)</f>
        <v>137248</v>
      </c>
      <c r="K51" s="156">
        <f>SUM(K50,K45,K40,K29,K23,K33,K26,K17,K21,K14)</f>
        <v>98620</v>
      </c>
      <c r="L51" s="396"/>
      <c r="M51" s="35"/>
      <c r="N51" s="129" t="s">
        <v>210</v>
      </c>
      <c r="O51" s="224">
        <f>SUM(O50,O45,O40,O29,O23,O33,O26,O17,O21,O14)</f>
        <v>5960</v>
      </c>
      <c r="P51" s="155">
        <f>SUM(P50,P45,P40,P29,P23,P33,P26,P17,P21,P14)</f>
        <v>6310</v>
      </c>
      <c r="Q51" s="224">
        <f t="shared" ref="Q51:W51" si="21">SUM(Q14,Q21,Q17,Q26,Q33,Q23,Q29,Q40,Q45,Q50)</f>
        <v>14608</v>
      </c>
      <c r="R51" s="155">
        <f t="shared" si="21"/>
        <v>361179</v>
      </c>
      <c r="S51" s="155">
        <f t="shared" si="21"/>
        <v>375787</v>
      </c>
      <c r="T51" s="155">
        <f t="shared" si="21"/>
        <v>3903</v>
      </c>
      <c r="U51" s="155">
        <f t="shared" si="21"/>
        <v>1272</v>
      </c>
      <c r="V51" s="155">
        <f t="shared" si="21"/>
        <v>0</v>
      </c>
      <c r="W51" s="155">
        <f t="shared" si="21"/>
        <v>1672</v>
      </c>
      <c r="X51" s="155">
        <f>X14+X17+X21+X23+X26+X29+X33+X40+X45+X50</f>
        <v>1818318</v>
      </c>
      <c r="Y51" s="173">
        <f>Y14+Y17+Y21+Y23+Y26+Y29+Y33+Y40+Y45+Y50</f>
        <v>4126</v>
      </c>
      <c r="AB51" s="261"/>
    </row>
    <row r="52" spans="2:28" ht="27" customHeight="1" x14ac:dyDescent="0.2">
      <c r="B52" s="234"/>
      <c r="C52" s="234"/>
      <c r="D52" s="331"/>
      <c r="E52" s="331"/>
      <c r="F52" s="331"/>
      <c r="G52" s="331"/>
      <c r="H52" s="331"/>
      <c r="I52" s="254"/>
      <c r="J52" s="331"/>
      <c r="K52" s="331"/>
      <c r="L52" s="331"/>
      <c r="M52" s="254"/>
      <c r="N52" s="338"/>
      <c r="O52" s="331"/>
      <c r="P52" s="331"/>
      <c r="Q52" s="331"/>
      <c r="R52" s="331"/>
      <c r="S52" s="331"/>
      <c r="T52" s="331"/>
      <c r="U52" s="331"/>
      <c r="V52" s="331"/>
      <c r="W52" s="331"/>
      <c r="X52" s="331"/>
      <c r="Y52" s="331"/>
      <c r="AB52" s="261"/>
    </row>
    <row r="53" spans="2:28" ht="15.75" customHeight="1" x14ac:dyDescent="0.2">
      <c r="B53" s="339"/>
      <c r="C53" s="234"/>
      <c r="D53" s="331"/>
      <c r="E53" s="331"/>
      <c r="F53" s="331"/>
      <c r="G53" s="331"/>
      <c r="H53" s="331"/>
      <c r="I53" s="254"/>
      <c r="J53" s="331"/>
      <c r="K53" s="331"/>
      <c r="L53" s="331"/>
      <c r="M53" s="254"/>
      <c r="N53" s="338"/>
      <c r="O53" s="331"/>
      <c r="P53" s="331"/>
      <c r="Q53" s="331"/>
      <c r="R53" s="331"/>
      <c r="S53" s="331"/>
      <c r="T53" s="331"/>
      <c r="U53" s="331"/>
      <c r="V53" s="331"/>
      <c r="W53" s="331"/>
      <c r="X53" s="331"/>
      <c r="Y53" s="331"/>
      <c r="AB53" s="261"/>
    </row>
    <row r="54" spans="2:28" ht="15.75" customHeight="1" x14ac:dyDescent="0.2">
      <c r="B54" s="234"/>
      <c r="C54" s="234"/>
      <c r="D54" s="331"/>
      <c r="E54" s="331"/>
      <c r="F54" s="331"/>
      <c r="G54" s="331"/>
      <c r="H54" s="331"/>
      <c r="I54" s="254"/>
      <c r="J54" s="331"/>
      <c r="K54" s="331"/>
      <c r="L54" s="331"/>
      <c r="M54" s="254"/>
      <c r="N54" s="338"/>
      <c r="O54" s="331"/>
      <c r="P54" s="331"/>
      <c r="Q54" s="331"/>
      <c r="R54" s="331"/>
      <c r="S54" s="331"/>
      <c r="T54" s="331"/>
      <c r="U54" s="331"/>
      <c r="V54" s="331"/>
      <c r="W54" s="331"/>
      <c r="X54" s="331"/>
      <c r="Y54" s="331"/>
      <c r="AB54" s="261"/>
    </row>
    <row r="55" spans="2:28" ht="17.25" customHeight="1" x14ac:dyDescent="0.2">
      <c r="E55" s="229"/>
      <c r="F55" s="229"/>
      <c r="H55" s="311"/>
    </row>
    <row r="56" spans="2:28" ht="15.75" customHeight="1" x14ac:dyDescent="0.2">
      <c r="B56" s="459"/>
      <c r="C56" s="460"/>
      <c r="D56" s="460"/>
      <c r="E56" s="460"/>
      <c r="F56" s="460"/>
      <c r="G56" s="460"/>
      <c r="H56" s="460"/>
      <c r="I56" s="460"/>
      <c r="J56" s="460"/>
      <c r="K56" s="460"/>
      <c r="L56" s="316"/>
      <c r="N56" s="459"/>
      <c r="O56" s="459"/>
      <c r="P56" s="459"/>
      <c r="Q56" s="460"/>
      <c r="R56" s="460"/>
      <c r="S56" s="460"/>
      <c r="T56" s="460"/>
      <c r="U56" s="460"/>
      <c r="V56" s="460"/>
      <c r="W56" s="461"/>
      <c r="X56" s="461"/>
      <c r="Y56" s="391"/>
    </row>
    <row r="58" spans="2:28" x14ac:dyDescent="0.2">
      <c r="D58" s="312"/>
      <c r="E58" s="340"/>
      <c r="F58" s="340"/>
      <c r="G58" s="312"/>
      <c r="H58" s="312"/>
      <c r="I58" s="312"/>
      <c r="J58" s="312"/>
      <c r="K58" s="312"/>
      <c r="L58" s="312"/>
      <c r="M58" s="312"/>
      <c r="N58" s="312"/>
      <c r="O58" s="312"/>
      <c r="P58" s="312"/>
      <c r="Q58" s="312"/>
      <c r="R58" s="312"/>
      <c r="S58" s="312"/>
      <c r="T58" s="312"/>
      <c r="U58" s="312"/>
      <c r="V58" s="312"/>
      <c r="W58" s="312"/>
      <c r="X58" s="312"/>
      <c r="Y58" s="312"/>
    </row>
  </sheetData>
  <mergeCells count="27">
    <mergeCell ref="B51:C51"/>
    <mergeCell ref="B56:K56"/>
    <mergeCell ref="N56:X56"/>
    <mergeCell ref="B18:B21"/>
    <mergeCell ref="B24:B26"/>
    <mergeCell ref="B27:B29"/>
    <mergeCell ref="B30:B33"/>
    <mergeCell ref="B34:B40"/>
    <mergeCell ref="B41:B45"/>
    <mergeCell ref="B15:B17"/>
    <mergeCell ref="O3:O4"/>
    <mergeCell ref="P3:P4"/>
    <mergeCell ref="Q3:S4"/>
    <mergeCell ref="T3:T4"/>
    <mergeCell ref="W3:W4"/>
    <mergeCell ref="X3:X4"/>
    <mergeCell ref="Y3:Y4"/>
    <mergeCell ref="D4:F4"/>
    <mergeCell ref="G4:I4"/>
    <mergeCell ref="U3:U4"/>
    <mergeCell ref="V3:V4"/>
    <mergeCell ref="B3:B5"/>
    <mergeCell ref="C3:C5"/>
    <mergeCell ref="D3:I3"/>
    <mergeCell ref="J3:J4"/>
    <mergeCell ref="K3:K4"/>
    <mergeCell ref="N3:N5"/>
  </mergeCells>
  <phoneticPr fontId="2"/>
  <pageMargins left="0.51181102362204722" right="0.23622047244094491" top="0.39370078740157483" bottom="0.23622047244094491" header="0.31496062992125984" footer="0.19685039370078741"/>
  <pageSetup paperSize="9" scale="87" fitToWidth="0" orientation="portrait" r:id="rId1"/>
  <headerFooter alignWithMargins="0"/>
  <colBreaks count="1" manualBreakCount="1">
    <brk id="12" max="5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90A5D-716C-4A00-BBD6-7209F965F058}">
  <dimension ref="B1:Y59"/>
  <sheetViews>
    <sheetView showZeros="0" view="pageBreakPreview" zoomScaleNormal="100" zoomScaleSheetLayoutView="100" workbookViewId="0">
      <pane ySplit="5" topLeftCell="A6" activePane="bottomLeft" state="frozen"/>
      <selection pane="bottomLeft" activeCell="AA8" sqref="AA8"/>
    </sheetView>
  </sheetViews>
  <sheetFormatPr defaultColWidth="9" defaultRowHeight="13.2" x14ac:dyDescent="0.2"/>
  <cols>
    <col min="1" max="1" width="5.109375" style="229" customWidth="1"/>
    <col min="2" max="2" width="7.88671875" style="229" customWidth="1"/>
    <col min="3" max="3" width="10.33203125" style="229" customWidth="1"/>
    <col min="4" max="4" width="9.44140625" style="229" customWidth="1"/>
    <col min="5" max="6" width="9.44140625" style="341" customWidth="1"/>
    <col min="7" max="9" width="9.44140625" style="229" customWidth="1"/>
    <col min="10" max="10" width="9.44140625" style="229" bestFit="1" customWidth="1"/>
    <col min="11" max="11" width="10" style="229" customWidth="1"/>
    <col min="12" max="12" width="4.88671875" style="229" customWidth="1"/>
    <col min="13" max="13" width="4.109375" style="229" customWidth="1"/>
    <col min="14" max="14" width="10.21875" style="229" customWidth="1"/>
    <col min="15" max="24" width="9" style="229" customWidth="1"/>
    <col min="25" max="25" width="2.33203125" style="229" customWidth="1"/>
    <col min="26" max="16384" width="9" style="229"/>
  </cols>
  <sheetData>
    <row r="1" spans="2:25" ht="18" customHeight="1" x14ac:dyDescent="0.2">
      <c r="B1" s="230" t="s">
        <v>392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</row>
    <row r="2" spans="2:25" ht="14.25" customHeight="1" x14ac:dyDescent="0.2">
      <c r="B2" s="231"/>
      <c r="C2" s="231"/>
      <c r="D2" s="233"/>
      <c r="E2" s="233"/>
      <c r="F2" s="233"/>
      <c r="G2" s="233"/>
      <c r="H2" s="233"/>
      <c r="I2" s="233"/>
      <c r="J2" s="233"/>
      <c r="K2" s="233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</row>
    <row r="3" spans="2:25" ht="17.25" customHeight="1" x14ac:dyDescent="0.2">
      <c r="B3" s="422" t="s">
        <v>220</v>
      </c>
      <c r="C3" s="420" t="s">
        <v>93</v>
      </c>
      <c r="D3" s="426" t="s">
        <v>103</v>
      </c>
      <c r="E3" s="426"/>
      <c r="F3" s="426"/>
      <c r="G3" s="426"/>
      <c r="H3" s="426"/>
      <c r="I3" s="427"/>
      <c r="J3" s="428" t="s">
        <v>104</v>
      </c>
      <c r="K3" s="430" t="s">
        <v>106</v>
      </c>
      <c r="L3" s="234"/>
      <c r="M3" s="235"/>
      <c r="N3" s="432" t="s">
        <v>93</v>
      </c>
      <c r="O3" s="445" t="s">
        <v>105</v>
      </c>
      <c r="P3" s="420" t="s">
        <v>107</v>
      </c>
      <c r="Q3" s="447" t="s">
        <v>158</v>
      </c>
      <c r="R3" s="447"/>
      <c r="S3" s="448"/>
      <c r="T3" s="420" t="s">
        <v>109</v>
      </c>
      <c r="U3" s="420" t="s">
        <v>98</v>
      </c>
      <c r="V3" s="420" t="s">
        <v>97</v>
      </c>
      <c r="W3" s="420" t="s">
        <v>99</v>
      </c>
      <c r="X3" s="435" t="s">
        <v>100</v>
      </c>
      <c r="Y3" s="234"/>
    </row>
    <row r="4" spans="2:25" ht="17.25" customHeight="1" x14ac:dyDescent="0.2">
      <c r="B4" s="423"/>
      <c r="C4" s="421"/>
      <c r="D4" s="437" t="s">
        <v>90</v>
      </c>
      <c r="E4" s="438"/>
      <c r="F4" s="439"/>
      <c r="G4" s="440" t="s">
        <v>94</v>
      </c>
      <c r="H4" s="441"/>
      <c r="I4" s="442"/>
      <c r="J4" s="429"/>
      <c r="K4" s="431"/>
      <c r="L4" s="234"/>
      <c r="M4" s="236"/>
      <c r="N4" s="433"/>
      <c r="O4" s="446"/>
      <c r="P4" s="421"/>
      <c r="Q4" s="449"/>
      <c r="R4" s="449"/>
      <c r="S4" s="450"/>
      <c r="T4" s="421"/>
      <c r="U4" s="421"/>
      <c r="V4" s="421"/>
      <c r="W4" s="421"/>
      <c r="X4" s="436"/>
      <c r="Y4" s="234"/>
    </row>
    <row r="5" spans="2:25" ht="17.25" customHeight="1" x14ac:dyDescent="0.2">
      <c r="B5" s="424"/>
      <c r="C5" s="425"/>
      <c r="D5" s="237" t="s">
        <v>91</v>
      </c>
      <c r="E5" s="237" t="s">
        <v>92</v>
      </c>
      <c r="F5" s="237" t="s">
        <v>10</v>
      </c>
      <c r="G5" s="237" t="s">
        <v>91</v>
      </c>
      <c r="H5" s="237" t="s">
        <v>92</v>
      </c>
      <c r="I5" s="237" t="s">
        <v>10</v>
      </c>
      <c r="J5" s="238" t="s">
        <v>101</v>
      </c>
      <c r="K5" s="320" t="s">
        <v>101</v>
      </c>
      <c r="L5" s="321"/>
      <c r="M5" s="240"/>
      <c r="N5" s="434"/>
      <c r="O5" s="322" t="s">
        <v>101</v>
      </c>
      <c r="P5" s="323" t="s">
        <v>118</v>
      </c>
      <c r="Q5" s="324" t="s">
        <v>95</v>
      </c>
      <c r="R5" s="237" t="s">
        <v>96</v>
      </c>
      <c r="S5" s="237" t="s">
        <v>10</v>
      </c>
      <c r="T5" s="241" t="s">
        <v>102</v>
      </c>
      <c r="U5" s="241" t="s">
        <v>102</v>
      </c>
      <c r="V5" s="242" t="s">
        <v>325</v>
      </c>
      <c r="W5" s="241" t="s">
        <v>102</v>
      </c>
      <c r="X5" s="243" t="s">
        <v>102</v>
      </c>
      <c r="Y5" s="244"/>
    </row>
    <row r="6" spans="2:25" ht="16.5" customHeight="1" x14ac:dyDescent="0.2">
      <c r="B6" s="245"/>
      <c r="C6" s="246" t="s">
        <v>85</v>
      </c>
      <c r="D6" s="247">
        <v>300</v>
      </c>
      <c r="E6" s="247">
        <v>1291</v>
      </c>
      <c r="F6" s="247">
        <f>SUM(D6:E6)</f>
        <v>1591</v>
      </c>
      <c r="G6" s="248">
        <v>1439</v>
      </c>
      <c r="H6" s="248">
        <v>53518</v>
      </c>
      <c r="I6" s="249">
        <f t="shared" ref="I6:I13" si="0">SUM(G6:H6)</f>
        <v>54957</v>
      </c>
      <c r="J6" s="248">
        <v>2486</v>
      </c>
      <c r="K6" s="264">
        <v>0</v>
      </c>
      <c r="L6" s="327"/>
      <c r="M6" s="254"/>
      <c r="N6" s="255" t="s">
        <v>85</v>
      </c>
      <c r="O6" s="328">
        <v>0</v>
      </c>
      <c r="P6" s="252">
        <v>0</v>
      </c>
      <c r="Q6" s="328">
        <v>0</v>
      </c>
      <c r="R6" s="252">
        <v>0</v>
      </c>
      <c r="S6" s="256" t="s">
        <v>245</v>
      </c>
      <c r="T6" s="252">
        <v>0</v>
      </c>
      <c r="U6" s="258">
        <v>0</v>
      </c>
      <c r="V6" s="259">
        <v>0</v>
      </c>
      <c r="W6" s="258">
        <v>0</v>
      </c>
      <c r="X6" s="260">
        <v>0</v>
      </c>
      <c r="Y6" s="254"/>
    </row>
    <row r="7" spans="2:25" ht="16.5" customHeight="1" x14ac:dyDescent="0.2">
      <c r="B7" s="245"/>
      <c r="C7" s="246" t="s">
        <v>174</v>
      </c>
      <c r="D7" s="262">
        <v>0</v>
      </c>
      <c r="E7" s="262">
        <v>0</v>
      </c>
      <c r="F7" s="262">
        <f>SUM(D7:E7)</f>
        <v>0</v>
      </c>
      <c r="G7" s="263">
        <v>7266</v>
      </c>
      <c r="H7" s="263">
        <v>12458</v>
      </c>
      <c r="I7" s="263">
        <f t="shared" si="0"/>
        <v>19724</v>
      </c>
      <c r="J7" s="258">
        <v>0</v>
      </c>
      <c r="K7" s="264">
        <v>0</v>
      </c>
      <c r="L7" s="327"/>
      <c r="M7" s="254"/>
      <c r="N7" s="255" t="s">
        <v>174</v>
      </c>
      <c r="O7" s="259">
        <v>0</v>
      </c>
      <c r="P7" s="258">
        <v>0</v>
      </c>
      <c r="Q7" s="292">
        <v>0</v>
      </c>
      <c r="R7" s="265">
        <v>0</v>
      </c>
      <c r="S7" s="256" t="s">
        <v>245</v>
      </c>
      <c r="T7" s="258">
        <v>0</v>
      </c>
      <c r="U7" s="258">
        <v>0</v>
      </c>
      <c r="V7" s="259">
        <v>0</v>
      </c>
      <c r="W7" s="258">
        <v>0</v>
      </c>
      <c r="X7" s="266">
        <v>0</v>
      </c>
      <c r="Y7" s="254"/>
    </row>
    <row r="8" spans="2:25" ht="16.5" customHeight="1" x14ac:dyDescent="0.2">
      <c r="B8" s="245" t="s">
        <v>61</v>
      </c>
      <c r="C8" s="267" t="s">
        <v>327</v>
      </c>
      <c r="D8" s="262">
        <v>2190</v>
      </c>
      <c r="E8" s="262">
        <v>0</v>
      </c>
      <c r="F8" s="262">
        <f t="shared" ref="F8:F38" si="1">SUM(D8:E8)</f>
        <v>2190</v>
      </c>
      <c r="G8" s="263">
        <v>0</v>
      </c>
      <c r="H8" s="265">
        <v>0</v>
      </c>
      <c r="I8" s="268">
        <f t="shared" si="0"/>
        <v>0</v>
      </c>
      <c r="J8" s="265">
        <v>0</v>
      </c>
      <c r="K8" s="270">
        <v>0</v>
      </c>
      <c r="L8" s="327"/>
      <c r="M8" s="254"/>
      <c r="N8" s="271" t="s">
        <v>329</v>
      </c>
      <c r="O8" s="292">
        <v>0</v>
      </c>
      <c r="P8" s="265">
        <v>0</v>
      </c>
      <c r="Q8" s="292">
        <v>0</v>
      </c>
      <c r="R8" s="265">
        <v>0</v>
      </c>
      <c r="S8" s="256">
        <v>0</v>
      </c>
      <c r="T8" s="258">
        <v>0</v>
      </c>
      <c r="U8" s="265">
        <v>0</v>
      </c>
      <c r="V8" s="259">
        <v>0</v>
      </c>
      <c r="W8" s="265">
        <v>0</v>
      </c>
      <c r="X8" s="270">
        <v>0</v>
      </c>
      <c r="Y8" s="254"/>
    </row>
    <row r="9" spans="2:25" ht="16.5" customHeight="1" x14ac:dyDescent="0.2">
      <c r="B9" s="245"/>
      <c r="C9" s="267" t="s">
        <v>1</v>
      </c>
      <c r="D9" s="262">
        <v>85</v>
      </c>
      <c r="E9" s="262">
        <v>185</v>
      </c>
      <c r="F9" s="262">
        <f t="shared" si="1"/>
        <v>270</v>
      </c>
      <c r="G9" s="263">
        <v>535</v>
      </c>
      <c r="H9" s="263">
        <v>32138</v>
      </c>
      <c r="I9" s="263">
        <f t="shared" si="0"/>
        <v>32673</v>
      </c>
      <c r="J9" s="265">
        <v>980</v>
      </c>
      <c r="K9" s="270">
        <v>0</v>
      </c>
      <c r="L9" s="327"/>
      <c r="M9" s="254"/>
      <c r="N9" s="271" t="s">
        <v>1</v>
      </c>
      <c r="O9" s="292">
        <v>1650</v>
      </c>
      <c r="P9" s="265">
        <v>10</v>
      </c>
      <c r="Q9" s="292">
        <v>550</v>
      </c>
      <c r="R9" s="265">
        <v>690</v>
      </c>
      <c r="S9" s="256">
        <v>1240</v>
      </c>
      <c r="T9" s="258">
        <v>300</v>
      </c>
      <c r="U9" s="265">
        <v>10</v>
      </c>
      <c r="V9" s="259">
        <v>0</v>
      </c>
      <c r="W9" s="265">
        <v>0</v>
      </c>
      <c r="X9" s="266">
        <v>34725</v>
      </c>
      <c r="Y9" s="254"/>
    </row>
    <row r="10" spans="2:25" ht="16.5" customHeight="1" x14ac:dyDescent="0.2">
      <c r="B10" s="245"/>
      <c r="C10" s="267" t="s">
        <v>2</v>
      </c>
      <c r="D10" s="262">
        <v>348</v>
      </c>
      <c r="E10" s="262">
        <v>16</v>
      </c>
      <c r="F10" s="262">
        <f t="shared" si="1"/>
        <v>364</v>
      </c>
      <c r="G10" s="263">
        <v>3016</v>
      </c>
      <c r="H10" s="263">
        <v>3980</v>
      </c>
      <c r="I10" s="268">
        <f t="shared" si="0"/>
        <v>6996</v>
      </c>
      <c r="J10" s="265">
        <v>36</v>
      </c>
      <c r="K10" s="270">
        <v>0</v>
      </c>
      <c r="L10" s="327"/>
      <c r="M10" s="254"/>
      <c r="N10" s="271" t="s">
        <v>2</v>
      </c>
      <c r="O10" s="292">
        <v>0</v>
      </c>
      <c r="P10" s="265">
        <v>220</v>
      </c>
      <c r="Q10" s="292">
        <v>0</v>
      </c>
      <c r="R10" s="265">
        <v>0</v>
      </c>
      <c r="S10" s="265" t="s">
        <v>245</v>
      </c>
      <c r="T10" s="258">
        <v>0</v>
      </c>
      <c r="U10" s="265">
        <v>0</v>
      </c>
      <c r="V10" s="259">
        <v>0</v>
      </c>
      <c r="W10" s="265">
        <v>0</v>
      </c>
      <c r="X10" s="266">
        <v>99961</v>
      </c>
      <c r="Y10" s="254"/>
    </row>
    <row r="11" spans="2:25" ht="16.5" customHeight="1" x14ac:dyDescent="0.2">
      <c r="B11" s="245" t="s">
        <v>62</v>
      </c>
      <c r="C11" s="267" t="s">
        <v>0</v>
      </c>
      <c r="D11" s="262">
        <v>9925</v>
      </c>
      <c r="E11" s="262">
        <v>187</v>
      </c>
      <c r="F11" s="262">
        <f t="shared" si="1"/>
        <v>10112</v>
      </c>
      <c r="G11" s="263">
        <v>10100</v>
      </c>
      <c r="H11" s="263">
        <v>161351</v>
      </c>
      <c r="I11" s="263">
        <f t="shared" si="0"/>
        <v>171451</v>
      </c>
      <c r="J11" s="265">
        <v>399</v>
      </c>
      <c r="K11" s="270">
        <v>0</v>
      </c>
      <c r="L11" s="327"/>
      <c r="M11" s="254"/>
      <c r="N11" s="271" t="s">
        <v>0</v>
      </c>
      <c r="O11" s="292">
        <v>3</v>
      </c>
      <c r="P11" s="265">
        <v>1093</v>
      </c>
      <c r="Q11" s="292">
        <v>0</v>
      </c>
      <c r="R11" s="265">
        <v>0</v>
      </c>
      <c r="S11" s="256">
        <v>0</v>
      </c>
      <c r="T11" s="258">
        <v>0</v>
      </c>
      <c r="U11" s="265">
        <v>0</v>
      </c>
      <c r="V11" s="259">
        <v>0</v>
      </c>
      <c r="W11" s="265">
        <v>0</v>
      </c>
      <c r="X11" s="266">
        <v>0</v>
      </c>
      <c r="Y11" s="254"/>
    </row>
    <row r="12" spans="2:25" ht="16.5" customHeight="1" x14ac:dyDescent="0.2">
      <c r="B12" s="245"/>
      <c r="C12" s="267" t="s">
        <v>3</v>
      </c>
      <c r="D12" s="272">
        <v>96</v>
      </c>
      <c r="E12" s="272">
        <v>0</v>
      </c>
      <c r="F12" s="262">
        <f t="shared" si="1"/>
        <v>96</v>
      </c>
      <c r="G12" s="273">
        <v>16780</v>
      </c>
      <c r="H12" s="265">
        <v>18900</v>
      </c>
      <c r="I12" s="263">
        <f t="shared" si="0"/>
        <v>35680</v>
      </c>
      <c r="J12" s="263">
        <v>5</v>
      </c>
      <c r="K12" s="270">
        <v>0</v>
      </c>
      <c r="L12" s="327"/>
      <c r="M12" s="254"/>
      <c r="N12" s="271" t="s">
        <v>3</v>
      </c>
      <c r="O12" s="292">
        <v>3432</v>
      </c>
      <c r="P12" s="265">
        <v>0</v>
      </c>
      <c r="Q12" s="272">
        <v>0</v>
      </c>
      <c r="R12" s="256">
        <v>0</v>
      </c>
      <c r="S12" s="256">
        <v>0</v>
      </c>
      <c r="T12" s="258">
        <v>0</v>
      </c>
      <c r="U12" s="265">
        <v>0</v>
      </c>
      <c r="V12" s="259">
        <v>0</v>
      </c>
      <c r="W12" s="265">
        <v>0</v>
      </c>
      <c r="X12" s="270">
        <v>0</v>
      </c>
      <c r="Y12" s="254"/>
    </row>
    <row r="13" spans="2:25" ht="16.5" customHeight="1" x14ac:dyDescent="0.2">
      <c r="B13" s="245"/>
      <c r="C13" s="267" t="s">
        <v>4</v>
      </c>
      <c r="D13" s="274">
        <v>146</v>
      </c>
      <c r="E13" s="274">
        <v>0</v>
      </c>
      <c r="F13" s="262">
        <f t="shared" si="1"/>
        <v>146</v>
      </c>
      <c r="G13" s="273">
        <v>78550</v>
      </c>
      <c r="H13" s="273">
        <v>18221</v>
      </c>
      <c r="I13" s="250">
        <f t="shared" si="0"/>
        <v>96771</v>
      </c>
      <c r="J13" s="263">
        <v>80079</v>
      </c>
      <c r="K13" s="270">
        <v>0</v>
      </c>
      <c r="L13" s="327"/>
      <c r="M13" s="254"/>
      <c r="N13" s="271" t="s">
        <v>4</v>
      </c>
      <c r="O13" s="292">
        <v>0</v>
      </c>
      <c r="P13" s="265">
        <v>0</v>
      </c>
      <c r="Q13" s="272">
        <v>0</v>
      </c>
      <c r="R13" s="256">
        <v>0</v>
      </c>
      <c r="S13" s="256">
        <v>0</v>
      </c>
      <c r="T13" s="258">
        <v>0</v>
      </c>
      <c r="U13" s="265">
        <v>0</v>
      </c>
      <c r="V13" s="259">
        <v>0</v>
      </c>
      <c r="W13" s="265">
        <v>0</v>
      </c>
      <c r="X13" s="270">
        <v>0</v>
      </c>
      <c r="Y13" s="254"/>
    </row>
    <row r="14" spans="2:25" ht="16.5" customHeight="1" x14ac:dyDescent="0.2">
      <c r="B14" s="275"/>
      <c r="C14" s="276" t="s">
        <v>10</v>
      </c>
      <c r="D14" s="277">
        <f t="shared" ref="D14:I14" si="2">SUM(D6:D13)</f>
        <v>13090</v>
      </c>
      <c r="E14" s="277">
        <f t="shared" si="2"/>
        <v>1679</v>
      </c>
      <c r="F14" s="277">
        <f t="shared" si="2"/>
        <v>14769</v>
      </c>
      <c r="G14" s="277">
        <f t="shared" si="2"/>
        <v>117686</v>
      </c>
      <c r="H14" s="277">
        <f t="shared" si="2"/>
        <v>300566</v>
      </c>
      <c r="I14" s="278">
        <f t="shared" si="2"/>
        <v>418252</v>
      </c>
      <c r="J14" s="277">
        <f>SUM(J6:J13)</f>
        <v>83985</v>
      </c>
      <c r="K14" s="298">
        <v>0</v>
      </c>
      <c r="L14" s="331"/>
      <c r="M14" s="254"/>
      <c r="N14" s="281" t="s">
        <v>10</v>
      </c>
      <c r="O14" s="282">
        <f t="shared" ref="O14:U14" si="3">SUM(O6:O13)</f>
        <v>5085</v>
      </c>
      <c r="P14" s="277">
        <f t="shared" si="3"/>
        <v>1323</v>
      </c>
      <c r="Q14" s="297">
        <f t="shared" si="3"/>
        <v>550</v>
      </c>
      <c r="R14" s="279">
        <f t="shared" si="3"/>
        <v>690</v>
      </c>
      <c r="S14" s="279">
        <f t="shared" si="3"/>
        <v>1240</v>
      </c>
      <c r="T14" s="279">
        <f t="shared" si="3"/>
        <v>300</v>
      </c>
      <c r="U14" s="279">
        <f t="shared" si="3"/>
        <v>10</v>
      </c>
      <c r="V14" s="279">
        <f>SUM(V6:V13)</f>
        <v>0</v>
      </c>
      <c r="W14" s="279">
        <f>SUM(W6:W13)</f>
        <v>0</v>
      </c>
      <c r="X14" s="280">
        <f>SUM(X6:X13)</f>
        <v>134686</v>
      </c>
      <c r="Y14" s="254"/>
    </row>
    <row r="15" spans="2:25" ht="16.5" customHeight="1" x14ac:dyDescent="0.2">
      <c r="B15" s="422" t="s">
        <v>189</v>
      </c>
      <c r="C15" s="284" t="s">
        <v>187</v>
      </c>
      <c r="D15" s="257">
        <v>343</v>
      </c>
      <c r="E15" s="257">
        <v>49</v>
      </c>
      <c r="F15" s="257">
        <f t="shared" si="1"/>
        <v>392</v>
      </c>
      <c r="G15" s="250">
        <v>61</v>
      </c>
      <c r="H15" s="250">
        <v>192936</v>
      </c>
      <c r="I15" s="250">
        <f t="shared" ref="I15:I38" si="4">SUM(G15:H15)</f>
        <v>192997</v>
      </c>
      <c r="J15" s="248">
        <v>0</v>
      </c>
      <c r="K15" s="286">
        <v>188494</v>
      </c>
      <c r="L15" s="331"/>
      <c r="M15" s="254"/>
      <c r="N15" s="287" t="s">
        <v>187</v>
      </c>
      <c r="O15" s="328">
        <v>691</v>
      </c>
      <c r="P15" s="268">
        <v>0</v>
      </c>
      <c r="Q15" s="272">
        <v>0</v>
      </c>
      <c r="R15" s="256">
        <v>0</v>
      </c>
      <c r="S15" s="256">
        <v>0</v>
      </c>
      <c r="T15" s="265">
        <v>0</v>
      </c>
      <c r="U15" s="265">
        <v>0</v>
      </c>
      <c r="V15" s="289">
        <v>0</v>
      </c>
      <c r="W15" s="290">
        <v>0</v>
      </c>
      <c r="X15" s="291">
        <v>100</v>
      </c>
      <c r="Y15" s="254"/>
    </row>
    <row r="16" spans="2:25" ht="16.5" customHeight="1" x14ac:dyDescent="0.2">
      <c r="B16" s="443"/>
      <c r="C16" s="267" t="s">
        <v>286</v>
      </c>
      <c r="D16" s="272">
        <v>0</v>
      </c>
      <c r="E16" s="272">
        <v>0</v>
      </c>
      <c r="F16" s="272">
        <f t="shared" si="1"/>
        <v>0</v>
      </c>
      <c r="G16" s="273">
        <v>1824</v>
      </c>
      <c r="H16" s="273">
        <v>8207</v>
      </c>
      <c r="I16" s="250">
        <f t="shared" si="4"/>
        <v>10031</v>
      </c>
      <c r="J16" s="265">
        <v>0</v>
      </c>
      <c r="K16" s="270">
        <v>0</v>
      </c>
      <c r="L16" s="327"/>
      <c r="M16" s="254"/>
      <c r="N16" s="271" t="s">
        <v>287</v>
      </c>
      <c r="O16" s="292">
        <v>0</v>
      </c>
      <c r="P16" s="265">
        <v>0</v>
      </c>
      <c r="Q16" s="272">
        <v>0</v>
      </c>
      <c r="R16" s="256">
        <v>0</v>
      </c>
      <c r="S16" s="256">
        <v>0</v>
      </c>
      <c r="T16" s="265">
        <v>0</v>
      </c>
      <c r="U16" s="265">
        <v>0</v>
      </c>
      <c r="V16" s="292">
        <v>0</v>
      </c>
      <c r="W16" s="265">
        <v>0</v>
      </c>
      <c r="X16" s="270">
        <v>0</v>
      </c>
      <c r="Y16" s="254"/>
    </row>
    <row r="17" spans="2:25" ht="16.5" customHeight="1" x14ac:dyDescent="0.2">
      <c r="B17" s="444"/>
      <c r="C17" s="276" t="s">
        <v>10</v>
      </c>
      <c r="D17" s="282">
        <f t="shared" ref="D17:J17" si="5">SUM(D15:D16)</f>
        <v>343</v>
      </c>
      <c r="E17" s="282">
        <f t="shared" si="5"/>
        <v>49</v>
      </c>
      <c r="F17" s="282">
        <f t="shared" si="5"/>
        <v>392</v>
      </c>
      <c r="G17" s="277">
        <f t="shared" si="5"/>
        <v>1885</v>
      </c>
      <c r="H17" s="277">
        <f t="shared" si="5"/>
        <v>201143</v>
      </c>
      <c r="I17" s="277">
        <f t="shared" si="5"/>
        <v>203028</v>
      </c>
      <c r="J17" s="277">
        <f t="shared" si="5"/>
        <v>0</v>
      </c>
      <c r="K17" s="280">
        <f>SUM(K15:K16)</f>
        <v>188494</v>
      </c>
      <c r="L17" s="331"/>
      <c r="M17" s="254"/>
      <c r="N17" s="281" t="s">
        <v>10</v>
      </c>
      <c r="O17" s="282">
        <f>SUM(O15:O16)</f>
        <v>691</v>
      </c>
      <c r="P17" s="277">
        <v>0</v>
      </c>
      <c r="Q17" s="297">
        <v>0</v>
      </c>
      <c r="R17" s="279">
        <v>0</v>
      </c>
      <c r="S17" s="279">
        <v>0</v>
      </c>
      <c r="T17" s="279">
        <v>0</v>
      </c>
      <c r="U17" s="279">
        <v>0</v>
      </c>
      <c r="V17" s="279">
        <v>0</v>
      </c>
      <c r="W17" s="279">
        <v>0</v>
      </c>
      <c r="X17" s="280">
        <v>100</v>
      </c>
      <c r="Y17" s="254"/>
    </row>
    <row r="18" spans="2:25" ht="16.5" customHeight="1" x14ac:dyDescent="0.2">
      <c r="B18" s="453" t="s">
        <v>235</v>
      </c>
      <c r="C18" s="294" t="s">
        <v>11</v>
      </c>
      <c r="D18" s="247">
        <v>2832</v>
      </c>
      <c r="E18" s="247">
        <v>0</v>
      </c>
      <c r="F18" s="247">
        <f t="shared" si="1"/>
        <v>2832</v>
      </c>
      <c r="G18" s="248">
        <v>0</v>
      </c>
      <c r="H18" s="248">
        <v>82503</v>
      </c>
      <c r="I18" s="248">
        <f t="shared" si="4"/>
        <v>82503</v>
      </c>
      <c r="J18" s="252">
        <v>0</v>
      </c>
      <c r="K18" s="253">
        <v>0</v>
      </c>
      <c r="L18" s="327"/>
      <c r="M18" s="254"/>
      <c r="N18" s="296" t="s">
        <v>11</v>
      </c>
      <c r="O18" s="328">
        <v>0</v>
      </c>
      <c r="P18" s="252">
        <v>0</v>
      </c>
      <c r="Q18" s="328">
        <v>0</v>
      </c>
      <c r="R18" s="252">
        <v>0</v>
      </c>
      <c r="S18" s="252">
        <v>0</v>
      </c>
      <c r="T18" s="252">
        <v>0</v>
      </c>
      <c r="U18" s="252">
        <v>0</v>
      </c>
      <c r="V18" s="252">
        <v>0</v>
      </c>
      <c r="W18" s="252">
        <v>0</v>
      </c>
      <c r="X18" s="260">
        <v>0</v>
      </c>
      <c r="Y18" s="254"/>
    </row>
    <row r="19" spans="2:25" ht="16.5" customHeight="1" x14ac:dyDescent="0.2">
      <c r="B19" s="454"/>
      <c r="C19" s="246" t="s">
        <v>14</v>
      </c>
      <c r="D19" s="257">
        <v>0</v>
      </c>
      <c r="E19" s="257">
        <v>0</v>
      </c>
      <c r="F19" s="257">
        <f t="shared" si="1"/>
        <v>0</v>
      </c>
      <c r="G19" s="250">
        <v>198</v>
      </c>
      <c r="H19" s="250">
        <v>112504</v>
      </c>
      <c r="I19" s="250">
        <f t="shared" si="4"/>
        <v>112702</v>
      </c>
      <c r="J19" s="258">
        <v>0</v>
      </c>
      <c r="K19" s="264">
        <v>0</v>
      </c>
      <c r="L19" s="327"/>
      <c r="M19" s="254"/>
      <c r="N19" s="255" t="s">
        <v>14</v>
      </c>
      <c r="O19" s="259">
        <v>0</v>
      </c>
      <c r="P19" s="258">
        <v>0</v>
      </c>
      <c r="Q19" s="259">
        <v>0</v>
      </c>
      <c r="R19" s="258">
        <v>0</v>
      </c>
      <c r="S19" s="265">
        <v>0</v>
      </c>
      <c r="T19" s="258">
        <v>0</v>
      </c>
      <c r="U19" s="258">
        <v>0</v>
      </c>
      <c r="V19" s="259">
        <v>0</v>
      </c>
      <c r="W19" s="258">
        <v>0</v>
      </c>
      <c r="X19" s="291">
        <v>2650</v>
      </c>
      <c r="Y19" s="254"/>
    </row>
    <row r="20" spans="2:25" ht="16.5" customHeight="1" x14ac:dyDescent="0.2">
      <c r="B20" s="454"/>
      <c r="C20" s="246" t="s">
        <v>176</v>
      </c>
      <c r="D20" s="272">
        <v>0</v>
      </c>
      <c r="E20" s="272">
        <v>0</v>
      </c>
      <c r="F20" s="272">
        <f t="shared" si="1"/>
        <v>0</v>
      </c>
      <c r="G20" s="256">
        <v>0</v>
      </c>
      <c r="H20" s="273">
        <v>9263</v>
      </c>
      <c r="I20" s="250">
        <f t="shared" si="4"/>
        <v>9263</v>
      </c>
      <c r="J20" s="265">
        <v>2470</v>
      </c>
      <c r="K20" s="264">
        <v>0</v>
      </c>
      <c r="L20" s="327"/>
      <c r="M20" s="254"/>
      <c r="N20" s="271" t="s">
        <v>176</v>
      </c>
      <c r="O20" s="259">
        <v>0</v>
      </c>
      <c r="P20" s="258">
        <v>0</v>
      </c>
      <c r="Q20" s="272">
        <v>0</v>
      </c>
      <c r="R20" s="256">
        <v>0</v>
      </c>
      <c r="S20" s="265">
        <v>0</v>
      </c>
      <c r="T20" s="265">
        <v>0</v>
      </c>
      <c r="U20" s="258">
        <v>0</v>
      </c>
      <c r="V20" s="259">
        <v>0</v>
      </c>
      <c r="W20" s="258">
        <v>0</v>
      </c>
      <c r="X20" s="293">
        <v>0</v>
      </c>
      <c r="Y20" s="254"/>
    </row>
    <row r="21" spans="2:25" ht="16.5" customHeight="1" x14ac:dyDescent="0.2">
      <c r="B21" s="455"/>
      <c r="C21" s="276" t="s">
        <v>10</v>
      </c>
      <c r="D21" s="282">
        <f t="shared" ref="D21:I21" si="6">SUM(D18:D20)</f>
        <v>2832</v>
      </c>
      <c r="E21" s="282">
        <f t="shared" si="6"/>
        <v>0</v>
      </c>
      <c r="F21" s="282">
        <f t="shared" si="6"/>
        <v>2832</v>
      </c>
      <c r="G21" s="297">
        <f t="shared" si="6"/>
        <v>198</v>
      </c>
      <c r="H21" s="297">
        <f t="shared" si="6"/>
        <v>204270</v>
      </c>
      <c r="I21" s="282">
        <f t="shared" si="6"/>
        <v>204468</v>
      </c>
      <c r="J21" s="297">
        <f>SUM(J18:J20)</f>
        <v>2470</v>
      </c>
      <c r="K21" s="335">
        <v>0</v>
      </c>
      <c r="L21" s="327"/>
      <c r="M21" s="254"/>
      <c r="N21" s="281" t="s">
        <v>10</v>
      </c>
      <c r="O21" s="297">
        <v>0</v>
      </c>
      <c r="P21" s="279">
        <v>0</v>
      </c>
      <c r="Q21" s="297">
        <v>0</v>
      </c>
      <c r="R21" s="279">
        <v>0</v>
      </c>
      <c r="S21" s="279">
        <v>0</v>
      </c>
      <c r="T21" s="279">
        <v>0</v>
      </c>
      <c r="U21" s="279">
        <v>0</v>
      </c>
      <c r="V21" s="279">
        <v>0</v>
      </c>
      <c r="W21" s="279">
        <v>0</v>
      </c>
      <c r="X21" s="280">
        <v>2650</v>
      </c>
      <c r="Y21" s="254"/>
    </row>
    <row r="22" spans="2:25" ht="16.5" customHeight="1" x14ac:dyDescent="0.2">
      <c r="B22" s="245" t="s">
        <v>75</v>
      </c>
      <c r="C22" s="299" t="s">
        <v>35</v>
      </c>
      <c r="D22" s="288">
        <v>3119</v>
      </c>
      <c r="E22" s="288">
        <v>3740</v>
      </c>
      <c r="F22" s="288">
        <f t="shared" si="1"/>
        <v>6859</v>
      </c>
      <c r="G22" s="268">
        <v>607</v>
      </c>
      <c r="H22" s="268">
        <v>195931</v>
      </c>
      <c r="I22" s="250">
        <f t="shared" si="4"/>
        <v>196538</v>
      </c>
      <c r="J22" s="250">
        <v>0</v>
      </c>
      <c r="K22" s="264">
        <v>0</v>
      </c>
      <c r="L22" s="331"/>
      <c r="M22" s="254"/>
      <c r="N22" s="300" t="s">
        <v>35</v>
      </c>
      <c r="O22" s="259">
        <v>0</v>
      </c>
      <c r="P22" s="250">
        <v>0</v>
      </c>
      <c r="Q22" s="289">
        <v>5943</v>
      </c>
      <c r="R22" s="290">
        <v>16330</v>
      </c>
      <c r="S22" s="256">
        <f>Q22+R22</f>
        <v>22273</v>
      </c>
      <c r="T22" s="258">
        <v>0</v>
      </c>
      <c r="U22" s="258">
        <v>0</v>
      </c>
      <c r="V22" s="259">
        <v>0</v>
      </c>
      <c r="W22" s="258">
        <v>0</v>
      </c>
      <c r="X22" s="286">
        <v>6177</v>
      </c>
      <c r="Y22" s="254"/>
    </row>
    <row r="23" spans="2:25" ht="16.5" customHeight="1" x14ac:dyDescent="0.2">
      <c r="B23" s="275" t="s">
        <v>76</v>
      </c>
      <c r="C23" s="301" t="s">
        <v>10</v>
      </c>
      <c r="D23" s="282">
        <f t="shared" ref="D23:I23" si="7">SUM(D22)</f>
        <v>3119</v>
      </c>
      <c r="E23" s="282">
        <f t="shared" si="7"/>
        <v>3740</v>
      </c>
      <c r="F23" s="282">
        <f t="shared" si="7"/>
        <v>6859</v>
      </c>
      <c r="G23" s="282">
        <f t="shared" si="7"/>
        <v>607</v>
      </c>
      <c r="H23" s="277">
        <f t="shared" si="7"/>
        <v>195931</v>
      </c>
      <c r="I23" s="277">
        <f t="shared" si="7"/>
        <v>196538</v>
      </c>
      <c r="J23" s="277">
        <v>0</v>
      </c>
      <c r="K23" s="280">
        <v>0</v>
      </c>
      <c r="L23" s="331"/>
      <c r="M23" s="254"/>
      <c r="N23" s="302" t="s">
        <v>10</v>
      </c>
      <c r="O23" s="282">
        <v>0</v>
      </c>
      <c r="P23" s="277">
        <v>0</v>
      </c>
      <c r="Q23" s="297">
        <v>5943</v>
      </c>
      <c r="R23" s="279">
        <v>16330</v>
      </c>
      <c r="S23" s="279">
        <f>Q23+R23</f>
        <v>22273</v>
      </c>
      <c r="T23" s="279">
        <v>0</v>
      </c>
      <c r="U23" s="279">
        <v>0</v>
      </c>
      <c r="V23" s="279">
        <v>0</v>
      </c>
      <c r="W23" s="279">
        <v>0</v>
      </c>
      <c r="X23" s="280">
        <v>6177</v>
      </c>
      <c r="Y23" s="254"/>
    </row>
    <row r="24" spans="2:25" ht="16.5" customHeight="1" x14ac:dyDescent="0.2">
      <c r="B24" s="453" t="s">
        <v>236</v>
      </c>
      <c r="C24" s="246" t="s">
        <v>22</v>
      </c>
      <c r="D24" s="257">
        <v>5066</v>
      </c>
      <c r="E24" s="257">
        <v>955</v>
      </c>
      <c r="F24" s="257">
        <f t="shared" si="1"/>
        <v>6021</v>
      </c>
      <c r="G24" s="250">
        <v>10648</v>
      </c>
      <c r="H24" s="250">
        <v>76643</v>
      </c>
      <c r="I24" s="250">
        <f t="shared" si="4"/>
        <v>87291</v>
      </c>
      <c r="J24" s="252">
        <v>45364</v>
      </c>
      <c r="K24" s="264">
        <v>0</v>
      </c>
      <c r="L24" s="327"/>
      <c r="M24" s="254"/>
      <c r="N24" s="255" t="s">
        <v>22</v>
      </c>
      <c r="O24" s="328">
        <v>723</v>
      </c>
      <c r="P24" s="258">
        <v>0</v>
      </c>
      <c r="Q24" s="259">
        <v>0</v>
      </c>
      <c r="R24" s="258">
        <v>0</v>
      </c>
      <c r="S24" s="290">
        <v>0</v>
      </c>
      <c r="T24" s="252">
        <v>0</v>
      </c>
      <c r="U24" s="258">
        <v>0</v>
      </c>
      <c r="V24" s="259">
        <v>0</v>
      </c>
      <c r="W24" s="258">
        <v>0</v>
      </c>
      <c r="X24" s="291">
        <v>20099</v>
      </c>
      <c r="Y24" s="254"/>
    </row>
    <row r="25" spans="2:25" ht="16.5" customHeight="1" x14ac:dyDescent="0.2">
      <c r="B25" s="456"/>
      <c r="C25" s="267" t="s">
        <v>23</v>
      </c>
      <c r="D25" s="288">
        <v>0</v>
      </c>
      <c r="E25" s="288">
        <v>0</v>
      </c>
      <c r="F25" s="288">
        <f t="shared" si="1"/>
        <v>0</v>
      </c>
      <c r="G25" s="290">
        <v>0</v>
      </c>
      <c r="H25" s="290">
        <v>0</v>
      </c>
      <c r="I25" s="250">
        <f t="shared" si="4"/>
        <v>0</v>
      </c>
      <c r="J25" s="258">
        <v>0</v>
      </c>
      <c r="K25" s="264">
        <v>0</v>
      </c>
      <c r="L25" s="327"/>
      <c r="M25" s="254"/>
      <c r="N25" s="255" t="s">
        <v>23</v>
      </c>
      <c r="O25" s="259">
        <v>0</v>
      </c>
      <c r="P25" s="258">
        <v>0</v>
      </c>
      <c r="Q25" s="289">
        <v>0</v>
      </c>
      <c r="R25" s="290">
        <v>0</v>
      </c>
      <c r="S25" s="265">
        <v>0</v>
      </c>
      <c r="T25" s="258">
        <v>0</v>
      </c>
      <c r="U25" s="258">
        <v>0</v>
      </c>
      <c r="V25" s="259">
        <v>0</v>
      </c>
      <c r="W25" s="258">
        <v>0</v>
      </c>
      <c r="X25" s="286">
        <v>0</v>
      </c>
      <c r="Y25" s="254"/>
    </row>
    <row r="26" spans="2:25" ht="16.5" customHeight="1" x14ac:dyDescent="0.2">
      <c r="B26" s="457"/>
      <c r="C26" s="276" t="s">
        <v>10</v>
      </c>
      <c r="D26" s="282">
        <f t="shared" ref="D26:I26" si="8">SUM(D24:D25)</f>
        <v>5066</v>
      </c>
      <c r="E26" s="282">
        <f t="shared" si="8"/>
        <v>955</v>
      </c>
      <c r="F26" s="282">
        <f t="shared" si="8"/>
        <v>6021</v>
      </c>
      <c r="G26" s="297">
        <f t="shared" si="8"/>
        <v>10648</v>
      </c>
      <c r="H26" s="297">
        <f t="shared" si="8"/>
        <v>76643</v>
      </c>
      <c r="I26" s="282">
        <f t="shared" si="8"/>
        <v>87291</v>
      </c>
      <c r="J26" s="297">
        <f>SUM(J24:J25)</f>
        <v>45364</v>
      </c>
      <c r="K26" s="335">
        <v>0</v>
      </c>
      <c r="L26" s="327"/>
      <c r="M26" s="254"/>
      <c r="N26" s="281" t="s">
        <v>10</v>
      </c>
      <c r="O26" s="297">
        <f>SUM(O24:O25)</f>
        <v>723</v>
      </c>
      <c r="P26" s="279">
        <v>0</v>
      </c>
      <c r="Q26" s="297">
        <v>0</v>
      </c>
      <c r="R26" s="279">
        <v>0</v>
      </c>
      <c r="S26" s="279">
        <v>0</v>
      </c>
      <c r="T26" s="279">
        <v>0</v>
      </c>
      <c r="U26" s="279">
        <v>0</v>
      </c>
      <c r="V26" s="279">
        <v>0</v>
      </c>
      <c r="W26" s="279">
        <v>0</v>
      </c>
      <c r="X26" s="280">
        <v>20099</v>
      </c>
      <c r="Y26" s="254"/>
    </row>
    <row r="27" spans="2:25" ht="16.5" customHeight="1" x14ac:dyDescent="0.2">
      <c r="B27" s="453" t="s">
        <v>237</v>
      </c>
      <c r="C27" s="299" t="s">
        <v>37</v>
      </c>
      <c r="D27" s="252">
        <v>0</v>
      </c>
      <c r="E27" s="257">
        <v>0</v>
      </c>
      <c r="F27" s="252">
        <f t="shared" si="1"/>
        <v>0</v>
      </c>
      <c r="G27" s="250">
        <v>0</v>
      </c>
      <c r="H27" s="250">
        <v>32100</v>
      </c>
      <c r="I27" s="250">
        <f t="shared" si="4"/>
        <v>32100</v>
      </c>
      <c r="J27" s="252">
        <v>0</v>
      </c>
      <c r="K27" s="264">
        <v>0</v>
      </c>
      <c r="L27" s="327"/>
      <c r="M27" s="254"/>
      <c r="N27" s="300" t="s">
        <v>37</v>
      </c>
      <c r="O27" s="259">
        <v>0</v>
      </c>
      <c r="P27" s="252">
        <v>0</v>
      </c>
      <c r="Q27" s="259">
        <v>0</v>
      </c>
      <c r="R27" s="258">
        <v>0</v>
      </c>
      <c r="S27" s="256">
        <v>0</v>
      </c>
      <c r="T27" s="252">
        <v>0</v>
      </c>
      <c r="U27" s="258">
        <v>0</v>
      </c>
      <c r="V27" s="259">
        <v>0</v>
      </c>
      <c r="W27" s="258">
        <v>0</v>
      </c>
      <c r="X27" s="264">
        <v>0</v>
      </c>
      <c r="Y27" s="254"/>
    </row>
    <row r="28" spans="2:25" ht="16.5" customHeight="1" x14ac:dyDescent="0.2">
      <c r="B28" s="454"/>
      <c r="C28" s="304" t="s">
        <v>38</v>
      </c>
      <c r="D28" s="288">
        <v>700</v>
      </c>
      <c r="E28" s="274">
        <v>0</v>
      </c>
      <c r="F28" s="288">
        <f t="shared" si="1"/>
        <v>700</v>
      </c>
      <c r="G28" s="273">
        <v>0</v>
      </c>
      <c r="H28" s="256">
        <v>0</v>
      </c>
      <c r="I28" s="250">
        <f t="shared" si="4"/>
        <v>0</v>
      </c>
      <c r="J28" s="265">
        <v>0</v>
      </c>
      <c r="K28" s="270">
        <v>0</v>
      </c>
      <c r="L28" s="327"/>
      <c r="M28" s="254"/>
      <c r="N28" s="305" t="s">
        <v>38</v>
      </c>
      <c r="O28" s="292">
        <v>0</v>
      </c>
      <c r="P28" s="265">
        <v>120</v>
      </c>
      <c r="Q28" s="272">
        <v>0</v>
      </c>
      <c r="R28" s="256">
        <v>0</v>
      </c>
      <c r="S28" s="256" t="s">
        <v>245</v>
      </c>
      <c r="T28" s="265">
        <v>0</v>
      </c>
      <c r="U28" s="265">
        <v>0</v>
      </c>
      <c r="V28" s="292">
        <v>0</v>
      </c>
      <c r="W28" s="265">
        <v>0</v>
      </c>
      <c r="X28" s="293">
        <v>0</v>
      </c>
      <c r="Y28" s="254"/>
    </row>
    <row r="29" spans="2:25" ht="16.5" customHeight="1" x14ac:dyDescent="0.2">
      <c r="B29" s="455"/>
      <c r="C29" s="301" t="s">
        <v>10</v>
      </c>
      <c r="D29" s="282">
        <f t="shared" ref="D29:I29" si="9">SUM(D27:D28)</f>
        <v>700</v>
      </c>
      <c r="E29" s="282">
        <f t="shared" si="9"/>
        <v>0</v>
      </c>
      <c r="F29" s="282">
        <f t="shared" si="9"/>
        <v>700</v>
      </c>
      <c r="G29" s="277">
        <f t="shared" si="9"/>
        <v>0</v>
      </c>
      <c r="H29" s="277">
        <f t="shared" si="9"/>
        <v>32100</v>
      </c>
      <c r="I29" s="277">
        <f t="shared" si="9"/>
        <v>32100</v>
      </c>
      <c r="J29" s="277">
        <f>SUM(J27:J28)</f>
        <v>0</v>
      </c>
      <c r="K29" s="280">
        <f>SUM(K27:K28)</f>
        <v>0</v>
      </c>
      <c r="L29" s="331"/>
      <c r="M29" s="254"/>
      <c r="N29" s="302" t="s">
        <v>10</v>
      </c>
      <c r="O29" s="282">
        <f>SUM(O27:O28)</f>
        <v>0</v>
      </c>
      <c r="P29" s="277">
        <f>SUM(P27:P28)</f>
        <v>120</v>
      </c>
      <c r="Q29" s="297">
        <v>0</v>
      </c>
      <c r="R29" s="279">
        <v>0</v>
      </c>
      <c r="S29" s="279">
        <v>0</v>
      </c>
      <c r="T29" s="279" t="s">
        <v>245</v>
      </c>
      <c r="U29" s="279">
        <v>0</v>
      </c>
      <c r="V29" s="279">
        <v>0</v>
      </c>
      <c r="W29" s="279">
        <v>0</v>
      </c>
      <c r="X29" s="280">
        <v>0</v>
      </c>
      <c r="Y29" s="254"/>
    </row>
    <row r="30" spans="2:25" ht="16.5" customHeight="1" x14ac:dyDescent="0.2">
      <c r="B30" s="458" t="s">
        <v>215</v>
      </c>
      <c r="C30" s="299" t="s">
        <v>31</v>
      </c>
      <c r="D30" s="257">
        <v>441</v>
      </c>
      <c r="E30" s="257">
        <v>0</v>
      </c>
      <c r="F30" s="257">
        <f t="shared" si="1"/>
        <v>441</v>
      </c>
      <c r="G30" s="258">
        <v>1117</v>
      </c>
      <c r="H30" s="250">
        <v>45647</v>
      </c>
      <c r="I30" s="250">
        <f t="shared" si="4"/>
        <v>46764</v>
      </c>
      <c r="J30" s="258">
        <v>85</v>
      </c>
      <c r="K30" s="264">
        <v>0</v>
      </c>
      <c r="L30" s="327"/>
      <c r="M30" s="254"/>
      <c r="N30" s="300" t="s">
        <v>31</v>
      </c>
      <c r="O30" s="259">
        <v>0</v>
      </c>
      <c r="P30" s="258">
        <v>0</v>
      </c>
      <c r="Q30" s="259">
        <v>0</v>
      </c>
      <c r="R30" s="258">
        <v>0</v>
      </c>
      <c r="S30" s="256">
        <v>0</v>
      </c>
      <c r="T30" s="258">
        <v>0</v>
      </c>
      <c r="U30" s="259">
        <v>0</v>
      </c>
      <c r="V30" s="258">
        <v>0</v>
      </c>
      <c r="W30" s="258">
        <v>0</v>
      </c>
      <c r="X30" s="264">
        <v>0</v>
      </c>
      <c r="Y30" s="254"/>
    </row>
    <row r="31" spans="2:25" ht="16.5" customHeight="1" x14ac:dyDescent="0.2">
      <c r="B31" s="423"/>
      <c r="C31" s="304" t="s">
        <v>32</v>
      </c>
      <c r="D31" s="262">
        <v>66</v>
      </c>
      <c r="E31" s="262">
        <v>1390</v>
      </c>
      <c r="F31" s="262">
        <f t="shared" si="1"/>
        <v>1456</v>
      </c>
      <c r="G31" s="265">
        <v>0</v>
      </c>
      <c r="H31" s="263">
        <v>43850</v>
      </c>
      <c r="I31" s="250">
        <f t="shared" si="4"/>
        <v>43850</v>
      </c>
      <c r="J31" s="265">
        <v>0</v>
      </c>
      <c r="K31" s="270">
        <v>0</v>
      </c>
      <c r="L31" s="327"/>
      <c r="M31" s="254"/>
      <c r="N31" s="305" t="s">
        <v>32</v>
      </c>
      <c r="O31" s="292">
        <v>0</v>
      </c>
      <c r="P31" s="265">
        <v>0</v>
      </c>
      <c r="Q31" s="292">
        <v>0</v>
      </c>
      <c r="R31" s="265">
        <v>0</v>
      </c>
      <c r="S31" s="256">
        <v>0</v>
      </c>
      <c r="T31" s="265">
        <v>0</v>
      </c>
      <c r="U31" s="292">
        <v>0</v>
      </c>
      <c r="V31" s="265">
        <v>0</v>
      </c>
      <c r="W31" s="265">
        <v>0</v>
      </c>
      <c r="X31" s="266">
        <v>0</v>
      </c>
      <c r="Y31" s="254"/>
    </row>
    <row r="32" spans="2:25" ht="16.5" customHeight="1" x14ac:dyDescent="0.2">
      <c r="B32" s="423"/>
      <c r="C32" s="304" t="s">
        <v>33</v>
      </c>
      <c r="D32" s="274">
        <v>0</v>
      </c>
      <c r="E32" s="274">
        <v>0</v>
      </c>
      <c r="F32" s="274">
        <f t="shared" si="1"/>
        <v>0</v>
      </c>
      <c r="G32" s="256">
        <v>10</v>
      </c>
      <c r="H32" s="273">
        <v>5757</v>
      </c>
      <c r="I32" s="250">
        <f t="shared" si="4"/>
        <v>5767</v>
      </c>
      <c r="J32" s="265">
        <v>0</v>
      </c>
      <c r="K32" s="270">
        <v>0</v>
      </c>
      <c r="L32" s="327"/>
      <c r="M32" s="254"/>
      <c r="N32" s="305" t="s">
        <v>33</v>
      </c>
      <c r="O32" s="292">
        <v>0</v>
      </c>
      <c r="P32" s="265">
        <v>0</v>
      </c>
      <c r="Q32" s="272">
        <v>0</v>
      </c>
      <c r="R32" s="256">
        <v>349</v>
      </c>
      <c r="S32" s="256">
        <v>349</v>
      </c>
      <c r="T32" s="265">
        <v>0</v>
      </c>
      <c r="U32" s="292">
        <v>0</v>
      </c>
      <c r="V32" s="265">
        <v>0</v>
      </c>
      <c r="W32" s="265">
        <v>0</v>
      </c>
      <c r="X32" s="306">
        <v>0</v>
      </c>
      <c r="Y32" s="254"/>
    </row>
    <row r="33" spans="2:25" ht="16.5" customHeight="1" x14ac:dyDescent="0.2">
      <c r="B33" s="424"/>
      <c r="C33" s="301" t="s">
        <v>10</v>
      </c>
      <c r="D33" s="282">
        <f t="shared" ref="D33:I33" si="10">SUM(D30:D32)</f>
        <v>507</v>
      </c>
      <c r="E33" s="282">
        <f t="shared" si="10"/>
        <v>1390</v>
      </c>
      <c r="F33" s="282">
        <f t="shared" si="10"/>
        <v>1897</v>
      </c>
      <c r="G33" s="277">
        <f t="shared" si="10"/>
        <v>1127</v>
      </c>
      <c r="H33" s="277">
        <f t="shared" si="10"/>
        <v>95254</v>
      </c>
      <c r="I33" s="277">
        <f t="shared" si="10"/>
        <v>96381</v>
      </c>
      <c r="J33" s="277">
        <v>85</v>
      </c>
      <c r="K33" s="280">
        <v>0</v>
      </c>
      <c r="L33" s="331"/>
      <c r="M33" s="254"/>
      <c r="N33" s="302" t="s">
        <v>10</v>
      </c>
      <c r="O33" s="282">
        <v>0</v>
      </c>
      <c r="P33" s="277">
        <v>0</v>
      </c>
      <c r="Q33" s="297">
        <v>0</v>
      </c>
      <c r="R33" s="279">
        <v>349</v>
      </c>
      <c r="S33" s="279">
        <v>349</v>
      </c>
      <c r="T33" s="279" t="s">
        <v>245</v>
      </c>
      <c r="U33" s="279">
        <v>0</v>
      </c>
      <c r="V33" s="279">
        <v>0</v>
      </c>
      <c r="W33" s="279">
        <v>0</v>
      </c>
      <c r="X33" s="280">
        <v>0</v>
      </c>
      <c r="Y33" s="254"/>
    </row>
    <row r="34" spans="2:25" ht="16.5" customHeight="1" x14ac:dyDescent="0.2">
      <c r="B34" s="453" t="s">
        <v>238</v>
      </c>
      <c r="C34" s="299" t="s">
        <v>39</v>
      </c>
      <c r="D34" s="257">
        <v>8045</v>
      </c>
      <c r="E34" s="257">
        <v>0</v>
      </c>
      <c r="F34" s="257">
        <f t="shared" si="1"/>
        <v>8045</v>
      </c>
      <c r="G34" s="250">
        <v>1796</v>
      </c>
      <c r="H34" s="273">
        <v>0</v>
      </c>
      <c r="I34" s="250">
        <f t="shared" si="4"/>
        <v>1796</v>
      </c>
      <c r="J34" s="252">
        <v>177</v>
      </c>
      <c r="K34" s="264">
        <v>0</v>
      </c>
      <c r="L34" s="327"/>
      <c r="M34" s="254"/>
      <c r="N34" s="300" t="s">
        <v>39</v>
      </c>
      <c r="O34" s="259">
        <v>17</v>
      </c>
      <c r="P34" s="252">
        <v>3463</v>
      </c>
      <c r="Q34" s="259">
        <v>0</v>
      </c>
      <c r="R34" s="258">
        <v>37460</v>
      </c>
      <c r="S34" s="256">
        <v>37460</v>
      </c>
      <c r="T34" s="252">
        <v>0</v>
      </c>
      <c r="U34" s="258">
        <v>0</v>
      </c>
      <c r="V34" s="259">
        <v>0</v>
      </c>
      <c r="W34" s="258">
        <v>0</v>
      </c>
      <c r="X34" s="291">
        <v>6720</v>
      </c>
      <c r="Y34" s="254"/>
    </row>
    <row r="35" spans="2:25" ht="16.5" customHeight="1" x14ac:dyDescent="0.2">
      <c r="B35" s="454"/>
      <c r="C35" s="304" t="s">
        <v>40</v>
      </c>
      <c r="D35" s="262">
        <v>3403</v>
      </c>
      <c r="E35" s="262">
        <v>0</v>
      </c>
      <c r="F35" s="262">
        <f t="shared" si="1"/>
        <v>3403</v>
      </c>
      <c r="G35" s="263">
        <v>997</v>
      </c>
      <c r="H35" s="273">
        <v>0</v>
      </c>
      <c r="I35" s="250">
        <f t="shared" si="4"/>
        <v>997</v>
      </c>
      <c r="J35" s="265">
        <v>480</v>
      </c>
      <c r="K35" s="270">
        <v>0</v>
      </c>
      <c r="L35" s="327"/>
      <c r="M35" s="254"/>
      <c r="N35" s="305" t="s">
        <v>40</v>
      </c>
      <c r="O35" s="332">
        <v>0</v>
      </c>
      <c r="P35" s="265">
        <v>8836</v>
      </c>
      <c r="Q35" s="292">
        <v>40</v>
      </c>
      <c r="R35" s="265">
        <v>24</v>
      </c>
      <c r="S35" s="256">
        <v>64</v>
      </c>
      <c r="T35" s="265">
        <v>0</v>
      </c>
      <c r="U35" s="265">
        <v>0</v>
      </c>
      <c r="V35" s="259">
        <v>0</v>
      </c>
      <c r="W35" s="265">
        <v>0</v>
      </c>
      <c r="X35" s="270">
        <v>0</v>
      </c>
      <c r="Y35" s="254"/>
    </row>
    <row r="36" spans="2:25" ht="16.5" customHeight="1" x14ac:dyDescent="0.2">
      <c r="B36" s="454"/>
      <c r="C36" s="304" t="s">
        <v>44</v>
      </c>
      <c r="D36" s="262">
        <f t="shared" ref="D36:J36" si="11">SUM(D34:D35)</f>
        <v>11448</v>
      </c>
      <c r="E36" s="262">
        <f t="shared" si="11"/>
        <v>0</v>
      </c>
      <c r="F36" s="262">
        <f t="shared" si="11"/>
        <v>11448</v>
      </c>
      <c r="G36" s="292">
        <f t="shared" si="11"/>
        <v>2793</v>
      </c>
      <c r="H36" s="292">
        <f t="shared" si="11"/>
        <v>0</v>
      </c>
      <c r="I36" s="262">
        <f t="shared" si="11"/>
        <v>2793</v>
      </c>
      <c r="J36" s="292">
        <f t="shared" si="11"/>
        <v>657</v>
      </c>
      <c r="K36" s="336">
        <v>0</v>
      </c>
      <c r="L36" s="327"/>
      <c r="M36" s="254"/>
      <c r="N36" s="305" t="s">
        <v>44</v>
      </c>
      <c r="O36" s="292">
        <f t="shared" ref="O36:U36" si="12">SUM(O34:O35)</f>
        <v>17</v>
      </c>
      <c r="P36" s="265">
        <f t="shared" si="12"/>
        <v>12299</v>
      </c>
      <c r="Q36" s="272">
        <f t="shared" si="12"/>
        <v>40</v>
      </c>
      <c r="R36" s="256">
        <f t="shared" si="12"/>
        <v>37484</v>
      </c>
      <c r="S36" s="256">
        <f t="shared" si="12"/>
        <v>37524</v>
      </c>
      <c r="T36" s="265">
        <f t="shared" si="12"/>
        <v>0</v>
      </c>
      <c r="U36" s="265">
        <f t="shared" si="12"/>
        <v>0</v>
      </c>
      <c r="V36" s="265">
        <v>0</v>
      </c>
      <c r="W36" s="265">
        <v>0</v>
      </c>
      <c r="X36" s="266">
        <v>6720</v>
      </c>
      <c r="Y36" s="254"/>
    </row>
    <row r="37" spans="2:25" ht="16.5" customHeight="1" x14ac:dyDescent="0.2">
      <c r="B37" s="454"/>
      <c r="C37" s="304" t="s">
        <v>45</v>
      </c>
      <c r="D37" s="257">
        <v>1417</v>
      </c>
      <c r="E37" s="257">
        <v>2845</v>
      </c>
      <c r="F37" s="257">
        <f t="shared" si="1"/>
        <v>4262</v>
      </c>
      <c r="G37" s="250">
        <v>4800</v>
      </c>
      <c r="H37" s="250">
        <v>1071535</v>
      </c>
      <c r="I37" s="250">
        <f t="shared" si="4"/>
        <v>1076335</v>
      </c>
      <c r="J37" s="265">
        <v>0</v>
      </c>
      <c r="K37" s="336">
        <v>0</v>
      </c>
      <c r="L37" s="327"/>
      <c r="M37" s="254"/>
      <c r="N37" s="305" t="s">
        <v>45</v>
      </c>
      <c r="O37" s="292">
        <v>0</v>
      </c>
      <c r="P37" s="265">
        <v>3893</v>
      </c>
      <c r="Q37" s="292">
        <v>12023</v>
      </c>
      <c r="R37" s="265">
        <v>249845</v>
      </c>
      <c r="S37" s="256">
        <v>261868</v>
      </c>
      <c r="T37" s="259">
        <v>0</v>
      </c>
      <c r="U37" s="259">
        <v>108</v>
      </c>
      <c r="V37" s="259">
        <v>0</v>
      </c>
      <c r="W37" s="292">
        <v>0</v>
      </c>
      <c r="X37" s="293">
        <v>52942</v>
      </c>
      <c r="Y37" s="254"/>
    </row>
    <row r="38" spans="2:25" ht="16.5" customHeight="1" x14ac:dyDescent="0.2">
      <c r="B38" s="454"/>
      <c r="C38" s="304" t="s">
        <v>46</v>
      </c>
      <c r="D38" s="274">
        <v>2092</v>
      </c>
      <c r="E38" s="274">
        <v>1719</v>
      </c>
      <c r="F38" s="274">
        <f t="shared" si="1"/>
        <v>3811</v>
      </c>
      <c r="G38" s="273">
        <v>0</v>
      </c>
      <c r="H38" s="273">
        <v>401293</v>
      </c>
      <c r="I38" s="250">
        <f t="shared" si="4"/>
        <v>401293</v>
      </c>
      <c r="J38" s="265">
        <v>0</v>
      </c>
      <c r="K38" s="270">
        <v>0</v>
      </c>
      <c r="L38" s="327"/>
      <c r="M38" s="254"/>
      <c r="N38" s="305" t="s">
        <v>46</v>
      </c>
      <c r="O38" s="292">
        <v>0</v>
      </c>
      <c r="P38" s="265">
        <v>1087</v>
      </c>
      <c r="Q38" s="272">
        <v>0</v>
      </c>
      <c r="R38" s="256">
        <v>0</v>
      </c>
      <c r="S38" s="256">
        <v>0</v>
      </c>
      <c r="T38" s="265">
        <v>0</v>
      </c>
      <c r="U38" s="265">
        <v>0</v>
      </c>
      <c r="V38" s="259">
        <v>0</v>
      </c>
      <c r="W38" s="292">
        <v>0</v>
      </c>
      <c r="X38" s="293">
        <v>0</v>
      </c>
      <c r="Y38" s="254"/>
    </row>
    <row r="39" spans="2:25" ht="16.5" customHeight="1" x14ac:dyDescent="0.2">
      <c r="B39" s="454"/>
      <c r="C39" s="304" t="s">
        <v>44</v>
      </c>
      <c r="D39" s="274">
        <f t="shared" ref="D39:I39" si="13">SUM(D37:D38)</f>
        <v>3509</v>
      </c>
      <c r="E39" s="274">
        <f t="shared" si="13"/>
        <v>4564</v>
      </c>
      <c r="F39" s="274">
        <f t="shared" si="13"/>
        <v>8073</v>
      </c>
      <c r="G39" s="265">
        <f t="shared" si="13"/>
        <v>4800</v>
      </c>
      <c r="H39" s="265">
        <f t="shared" si="13"/>
        <v>1472828</v>
      </c>
      <c r="I39" s="273">
        <f t="shared" si="13"/>
        <v>1477628</v>
      </c>
      <c r="J39" s="265">
        <v>0</v>
      </c>
      <c r="K39" s="270">
        <v>0</v>
      </c>
      <c r="L39" s="327"/>
      <c r="M39" s="254"/>
      <c r="N39" s="305" t="s">
        <v>44</v>
      </c>
      <c r="O39" s="292">
        <f t="shared" ref="O39:U39" si="14">SUM(O37:O38)</f>
        <v>0</v>
      </c>
      <c r="P39" s="265">
        <f t="shared" si="14"/>
        <v>4980</v>
      </c>
      <c r="Q39" s="272">
        <f t="shared" si="14"/>
        <v>12023</v>
      </c>
      <c r="R39" s="256">
        <f t="shared" si="14"/>
        <v>249845</v>
      </c>
      <c r="S39" s="256">
        <f t="shared" si="14"/>
        <v>261868</v>
      </c>
      <c r="T39" s="265">
        <f t="shared" si="14"/>
        <v>0</v>
      </c>
      <c r="U39" s="265">
        <f t="shared" si="14"/>
        <v>108</v>
      </c>
      <c r="V39" s="265">
        <v>0</v>
      </c>
      <c r="W39" s="265">
        <v>0</v>
      </c>
      <c r="X39" s="293">
        <f>SUM(X37:X38)</f>
        <v>52942</v>
      </c>
      <c r="Y39" s="254"/>
    </row>
    <row r="40" spans="2:25" ht="16.5" customHeight="1" x14ac:dyDescent="0.2">
      <c r="B40" s="455"/>
      <c r="C40" s="301" t="s">
        <v>10</v>
      </c>
      <c r="D40" s="282">
        <f t="shared" ref="D40:J40" si="15">D36+D39</f>
        <v>14957</v>
      </c>
      <c r="E40" s="282">
        <f t="shared" si="15"/>
        <v>4564</v>
      </c>
      <c r="F40" s="282">
        <f t="shared" si="15"/>
        <v>19521</v>
      </c>
      <c r="G40" s="277">
        <f t="shared" si="15"/>
        <v>7593</v>
      </c>
      <c r="H40" s="279">
        <f t="shared" si="15"/>
        <v>1472828</v>
      </c>
      <c r="I40" s="279">
        <f t="shared" si="15"/>
        <v>1480421</v>
      </c>
      <c r="J40" s="279">
        <f t="shared" si="15"/>
        <v>657</v>
      </c>
      <c r="K40" s="298">
        <v>0</v>
      </c>
      <c r="L40" s="327"/>
      <c r="M40" s="254"/>
      <c r="N40" s="302" t="s">
        <v>10</v>
      </c>
      <c r="O40" s="297">
        <f t="shared" ref="O40:U40" si="16">O36+O39</f>
        <v>17</v>
      </c>
      <c r="P40" s="279">
        <f t="shared" si="16"/>
        <v>17279</v>
      </c>
      <c r="Q40" s="297">
        <f t="shared" si="16"/>
        <v>12063</v>
      </c>
      <c r="R40" s="279">
        <f t="shared" si="16"/>
        <v>287329</v>
      </c>
      <c r="S40" s="279">
        <f t="shared" si="16"/>
        <v>299392</v>
      </c>
      <c r="T40" s="279">
        <f t="shared" si="16"/>
        <v>0</v>
      </c>
      <c r="U40" s="279">
        <f t="shared" si="16"/>
        <v>108</v>
      </c>
      <c r="V40" s="279">
        <v>0</v>
      </c>
      <c r="W40" s="279">
        <v>0</v>
      </c>
      <c r="X40" s="280">
        <f>X36+X39</f>
        <v>59662</v>
      </c>
      <c r="Y40" s="254"/>
    </row>
    <row r="41" spans="2:25" ht="16.5" customHeight="1" x14ac:dyDescent="0.2">
      <c r="B41" s="453" t="s">
        <v>239</v>
      </c>
      <c r="C41" s="299" t="s">
        <v>47</v>
      </c>
      <c r="D41" s="262">
        <v>5210</v>
      </c>
      <c r="E41" s="262">
        <v>20042</v>
      </c>
      <c r="F41" s="262">
        <f>SUM(D41:E41)</f>
        <v>25252</v>
      </c>
      <c r="G41" s="263">
        <v>4020</v>
      </c>
      <c r="H41" s="263">
        <v>1556983</v>
      </c>
      <c r="I41" s="250">
        <f>SUM(G41:H41)</f>
        <v>1561003</v>
      </c>
      <c r="J41" s="252">
        <v>0</v>
      </c>
      <c r="K41" s="264">
        <v>0</v>
      </c>
      <c r="L41" s="327"/>
      <c r="M41" s="254"/>
      <c r="N41" s="300" t="s">
        <v>47</v>
      </c>
      <c r="O41" s="334">
        <v>0</v>
      </c>
      <c r="P41" s="258">
        <v>5</v>
      </c>
      <c r="Q41" s="292">
        <v>0</v>
      </c>
      <c r="R41" s="265">
        <v>0</v>
      </c>
      <c r="S41" s="256">
        <v>0</v>
      </c>
      <c r="T41" s="258">
        <v>0</v>
      </c>
      <c r="U41" s="258">
        <v>0</v>
      </c>
      <c r="V41" s="258">
        <v>0</v>
      </c>
      <c r="W41" s="259">
        <v>0</v>
      </c>
      <c r="X41" s="266">
        <v>439761</v>
      </c>
      <c r="Y41" s="254"/>
    </row>
    <row r="42" spans="2:25" ht="16.5" customHeight="1" x14ac:dyDescent="0.2">
      <c r="B42" s="454"/>
      <c r="C42" s="299" t="s">
        <v>186</v>
      </c>
      <c r="D42" s="262">
        <v>29901</v>
      </c>
      <c r="E42" s="262">
        <v>21</v>
      </c>
      <c r="F42" s="262">
        <f>SUM(D42:E42)</f>
        <v>29922</v>
      </c>
      <c r="G42" s="263">
        <v>7662</v>
      </c>
      <c r="H42" s="263">
        <v>60050</v>
      </c>
      <c r="I42" s="250">
        <f>SUM(G42:H42)</f>
        <v>67712</v>
      </c>
      <c r="J42" s="258">
        <v>568</v>
      </c>
      <c r="K42" s="270">
        <v>0</v>
      </c>
      <c r="L42" s="327"/>
      <c r="M42" s="254"/>
      <c r="N42" s="305" t="s">
        <v>186</v>
      </c>
      <c r="O42" s="334">
        <v>107</v>
      </c>
      <c r="P42" s="258">
        <v>268</v>
      </c>
      <c r="Q42" s="292">
        <v>0</v>
      </c>
      <c r="R42" s="265">
        <v>0</v>
      </c>
      <c r="S42" s="256">
        <v>0</v>
      </c>
      <c r="T42" s="258">
        <v>0</v>
      </c>
      <c r="U42" s="258">
        <v>0</v>
      </c>
      <c r="V42" s="258">
        <v>0</v>
      </c>
      <c r="W42" s="259">
        <v>0</v>
      </c>
      <c r="X42" s="266">
        <v>574966</v>
      </c>
      <c r="Y42" s="254"/>
    </row>
    <row r="43" spans="2:25" ht="16.5" customHeight="1" x14ac:dyDescent="0.2">
      <c r="B43" s="454"/>
      <c r="C43" s="304" t="s">
        <v>52</v>
      </c>
      <c r="D43" s="262">
        <v>3512</v>
      </c>
      <c r="E43" s="262">
        <v>0</v>
      </c>
      <c r="F43" s="262">
        <f>SUM(D43:E43)</f>
        <v>3512</v>
      </c>
      <c r="G43" s="265">
        <v>0</v>
      </c>
      <c r="H43" s="265">
        <v>4688</v>
      </c>
      <c r="I43" s="258">
        <f>SUM(G43:H43)</f>
        <v>4688</v>
      </c>
      <c r="J43" s="265">
        <v>0</v>
      </c>
      <c r="K43" s="270">
        <v>0</v>
      </c>
      <c r="L43" s="327"/>
      <c r="M43" s="254"/>
      <c r="N43" s="305" t="s">
        <v>52</v>
      </c>
      <c r="O43" s="292">
        <v>0</v>
      </c>
      <c r="P43" s="265">
        <v>0</v>
      </c>
      <c r="Q43" s="292">
        <v>0</v>
      </c>
      <c r="R43" s="265">
        <v>0</v>
      </c>
      <c r="S43" s="256">
        <v>0</v>
      </c>
      <c r="T43" s="265">
        <v>0</v>
      </c>
      <c r="U43" s="265">
        <v>0</v>
      </c>
      <c r="V43" s="265">
        <v>0</v>
      </c>
      <c r="W43" s="292">
        <v>0</v>
      </c>
      <c r="X43" s="270">
        <v>0</v>
      </c>
      <c r="Y43" s="254"/>
    </row>
    <row r="44" spans="2:25" ht="16.5" customHeight="1" x14ac:dyDescent="0.2">
      <c r="B44" s="454"/>
      <c r="C44" s="304" t="s">
        <v>49</v>
      </c>
      <c r="D44" s="274">
        <v>5227</v>
      </c>
      <c r="E44" s="274">
        <v>0</v>
      </c>
      <c r="F44" s="274">
        <f>SUM(D44:E44)</f>
        <v>5227</v>
      </c>
      <c r="G44" s="256">
        <v>160</v>
      </c>
      <c r="H44" s="273">
        <v>159705</v>
      </c>
      <c r="I44" s="250">
        <f>SUM(G44:H44)</f>
        <v>159865</v>
      </c>
      <c r="J44" s="265">
        <v>974</v>
      </c>
      <c r="K44" s="270">
        <v>0</v>
      </c>
      <c r="L44" s="327"/>
      <c r="M44" s="254"/>
      <c r="N44" s="305" t="s">
        <v>49</v>
      </c>
      <c r="O44" s="292">
        <v>923</v>
      </c>
      <c r="P44" s="265">
        <v>204</v>
      </c>
      <c r="Q44" s="272">
        <v>0</v>
      </c>
      <c r="R44" s="256">
        <v>2</v>
      </c>
      <c r="S44" s="256">
        <v>2</v>
      </c>
      <c r="T44" s="265">
        <v>68</v>
      </c>
      <c r="U44" s="265">
        <v>10</v>
      </c>
      <c r="V44" s="265">
        <v>0</v>
      </c>
      <c r="W44" s="292">
        <v>0</v>
      </c>
      <c r="X44" s="293">
        <v>1500</v>
      </c>
    </row>
    <row r="45" spans="2:25" ht="16.5" customHeight="1" x14ac:dyDescent="0.2">
      <c r="B45" s="455"/>
      <c r="C45" s="301" t="s">
        <v>10</v>
      </c>
      <c r="D45" s="279">
        <f t="shared" ref="D45:J45" si="17">SUM(D41:D44)</f>
        <v>43850</v>
      </c>
      <c r="E45" s="279">
        <f t="shared" si="17"/>
        <v>20063</v>
      </c>
      <c r="F45" s="279">
        <f t="shared" si="17"/>
        <v>63913</v>
      </c>
      <c r="G45" s="279">
        <f t="shared" si="17"/>
        <v>11842</v>
      </c>
      <c r="H45" s="279">
        <f t="shared" si="17"/>
        <v>1781426</v>
      </c>
      <c r="I45" s="277">
        <f t="shared" si="17"/>
        <v>1793268</v>
      </c>
      <c r="J45" s="279">
        <f t="shared" si="17"/>
        <v>1542</v>
      </c>
      <c r="K45" s="298">
        <v>0</v>
      </c>
      <c r="L45" s="327"/>
      <c r="M45" s="254"/>
      <c r="N45" s="302" t="s">
        <v>10</v>
      </c>
      <c r="O45" s="297">
        <f t="shared" ref="O45:U45" si="18">SUM(O41:O44)</f>
        <v>1030</v>
      </c>
      <c r="P45" s="279">
        <f t="shared" si="18"/>
        <v>477</v>
      </c>
      <c r="Q45" s="297">
        <f t="shared" si="18"/>
        <v>0</v>
      </c>
      <c r="R45" s="279">
        <f t="shared" si="18"/>
        <v>2</v>
      </c>
      <c r="S45" s="279">
        <f t="shared" si="18"/>
        <v>2</v>
      </c>
      <c r="T45" s="279">
        <f t="shared" si="18"/>
        <v>68</v>
      </c>
      <c r="U45" s="279">
        <f t="shared" si="18"/>
        <v>10</v>
      </c>
      <c r="V45" s="279">
        <v>0</v>
      </c>
      <c r="W45" s="279">
        <v>0</v>
      </c>
      <c r="X45" s="280">
        <f>SUM(X41:X44)</f>
        <v>1016227</v>
      </c>
    </row>
    <row r="46" spans="2:25" ht="16.5" customHeight="1" x14ac:dyDescent="0.2">
      <c r="B46" s="245"/>
      <c r="C46" s="299" t="s">
        <v>53</v>
      </c>
      <c r="D46" s="257">
        <v>0</v>
      </c>
      <c r="E46" s="257">
        <v>22</v>
      </c>
      <c r="F46" s="257">
        <f>SUM(D46:E46)</f>
        <v>22</v>
      </c>
      <c r="G46" s="250">
        <v>280</v>
      </c>
      <c r="H46" s="250">
        <v>36951</v>
      </c>
      <c r="I46" s="250">
        <f>SUM(G46:H46)</f>
        <v>37231</v>
      </c>
      <c r="J46" s="258">
        <v>349</v>
      </c>
      <c r="K46" s="264">
        <v>0</v>
      </c>
      <c r="L46" s="327"/>
      <c r="M46" s="254"/>
      <c r="N46" s="300" t="s">
        <v>53</v>
      </c>
      <c r="O46" s="259">
        <v>0</v>
      </c>
      <c r="P46" s="258">
        <v>0</v>
      </c>
      <c r="Q46" s="259">
        <v>0</v>
      </c>
      <c r="R46" s="258">
        <v>20</v>
      </c>
      <c r="S46" s="256">
        <v>20</v>
      </c>
      <c r="T46" s="265">
        <v>85</v>
      </c>
      <c r="U46" s="265">
        <v>0</v>
      </c>
      <c r="V46" s="258">
        <v>0</v>
      </c>
      <c r="W46" s="259">
        <v>1525</v>
      </c>
      <c r="X46" s="291">
        <v>91785</v>
      </c>
    </row>
    <row r="47" spans="2:25" ht="16.5" customHeight="1" x14ac:dyDescent="0.2">
      <c r="B47" s="245" t="s">
        <v>83</v>
      </c>
      <c r="C47" s="304" t="s">
        <v>56</v>
      </c>
      <c r="D47" s="262">
        <v>2531</v>
      </c>
      <c r="E47" s="262">
        <v>0</v>
      </c>
      <c r="F47" s="262">
        <f>SUM(D47:E47)</f>
        <v>2531</v>
      </c>
      <c r="G47" s="263">
        <v>569</v>
      </c>
      <c r="H47" s="265">
        <v>0</v>
      </c>
      <c r="I47" s="250">
        <f>SUM(G47:H47)</f>
        <v>569</v>
      </c>
      <c r="J47" s="265">
        <v>0</v>
      </c>
      <c r="K47" s="270">
        <v>0</v>
      </c>
      <c r="L47" s="327"/>
      <c r="M47" s="254"/>
      <c r="N47" s="305" t="s">
        <v>56</v>
      </c>
      <c r="O47" s="292">
        <v>0</v>
      </c>
      <c r="P47" s="265">
        <v>0</v>
      </c>
      <c r="Q47" s="292">
        <v>0</v>
      </c>
      <c r="R47" s="265">
        <v>0</v>
      </c>
      <c r="S47" s="256">
        <v>0</v>
      </c>
      <c r="T47" s="265">
        <v>0</v>
      </c>
      <c r="U47" s="265">
        <v>0</v>
      </c>
      <c r="V47" s="265">
        <v>0</v>
      </c>
      <c r="W47" s="292">
        <v>0</v>
      </c>
      <c r="X47" s="266">
        <v>412673</v>
      </c>
    </row>
    <row r="48" spans="2:25" ht="16.5" customHeight="1" x14ac:dyDescent="0.2">
      <c r="B48" s="245" t="s">
        <v>126</v>
      </c>
      <c r="C48" s="304" t="s">
        <v>57</v>
      </c>
      <c r="D48" s="265">
        <v>0</v>
      </c>
      <c r="E48" s="262">
        <v>0</v>
      </c>
      <c r="F48" s="262">
        <f>SUM(D48:E48)</f>
        <v>0</v>
      </c>
      <c r="G48" s="263">
        <v>0</v>
      </c>
      <c r="H48" s="265">
        <v>2300</v>
      </c>
      <c r="I48" s="250">
        <f>SUM(G48:H48)</f>
        <v>2300</v>
      </c>
      <c r="J48" s="265">
        <v>0</v>
      </c>
      <c r="K48" s="270">
        <v>0</v>
      </c>
      <c r="L48" s="327"/>
      <c r="M48" s="254"/>
      <c r="N48" s="305" t="s">
        <v>57</v>
      </c>
      <c r="O48" s="292">
        <v>0</v>
      </c>
      <c r="P48" s="265">
        <v>0</v>
      </c>
      <c r="Q48" s="292">
        <v>0</v>
      </c>
      <c r="R48" s="265">
        <v>41450</v>
      </c>
      <c r="S48" s="256">
        <v>41450</v>
      </c>
      <c r="T48" s="265">
        <v>0</v>
      </c>
      <c r="U48" s="265">
        <v>2000</v>
      </c>
      <c r="V48" s="265">
        <v>0</v>
      </c>
      <c r="W48" s="292">
        <v>0</v>
      </c>
      <c r="X48" s="266">
        <v>363968</v>
      </c>
    </row>
    <row r="49" spans="2:24" ht="16.5" customHeight="1" x14ac:dyDescent="0.2">
      <c r="B49" s="245" t="s">
        <v>84</v>
      </c>
      <c r="C49" s="304" t="s">
        <v>54</v>
      </c>
      <c r="D49" s="288">
        <v>0</v>
      </c>
      <c r="E49" s="288">
        <v>201</v>
      </c>
      <c r="F49" s="262">
        <f>SUM(D49:E49)</f>
        <v>201</v>
      </c>
      <c r="G49" s="290">
        <v>0</v>
      </c>
      <c r="H49" s="268">
        <v>181651</v>
      </c>
      <c r="I49" s="250">
        <f>SUM(G49:H49)</f>
        <v>181651</v>
      </c>
      <c r="J49" s="265">
        <v>0</v>
      </c>
      <c r="K49" s="270">
        <v>0</v>
      </c>
      <c r="L49" s="327"/>
      <c r="M49" s="254"/>
      <c r="N49" s="305" t="s">
        <v>54</v>
      </c>
      <c r="O49" s="292">
        <v>0</v>
      </c>
      <c r="P49" s="265">
        <v>0</v>
      </c>
      <c r="Q49" s="289">
        <v>0</v>
      </c>
      <c r="R49" s="290">
        <v>0</v>
      </c>
      <c r="S49" s="256">
        <v>0</v>
      </c>
      <c r="T49" s="265">
        <v>0</v>
      </c>
      <c r="U49" s="265">
        <v>0</v>
      </c>
      <c r="V49" s="265">
        <v>0</v>
      </c>
      <c r="W49" s="265">
        <v>0</v>
      </c>
      <c r="X49" s="266">
        <v>9510</v>
      </c>
    </row>
    <row r="50" spans="2:24" ht="16.5" customHeight="1" x14ac:dyDescent="0.2">
      <c r="B50" s="275"/>
      <c r="C50" s="301" t="s">
        <v>10</v>
      </c>
      <c r="D50" s="279">
        <f t="shared" ref="D50:J50" si="19">SUM(D46:D49)</f>
        <v>2531</v>
      </c>
      <c r="E50" s="279">
        <f t="shared" si="19"/>
        <v>223</v>
      </c>
      <c r="F50" s="279">
        <f t="shared" si="19"/>
        <v>2754</v>
      </c>
      <c r="G50" s="279">
        <f t="shared" si="19"/>
        <v>849</v>
      </c>
      <c r="H50" s="279">
        <f t="shared" si="19"/>
        <v>220902</v>
      </c>
      <c r="I50" s="277">
        <f t="shared" si="19"/>
        <v>221751</v>
      </c>
      <c r="J50" s="279">
        <f t="shared" si="19"/>
        <v>349</v>
      </c>
      <c r="K50" s="298">
        <v>0</v>
      </c>
      <c r="L50" s="327"/>
      <c r="M50" s="254"/>
      <c r="N50" s="302" t="s">
        <v>10</v>
      </c>
      <c r="O50" s="297">
        <f t="shared" ref="O50:U50" si="20">SUM(O46:O49)</f>
        <v>0</v>
      </c>
      <c r="P50" s="279">
        <f t="shared" si="20"/>
        <v>0</v>
      </c>
      <c r="Q50" s="297">
        <f t="shared" si="20"/>
        <v>0</v>
      </c>
      <c r="R50" s="279">
        <f t="shared" si="20"/>
        <v>41470</v>
      </c>
      <c r="S50" s="279">
        <f t="shared" si="20"/>
        <v>41470</v>
      </c>
      <c r="T50" s="279">
        <f t="shared" si="20"/>
        <v>85</v>
      </c>
      <c r="U50" s="279">
        <f t="shared" si="20"/>
        <v>2000</v>
      </c>
      <c r="V50" s="279">
        <v>0</v>
      </c>
      <c r="W50" s="279">
        <f>SUM(W46:W49)</f>
        <v>1525</v>
      </c>
      <c r="X50" s="280">
        <f>SUM(X46:X49)</f>
        <v>877936</v>
      </c>
    </row>
    <row r="51" spans="2:24" ht="16.5" customHeight="1" x14ac:dyDescent="0.2">
      <c r="B51" s="451" t="s">
        <v>88</v>
      </c>
      <c r="C51" s="452"/>
      <c r="D51" s="307">
        <f>D14+D17+D21+D23+D26+D29+D33+D40+D45+D50</f>
        <v>86995</v>
      </c>
      <c r="E51" s="307">
        <f>E14+E17+E21+E23+E26+E29+E33+E40+E45+E50</f>
        <v>32663</v>
      </c>
      <c r="F51" s="307">
        <f>F14+F17+F21+F23+F26+F29+F33+F40+F45+F50</f>
        <v>119658</v>
      </c>
      <c r="G51" s="307">
        <f>SUM(G14,G21,G17,G26,G23,G29,G33,G40,G45,G50)</f>
        <v>152435</v>
      </c>
      <c r="H51" s="307">
        <f>SUM(H14,H21,H17,H26,H23,H29,H33,H40,H45,H50)</f>
        <v>4581063</v>
      </c>
      <c r="I51" s="308">
        <f>SUM(G51:H51)</f>
        <v>4733498</v>
      </c>
      <c r="J51" s="307">
        <f>SUM(J14,J21,J17,J26,J23,J29,J33,J40,J45,J50)</f>
        <v>134452</v>
      </c>
      <c r="K51" s="309">
        <f>SUM(K50,K45,K40,K29,K23,K33,K26,K17,K21,K14)</f>
        <v>188494</v>
      </c>
      <c r="L51" s="331"/>
      <c r="M51" s="254"/>
      <c r="N51" s="310" t="s">
        <v>210</v>
      </c>
      <c r="O51" s="337">
        <f>SUM(O50,O45,O40,O29,O23,O33,O26,O17,O21,O14)</f>
        <v>7546</v>
      </c>
      <c r="P51" s="307">
        <f>SUM(P50,P45,P40,P29,P23,P33,P26,P17,P21,P14)</f>
        <v>19199</v>
      </c>
      <c r="Q51" s="337">
        <f t="shared" ref="Q51:W51" si="21">SUM(Q14,Q21,Q17,Q26,Q33,Q23,Q29,Q40,Q45,Q50)</f>
        <v>18556</v>
      </c>
      <c r="R51" s="307">
        <f t="shared" si="21"/>
        <v>346170</v>
      </c>
      <c r="S51" s="307">
        <f t="shared" si="21"/>
        <v>364726</v>
      </c>
      <c r="T51" s="307">
        <f t="shared" si="21"/>
        <v>453</v>
      </c>
      <c r="U51" s="307">
        <f t="shared" si="21"/>
        <v>2128</v>
      </c>
      <c r="V51" s="307">
        <f t="shared" si="21"/>
        <v>0</v>
      </c>
      <c r="W51" s="307">
        <f t="shared" si="21"/>
        <v>1525</v>
      </c>
      <c r="X51" s="309">
        <f>X14+X17+X21+X23+X26+X29+X33+X40+X45+X50</f>
        <v>2117537</v>
      </c>
    </row>
    <row r="52" spans="2:24" ht="27" customHeight="1" x14ac:dyDescent="0.2">
      <c r="B52" s="234"/>
      <c r="C52" s="234"/>
      <c r="D52" s="331"/>
      <c r="E52" s="331"/>
      <c r="F52" s="331"/>
      <c r="G52" s="331"/>
      <c r="H52" s="331"/>
      <c r="I52" s="254"/>
      <c r="J52" s="331"/>
      <c r="K52" s="331"/>
      <c r="L52" s="331"/>
      <c r="M52" s="254"/>
      <c r="N52" s="338"/>
      <c r="O52" s="331"/>
      <c r="P52" s="331"/>
      <c r="Q52" s="331"/>
      <c r="R52" s="331"/>
      <c r="S52" s="331"/>
      <c r="T52" s="331"/>
      <c r="U52" s="331"/>
      <c r="V52" s="331"/>
      <c r="W52" s="331"/>
      <c r="X52" s="331"/>
    </row>
    <row r="53" spans="2:24" ht="15.75" customHeight="1" x14ac:dyDescent="0.2">
      <c r="B53" s="339"/>
      <c r="C53" s="234"/>
      <c r="D53" s="331"/>
      <c r="E53" s="331"/>
      <c r="F53" s="331"/>
      <c r="G53" s="331"/>
      <c r="H53" s="331"/>
      <c r="I53" s="254"/>
      <c r="J53" s="331"/>
      <c r="K53" s="331"/>
      <c r="L53" s="331"/>
      <c r="M53" s="254"/>
      <c r="N53" s="338"/>
      <c r="O53" s="331"/>
      <c r="P53" s="331"/>
      <c r="Q53" s="331"/>
      <c r="R53" s="331"/>
      <c r="S53" s="331"/>
      <c r="T53" s="331"/>
      <c r="U53" s="331"/>
      <c r="V53" s="331"/>
      <c r="W53" s="331"/>
      <c r="X53" s="331"/>
    </row>
    <row r="54" spans="2:24" ht="15.75" customHeight="1" x14ac:dyDescent="0.2">
      <c r="B54" s="234"/>
      <c r="C54" s="234"/>
      <c r="D54" s="331"/>
      <c r="E54" s="331"/>
      <c r="F54" s="331"/>
      <c r="G54" s="331"/>
      <c r="H54" s="331"/>
      <c r="I54" s="254"/>
      <c r="J54" s="331"/>
      <c r="K54" s="331"/>
      <c r="L54" s="331"/>
      <c r="M54" s="254"/>
      <c r="N54" s="338"/>
      <c r="O54" s="331"/>
      <c r="P54" s="331"/>
      <c r="Q54" s="331"/>
      <c r="R54" s="331"/>
      <c r="S54" s="331"/>
      <c r="T54" s="331"/>
      <c r="U54" s="331"/>
      <c r="V54" s="331"/>
      <c r="W54" s="331"/>
      <c r="X54" s="331"/>
    </row>
    <row r="55" spans="2:24" ht="15.75" customHeight="1" x14ac:dyDescent="0.2">
      <c r="B55" s="234"/>
      <c r="C55" s="234"/>
      <c r="D55" s="331"/>
      <c r="E55" s="331"/>
      <c r="F55" s="331"/>
      <c r="G55" s="331"/>
      <c r="H55" s="331"/>
      <c r="I55" s="254"/>
      <c r="J55" s="331"/>
      <c r="K55" s="331"/>
      <c r="L55" s="331"/>
      <c r="M55" s="254"/>
      <c r="N55" s="338"/>
      <c r="O55" s="331"/>
      <c r="P55" s="331"/>
      <c r="Q55" s="331"/>
      <c r="R55" s="331"/>
      <c r="S55" s="331"/>
      <c r="T55" s="331"/>
      <c r="U55" s="331"/>
      <c r="V55" s="331"/>
      <c r="W55" s="331"/>
      <c r="X55" s="331"/>
    </row>
    <row r="56" spans="2:24" ht="17.25" customHeight="1" x14ac:dyDescent="0.2">
      <c r="E56" s="229"/>
      <c r="F56" s="229"/>
      <c r="H56" s="311"/>
    </row>
    <row r="57" spans="2:24" ht="15.75" customHeight="1" x14ac:dyDescent="0.2">
      <c r="B57" s="459"/>
      <c r="C57" s="460"/>
      <c r="D57" s="460"/>
      <c r="E57" s="460"/>
      <c r="F57" s="460"/>
      <c r="G57" s="460"/>
      <c r="H57" s="460"/>
      <c r="I57" s="460"/>
      <c r="J57" s="460"/>
      <c r="K57" s="460"/>
      <c r="L57" s="316"/>
      <c r="N57" s="459"/>
      <c r="O57" s="459"/>
      <c r="P57" s="459"/>
      <c r="Q57" s="460"/>
      <c r="R57" s="460"/>
      <c r="S57" s="460"/>
      <c r="T57" s="460"/>
      <c r="U57" s="460"/>
      <c r="V57" s="460"/>
      <c r="W57" s="461"/>
      <c r="X57" s="461"/>
    </row>
    <row r="59" spans="2:24" x14ac:dyDescent="0.2">
      <c r="D59" s="312"/>
      <c r="E59" s="340"/>
      <c r="F59" s="340"/>
      <c r="G59" s="312"/>
      <c r="H59" s="312"/>
      <c r="I59" s="312"/>
      <c r="J59" s="312"/>
      <c r="K59" s="312"/>
      <c r="L59" s="312"/>
      <c r="M59" s="312"/>
      <c r="N59" s="312"/>
      <c r="O59" s="312"/>
      <c r="P59" s="312"/>
      <c r="Q59" s="312"/>
      <c r="R59" s="312"/>
      <c r="S59" s="312"/>
      <c r="T59" s="312"/>
      <c r="U59" s="312"/>
      <c r="V59" s="312"/>
      <c r="W59" s="312"/>
      <c r="X59" s="312"/>
    </row>
  </sheetData>
  <mergeCells count="26">
    <mergeCell ref="B3:B5"/>
    <mergeCell ref="C3:C5"/>
    <mergeCell ref="D3:I3"/>
    <mergeCell ref="J3:J4"/>
    <mergeCell ref="K3:K4"/>
    <mergeCell ref="U3:U4"/>
    <mergeCell ref="V3:V4"/>
    <mergeCell ref="W3:W4"/>
    <mergeCell ref="X3:X4"/>
    <mergeCell ref="D4:F4"/>
    <mergeCell ref="G4:I4"/>
    <mergeCell ref="N3:N5"/>
    <mergeCell ref="O3:O4"/>
    <mergeCell ref="P3:P4"/>
    <mergeCell ref="Q3:S4"/>
    <mergeCell ref="T3:T4"/>
    <mergeCell ref="B41:B45"/>
    <mergeCell ref="B51:C51"/>
    <mergeCell ref="B57:K57"/>
    <mergeCell ref="N57:X57"/>
    <mergeCell ref="B15:B17"/>
    <mergeCell ref="B18:B21"/>
    <mergeCell ref="B24:B26"/>
    <mergeCell ref="B27:B29"/>
    <mergeCell ref="B30:B33"/>
    <mergeCell ref="B34:B40"/>
  </mergeCells>
  <phoneticPr fontId="2"/>
  <pageMargins left="0.51181102362204722" right="0.23622047244094491" top="0.39370078740157483" bottom="0.23622047244094491" header="0.31496062992125984" footer="0.19685039370078741"/>
  <pageSetup paperSize="9" scale="90" fitToWidth="0" orientation="portrait" r:id="rId1"/>
  <headerFooter alignWithMargins="0"/>
  <colBreaks count="1" manualBreakCount="1">
    <brk id="12" max="5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6BC9B-E597-4FB7-8DA2-A8E3095BAB6E}">
  <dimension ref="B1:AG59"/>
  <sheetViews>
    <sheetView showZeros="0" view="pageBreakPreview" zoomScaleNormal="100" zoomScaleSheetLayoutView="100" workbookViewId="0">
      <pane ySplit="5" topLeftCell="A6" activePane="bottomLeft" state="frozen"/>
      <selection pane="bottomLeft" activeCell="U33" sqref="U33"/>
    </sheetView>
  </sheetViews>
  <sheetFormatPr defaultColWidth="9" defaultRowHeight="13.2" x14ac:dyDescent="0.2"/>
  <cols>
    <col min="1" max="1" width="5.109375" style="229" customWidth="1"/>
    <col min="2" max="2" width="7.88671875" style="229" customWidth="1"/>
    <col min="3" max="3" width="10.33203125" style="229" customWidth="1"/>
    <col min="4" max="4" width="9.44140625" style="229" customWidth="1"/>
    <col min="5" max="6" width="9.44140625" style="341" customWidth="1"/>
    <col min="7" max="9" width="9.44140625" style="229" customWidth="1"/>
    <col min="10" max="10" width="9.44140625" style="229" bestFit="1" customWidth="1"/>
    <col min="11" max="13" width="5.33203125" style="229" hidden="1" customWidth="1"/>
    <col min="14" max="14" width="10" style="229" customWidth="1"/>
    <col min="15" max="15" width="4.88671875" style="229" customWidth="1"/>
    <col min="16" max="16" width="4.109375" style="229" customWidth="1"/>
    <col min="17" max="17" width="10.21875" style="229" customWidth="1"/>
    <col min="18" max="23" width="9" style="229" customWidth="1"/>
    <col min="24" max="25" width="9" style="229" hidden="1" customWidth="1"/>
    <col min="26" max="26" width="9" style="229" customWidth="1"/>
    <col min="27" max="29" width="9" style="229" hidden="1" customWidth="1"/>
    <col min="30" max="32" width="9" style="229" customWidth="1"/>
    <col min="33" max="33" width="2.33203125" style="229" customWidth="1"/>
    <col min="34" max="16384" width="9" style="229"/>
  </cols>
  <sheetData>
    <row r="1" spans="2:33" ht="18" customHeight="1" x14ac:dyDescent="0.2">
      <c r="B1" s="230" t="s">
        <v>391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</row>
    <row r="2" spans="2:33" ht="14.25" customHeight="1" x14ac:dyDescent="0.2">
      <c r="B2" s="231"/>
      <c r="C2" s="231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1"/>
      <c r="P2" s="231"/>
      <c r="Q2" s="231"/>
      <c r="R2" s="231"/>
      <c r="S2" s="231"/>
      <c r="T2" s="231"/>
      <c r="U2" s="231"/>
      <c r="V2" s="231"/>
      <c r="W2" s="231"/>
      <c r="X2" s="233"/>
      <c r="Y2" s="233"/>
      <c r="Z2" s="231"/>
      <c r="AA2" s="233"/>
      <c r="AB2" s="233"/>
      <c r="AC2" s="231"/>
      <c r="AD2" s="231"/>
      <c r="AE2" s="231"/>
      <c r="AF2" s="231"/>
      <c r="AG2" s="231"/>
    </row>
    <row r="3" spans="2:33" ht="17.25" customHeight="1" x14ac:dyDescent="0.2">
      <c r="B3" s="422" t="s">
        <v>220</v>
      </c>
      <c r="C3" s="420" t="s">
        <v>93</v>
      </c>
      <c r="D3" s="426" t="s">
        <v>103</v>
      </c>
      <c r="E3" s="426"/>
      <c r="F3" s="426"/>
      <c r="G3" s="426"/>
      <c r="H3" s="426"/>
      <c r="I3" s="427"/>
      <c r="J3" s="428" t="s">
        <v>104</v>
      </c>
      <c r="K3" s="464" t="s">
        <v>363</v>
      </c>
      <c r="L3" s="445"/>
      <c r="M3" s="465"/>
      <c r="N3" s="430" t="s">
        <v>106</v>
      </c>
      <c r="O3" s="234"/>
      <c r="P3" s="235"/>
      <c r="Q3" s="432" t="s">
        <v>93</v>
      </c>
      <c r="R3" s="445" t="s">
        <v>105</v>
      </c>
      <c r="S3" s="420" t="s">
        <v>107</v>
      </c>
      <c r="T3" s="447" t="s">
        <v>158</v>
      </c>
      <c r="U3" s="447"/>
      <c r="V3" s="448"/>
      <c r="W3" s="420" t="s">
        <v>109</v>
      </c>
      <c r="X3" s="464" t="s">
        <v>274</v>
      </c>
      <c r="Y3" s="465"/>
      <c r="Z3" s="420" t="s">
        <v>98</v>
      </c>
      <c r="AA3" s="466" t="s">
        <v>276</v>
      </c>
      <c r="AB3" s="467"/>
      <c r="AC3" s="318"/>
      <c r="AD3" s="420" t="s">
        <v>97</v>
      </c>
      <c r="AE3" s="420" t="s">
        <v>99</v>
      </c>
      <c r="AF3" s="435" t="s">
        <v>100</v>
      </c>
      <c r="AG3" s="234"/>
    </row>
    <row r="4" spans="2:33" ht="17.25" customHeight="1" x14ac:dyDescent="0.2">
      <c r="B4" s="423"/>
      <c r="C4" s="421"/>
      <c r="D4" s="437" t="s">
        <v>90</v>
      </c>
      <c r="E4" s="438"/>
      <c r="F4" s="439"/>
      <c r="G4" s="440" t="s">
        <v>94</v>
      </c>
      <c r="H4" s="441"/>
      <c r="I4" s="442"/>
      <c r="J4" s="429"/>
      <c r="K4" s="317" t="s">
        <v>370</v>
      </c>
      <c r="L4" s="317" t="s">
        <v>371</v>
      </c>
      <c r="M4" s="317" t="s">
        <v>372</v>
      </c>
      <c r="N4" s="431"/>
      <c r="O4" s="234"/>
      <c r="P4" s="236"/>
      <c r="Q4" s="433"/>
      <c r="R4" s="446"/>
      <c r="S4" s="421"/>
      <c r="T4" s="449"/>
      <c r="U4" s="449"/>
      <c r="V4" s="450"/>
      <c r="W4" s="421"/>
      <c r="X4" s="317" t="s">
        <v>277</v>
      </c>
      <c r="Y4" s="317" t="s">
        <v>278</v>
      </c>
      <c r="Z4" s="421"/>
      <c r="AA4" s="319" t="s">
        <v>277</v>
      </c>
      <c r="AB4" s="319" t="s">
        <v>278</v>
      </c>
      <c r="AC4" s="319"/>
      <c r="AD4" s="421"/>
      <c r="AE4" s="421"/>
      <c r="AF4" s="436"/>
      <c r="AG4" s="234"/>
    </row>
    <row r="5" spans="2:33" ht="17.25" customHeight="1" x14ac:dyDescent="0.2">
      <c r="B5" s="424"/>
      <c r="C5" s="425"/>
      <c r="D5" s="237" t="s">
        <v>91</v>
      </c>
      <c r="E5" s="237" t="s">
        <v>92</v>
      </c>
      <c r="F5" s="237" t="s">
        <v>10</v>
      </c>
      <c r="G5" s="237" t="s">
        <v>91</v>
      </c>
      <c r="H5" s="237" t="s">
        <v>92</v>
      </c>
      <c r="I5" s="237" t="s">
        <v>10</v>
      </c>
      <c r="J5" s="238" t="s">
        <v>101</v>
      </c>
      <c r="K5" s="239"/>
      <c r="L5" s="239"/>
      <c r="M5" s="239"/>
      <c r="N5" s="320" t="s">
        <v>101</v>
      </c>
      <c r="O5" s="321"/>
      <c r="P5" s="240"/>
      <c r="Q5" s="434"/>
      <c r="R5" s="322" t="s">
        <v>101</v>
      </c>
      <c r="S5" s="323" t="s">
        <v>118</v>
      </c>
      <c r="T5" s="324" t="s">
        <v>95</v>
      </c>
      <c r="U5" s="237" t="s">
        <v>96</v>
      </c>
      <c r="V5" s="237" t="s">
        <v>10</v>
      </c>
      <c r="W5" s="241" t="s">
        <v>102</v>
      </c>
      <c r="X5" s="239"/>
      <c r="Y5" s="239"/>
      <c r="Z5" s="241" t="s">
        <v>102</v>
      </c>
      <c r="AA5" s="239"/>
      <c r="AB5" s="239"/>
      <c r="AC5" s="239"/>
      <c r="AD5" s="242" t="s">
        <v>325</v>
      </c>
      <c r="AE5" s="241" t="s">
        <v>102</v>
      </c>
      <c r="AF5" s="243" t="s">
        <v>102</v>
      </c>
      <c r="AG5" s="244"/>
    </row>
    <row r="6" spans="2:33" ht="16.5" customHeight="1" x14ac:dyDescent="0.2">
      <c r="B6" s="245"/>
      <c r="C6" s="246" t="s">
        <v>85</v>
      </c>
      <c r="D6" s="247">
        <v>485</v>
      </c>
      <c r="E6" s="247">
        <v>1262</v>
      </c>
      <c r="F6" s="247">
        <f>SUM(D6:E6)</f>
        <v>1747</v>
      </c>
      <c r="G6" s="248">
        <v>1492</v>
      </c>
      <c r="H6" s="248">
        <v>48925</v>
      </c>
      <c r="I6" s="249">
        <f>SUM(G6:H6)</f>
        <v>50417</v>
      </c>
      <c r="J6" s="248">
        <v>752</v>
      </c>
      <c r="K6" s="325"/>
      <c r="L6" s="250"/>
      <c r="M6" s="326"/>
      <c r="N6" s="264">
        <v>0</v>
      </c>
      <c r="O6" s="327"/>
      <c r="P6" s="254"/>
      <c r="Q6" s="255" t="s">
        <v>85</v>
      </c>
      <c r="R6" s="328">
        <v>0</v>
      </c>
      <c r="S6" s="252">
        <v>0</v>
      </c>
      <c r="T6" s="328">
        <v>0</v>
      </c>
      <c r="U6" s="252">
        <v>0</v>
      </c>
      <c r="V6" s="256" t="s">
        <v>242</v>
      </c>
      <c r="W6" s="252">
        <v>0</v>
      </c>
      <c r="X6" s="257"/>
      <c r="Y6" s="250"/>
      <c r="Z6" s="258">
        <v>0</v>
      </c>
      <c r="AA6" s="250"/>
      <c r="AB6" s="257"/>
      <c r="AC6" s="257"/>
      <c r="AD6" s="259">
        <v>0</v>
      </c>
      <c r="AE6" s="258">
        <v>0</v>
      </c>
      <c r="AF6" s="260">
        <v>2655</v>
      </c>
      <c r="AG6" s="254"/>
    </row>
    <row r="7" spans="2:33" ht="16.5" customHeight="1" x14ac:dyDescent="0.2">
      <c r="B7" s="245"/>
      <c r="C7" s="246" t="s">
        <v>174</v>
      </c>
      <c r="D7" s="262">
        <v>0</v>
      </c>
      <c r="E7" s="262">
        <v>0</v>
      </c>
      <c r="F7" s="262">
        <f>SUM(D7:E7)</f>
        <v>0</v>
      </c>
      <c r="G7" s="263">
        <v>14701</v>
      </c>
      <c r="H7" s="263">
        <v>15363</v>
      </c>
      <c r="I7" s="263">
        <f t="shared" ref="I7:I39" si="0">SUM(G7:H7)</f>
        <v>30064</v>
      </c>
      <c r="J7" s="258">
        <v>0</v>
      </c>
      <c r="K7" s="325"/>
      <c r="L7" s="250"/>
      <c r="M7" s="326"/>
      <c r="N7" s="264">
        <v>0</v>
      </c>
      <c r="O7" s="327"/>
      <c r="P7" s="254"/>
      <c r="Q7" s="255" t="s">
        <v>174</v>
      </c>
      <c r="R7" s="259">
        <v>0</v>
      </c>
      <c r="S7" s="258">
        <v>0</v>
      </c>
      <c r="T7" s="292">
        <v>0</v>
      </c>
      <c r="U7" s="265">
        <v>0</v>
      </c>
      <c r="V7" s="256" t="s">
        <v>242</v>
      </c>
      <c r="W7" s="258">
        <v>0</v>
      </c>
      <c r="X7" s="257"/>
      <c r="Y7" s="250"/>
      <c r="Z7" s="258">
        <v>0</v>
      </c>
      <c r="AA7" s="250"/>
      <c r="AB7" s="257"/>
      <c r="AC7" s="257"/>
      <c r="AD7" s="259">
        <v>0</v>
      </c>
      <c r="AE7" s="258">
        <v>0</v>
      </c>
      <c r="AF7" s="266">
        <v>1050</v>
      </c>
      <c r="AG7" s="254"/>
    </row>
    <row r="8" spans="2:33" ht="16.5" customHeight="1" x14ac:dyDescent="0.2">
      <c r="B8" s="245" t="s">
        <v>61</v>
      </c>
      <c r="C8" s="267" t="s">
        <v>327</v>
      </c>
      <c r="D8" s="262">
        <v>2210</v>
      </c>
      <c r="E8" s="262">
        <v>0</v>
      </c>
      <c r="F8" s="262">
        <f t="shared" ref="F8:F13" si="1">SUM(D8:E8)</f>
        <v>2210</v>
      </c>
      <c r="G8" s="263">
        <v>0</v>
      </c>
      <c r="H8" s="265">
        <v>0</v>
      </c>
      <c r="I8" s="268">
        <f>SUM(G8:H8)</f>
        <v>0</v>
      </c>
      <c r="J8" s="265">
        <v>0</v>
      </c>
      <c r="K8" s="329"/>
      <c r="L8" s="263"/>
      <c r="M8" s="330"/>
      <c r="N8" s="270">
        <v>0</v>
      </c>
      <c r="O8" s="327"/>
      <c r="P8" s="254"/>
      <c r="Q8" s="271" t="s">
        <v>329</v>
      </c>
      <c r="R8" s="292">
        <v>0</v>
      </c>
      <c r="S8" s="265">
        <v>0</v>
      </c>
      <c r="T8" s="292">
        <v>0</v>
      </c>
      <c r="U8" s="265">
        <v>0</v>
      </c>
      <c r="V8" s="256">
        <f>SUM(T8:U8)</f>
        <v>0</v>
      </c>
      <c r="W8" s="258">
        <v>0</v>
      </c>
      <c r="X8" s="262"/>
      <c r="Y8" s="263"/>
      <c r="Z8" s="265">
        <v>0</v>
      </c>
      <c r="AA8" s="263"/>
      <c r="AB8" s="262"/>
      <c r="AC8" s="257"/>
      <c r="AD8" s="259">
        <v>0</v>
      </c>
      <c r="AE8" s="265">
        <v>0</v>
      </c>
      <c r="AF8" s="270">
        <v>0</v>
      </c>
      <c r="AG8" s="254"/>
    </row>
    <row r="9" spans="2:33" ht="16.5" customHeight="1" x14ac:dyDescent="0.2">
      <c r="B9" s="245"/>
      <c r="C9" s="267" t="s">
        <v>1</v>
      </c>
      <c r="D9" s="262">
        <v>73</v>
      </c>
      <c r="E9" s="262">
        <v>170</v>
      </c>
      <c r="F9" s="262">
        <f t="shared" si="1"/>
        <v>243</v>
      </c>
      <c r="G9" s="263">
        <v>499</v>
      </c>
      <c r="H9" s="263">
        <v>32138</v>
      </c>
      <c r="I9" s="263">
        <f t="shared" si="0"/>
        <v>32637</v>
      </c>
      <c r="J9" s="265">
        <v>990</v>
      </c>
      <c r="K9" s="329"/>
      <c r="L9" s="263"/>
      <c r="M9" s="330"/>
      <c r="N9" s="270">
        <v>0</v>
      </c>
      <c r="O9" s="327"/>
      <c r="P9" s="254"/>
      <c r="Q9" s="271" t="s">
        <v>1</v>
      </c>
      <c r="R9" s="292">
        <v>1505</v>
      </c>
      <c r="S9" s="265">
        <v>0</v>
      </c>
      <c r="T9" s="292">
        <v>534</v>
      </c>
      <c r="U9" s="265">
        <v>665</v>
      </c>
      <c r="V9" s="256">
        <f t="shared" ref="V9:V20" si="2">SUM(T9:U9)</f>
        <v>1199</v>
      </c>
      <c r="W9" s="258">
        <v>280</v>
      </c>
      <c r="X9" s="262"/>
      <c r="Y9" s="263"/>
      <c r="Z9" s="265">
        <v>6</v>
      </c>
      <c r="AA9" s="263"/>
      <c r="AB9" s="262"/>
      <c r="AC9" s="257"/>
      <c r="AD9" s="259">
        <v>0</v>
      </c>
      <c r="AE9" s="265">
        <v>0</v>
      </c>
      <c r="AF9" s="266">
        <v>36060</v>
      </c>
      <c r="AG9" s="254"/>
    </row>
    <row r="10" spans="2:33" ht="16.5" customHeight="1" x14ac:dyDescent="0.2">
      <c r="B10" s="245"/>
      <c r="C10" s="267" t="s">
        <v>2</v>
      </c>
      <c r="D10" s="262">
        <v>256</v>
      </c>
      <c r="E10" s="262">
        <v>21</v>
      </c>
      <c r="F10" s="262">
        <f t="shared" si="1"/>
        <v>277</v>
      </c>
      <c r="G10" s="263">
        <v>2713</v>
      </c>
      <c r="H10" s="263">
        <v>8942</v>
      </c>
      <c r="I10" s="268">
        <f t="shared" si="0"/>
        <v>11655</v>
      </c>
      <c r="J10" s="265">
        <v>36</v>
      </c>
      <c r="K10" s="329"/>
      <c r="L10" s="263"/>
      <c r="M10" s="330"/>
      <c r="N10" s="270">
        <v>0</v>
      </c>
      <c r="O10" s="327"/>
      <c r="P10" s="254"/>
      <c r="Q10" s="271" t="s">
        <v>2</v>
      </c>
      <c r="R10" s="292">
        <v>0.3</v>
      </c>
      <c r="S10" s="265">
        <v>65</v>
      </c>
      <c r="T10" s="292">
        <v>0</v>
      </c>
      <c r="U10" s="265">
        <v>0</v>
      </c>
      <c r="V10" s="265" t="s">
        <v>242</v>
      </c>
      <c r="W10" s="258">
        <v>0</v>
      </c>
      <c r="X10" s="262"/>
      <c r="Y10" s="263"/>
      <c r="Z10" s="265">
        <v>0</v>
      </c>
      <c r="AA10" s="263"/>
      <c r="AB10" s="262"/>
      <c r="AC10" s="257"/>
      <c r="AD10" s="259">
        <v>0</v>
      </c>
      <c r="AE10" s="265">
        <v>0</v>
      </c>
      <c r="AF10" s="266">
        <v>94135</v>
      </c>
      <c r="AG10" s="254"/>
    </row>
    <row r="11" spans="2:33" ht="16.5" customHeight="1" x14ac:dyDescent="0.2">
      <c r="B11" s="245" t="s">
        <v>62</v>
      </c>
      <c r="C11" s="267" t="s">
        <v>0</v>
      </c>
      <c r="D11" s="262">
        <v>7160</v>
      </c>
      <c r="E11" s="262">
        <v>137</v>
      </c>
      <c r="F11" s="262">
        <f t="shared" si="1"/>
        <v>7297</v>
      </c>
      <c r="G11" s="263">
        <v>18574</v>
      </c>
      <c r="H11" s="263">
        <v>158406</v>
      </c>
      <c r="I11" s="263">
        <f>SUM(G11:H11)</f>
        <v>176980</v>
      </c>
      <c r="J11" s="265">
        <v>497</v>
      </c>
      <c r="K11" s="329"/>
      <c r="L11" s="263"/>
      <c r="M11" s="330"/>
      <c r="N11" s="270">
        <v>0</v>
      </c>
      <c r="O11" s="327"/>
      <c r="P11" s="254"/>
      <c r="Q11" s="271" t="s">
        <v>0</v>
      </c>
      <c r="R11" s="292">
        <v>1</v>
      </c>
      <c r="S11" s="265">
        <v>54</v>
      </c>
      <c r="T11" s="292">
        <v>0</v>
      </c>
      <c r="U11" s="265">
        <v>0</v>
      </c>
      <c r="V11" s="256">
        <f t="shared" si="2"/>
        <v>0</v>
      </c>
      <c r="W11" s="258">
        <v>0</v>
      </c>
      <c r="X11" s="262"/>
      <c r="Y11" s="263"/>
      <c r="Z11" s="265">
        <v>0</v>
      </c>
      <c r="AA11" s="263"/>
      <c r="AB11" s="262"/>
      <c r="AC11" s="257"/>
      <c r="AD11" s="259">
        <v>0</v>
      </c>
      <c r="AE11" s="265">
        <v>0</v>
      </c>
      <c r="AF11" s="266">
        <v>0</v>
      </c>
      <c r="AG11" s="254"/>
    </row>
    <row r="12" spans="2:33" ht="16.5" customHeight="1" x14ac:dyDescent="0.2">
      <c r="B12" s="245"/>
      <c r="C12" s="267" t="s">
        <v>3</v>
      </c>
      <c r="D12" s="272">
        <v>15</v>
      </c>
      <c r="E12" s="272">
        <v>0</v>
      </c>
      <c r="F12" s="262">
        <f t="shared" si="1"/>
        <v>15</v>
      </c>
      <c r="G12" s="273">
        <v>18636</v>
      </c>
      <c r="H12" s="265">
        <v>12000</v>
      </c>
      <c r="I12" s="263">
        <f t="shared" si="0"/>
        <v>30636</v>
      </c>
      <c r="J12" s="263">
        <v>100</v>
      </c>
      <c r="K12" s="329"/>
      <c r="L12" s="263"/>
      <c r="M12" s="330"/>
      <c r="N12" s="270">
        <v>0</v>
      </c>
      <c r="O12" s="327"/>
      <c r="P12" s="254"/>
      <c r="Q12" s="271" t="s">
        <v>3</v>
      </c>
      <c r="R12" s="292">
        <v>4110</v>
      </c>
      <c r="S12" s="265">
        <v>0</v>
      </c>
      <c r="T12" s="272">
        <v>0</v>
      </c>
      <c r="U12" s="256">
        <v>0</v>
      </c>
      <c r="V12" s="256">
        <f t="shared" si="2"/>
        <v>0</v>
      </c>
      <c r="W12" s="258">
        <v>0</v>
      </c>
      <c r="X12" s="262"/>
      <c r="Y12" s="263"/>
      <c r="Z12" s="265">
        <v>0</v>
      </c>
      <c r="AA12" s="263"/>
      <c r="AB12" s="262"/>
      <c r="AC12" s="257"/>
      <c r="AD12" s="259">
        <v>0</v>
      </c>
      <c r="AE12" s="265">
        <v>0</v>
      </c>
      <c r="AF12" s="270">
        <v>0</v>
      </c>
      <c r="AG12" s="254"/>
    </row>
    <row r="13" spans="2:33" ht="16.5" customHeight="1" x14ac:dyDescent="0.2">
      <c r="B13" s="245"/>
      <c r="C13" s="267" t="s">
        <v>4</v>
      </c>
      <c r="D13" s="274">
        <v>97</v>
      </c>
      <c r="E13" s="274">
        <v>0</v>
      </c>
      <c r="F13" s="262">
        <f t="shared" si="1"/>
        <v>97</v>
      </c>
      <c r="G13" s="273">
        <v>75242</v>
      </c>
      <c r="H13" s="273">
        <v>54247</v>
      </c>
      <c r="I13" s="250">
        <f t="shared" si="0"/>
        <v>129489</v>
      </c>
      <c r="J13" s="263">
        <v>103636</v>
      </c>
      <c r="K13" s="329"/>
      <c r="L13" s="263"/>
      <c r="M13" s="330"/>
      <c r="N13" s="270">
        <v>0</v>
      </c>
      <c r="O13" s="327"/>
      <c r="P13" s="254"/>
      <c r="Q13" s="271" t="s">
        <v>4</v>
      </c>
      <c r="R13" s="292">
        <v>0</v>
      </c>
      <c r="S13" s="265">
        <v>0</v>
      </c>
      <c r="T13" s="272">
        <v>0</v>
      </c>
      <c r="U13" s="256">
        <v>0</v>
      </c>
      <c r="V13" s="256">
        <f t="shared" si="2"/>
        <v>0</v>
      </c>
      <c r="W13" s="258">
        <v>0</v>
      </c>
      <c r="X13" s="262"/>
      <c r="Y13" s="263"/>
      <c r="Z13" s="265">
        <v>0</v>
      </c>
      <c r="AA13" s="263"/>
      <c r="AB13" s="262"/>
      <c r="AC13" s="257"/>
      <c r="AD13" s="259">
        <v>0</v>
      </c>
      <c r="AE13" s="265">
        <v>0</v>
      </c>
      <c r="AF13" s="270">
        <v>0</v>
      </c>
      <c r="AG13" s="254"/>
    </row>
    <row r="14" spans="2:33" ht="16.5" customHeight="1" x14ac:dyDescent="0.2">
      <c r="B14" s="275"/>
      <c r="C14" s="276" t="s">
        <v>10</v>
      </c>
      <c r="D14" s="277">
        <f>SUM(D6:D13)</f>
        <v>10296</v>
      </c>
      <c r="E14" s="277">
        <f>SUM(E6:E13)</f>
        <v>1590</v>
      </c>
      <c r="F14" s="277">
        <f>SUM(F6:F13)</f>
        <v>11886</v>
      </c>
      <c r="G14" s="277">
        <f>SUM(G6:G13)</f>
        <v>131857</v>
      </c>
      <c r="H14" s="277">
        <f>SUM(H6:H13)</f>
        <v>330021</v>
      </c>
      <c r="I14" s="278">
        <f>SUM(G14:H14)</f>
        <v>461878</v>
      </c>
      <c r="J14" s="277">
        <f>SUM(J6:J13)</f>
        <v>106011</v>
      </c>
      <c r="K14" s="277">
        <f>SUM(K6:K13)</f>
        <v>0</v>
      </c>
      <c r="L14" s="277">
        <f>SUM(L6:L13)</f>
        <v>0</v>
      </c>
      <c r="M14" s="277">
        <f>SUM(M6:M13)</f>
        <v>0</v>
      </c>
      <c r="N14" s="298">
        <f>SUM(N6:N13)</f>
        <v>0</v>
      </c>
      <c r="O14" s="331"/>
      <c r="P14" s="254"/>
      <c r="Q14" s="281" t="s">
        <v>10</v>
      </c>
      <c r="R14" s="282">
        <f>SUM(R6:R13)</f>
        <v>5616.3</v>
      </c>
      <c r="S14" s="277">
        <f>SUM(S6:S13)</f>
        <v>119</v>
      </c>
      <c r="T14" s="297">
        <f>SUM(T6:T13)</f>
        <v>534</v>
      </c>
      <c r="U14" s="279">
        <f>SUM(U6:U13)</f>
        <v>665</v>
      </c>
      <c r="V14" s="279">
        <f>SUM(T14:U14)</f>
        <v>1199</v>
      </c>
      <c r="W14" s="279">
        <f>SUM(W6:W13)</f>
        <v>280</v>
      </c>
      <c r="X14" s="282"/>
      <c r="Y14" s="277"/>
      <c r="Z14" s="279">
        <f t="shared" ref="Z14:AE14" si="3">SUM(Z6:Z13)</f>
        <v>6</v>
      </c>
      <c r="AA14" s="279">
        <f t="shared" si="3"/>
        <v>0</v>
      </c>
      <c r="AB14" s="279">
        <f t="shared" si="3"/>
        <v>0</v>
      </c>
      <c r="AC14" s="279">
        <f t="shared" si="3"/>
        <v>0</v>
      </c>
      <c r="AD14" s="279">
        <f t="shared" si="3"/>
        <v>0</v>
      </c>
      <c r="AE14" s="279">
        <f t="shared" si="3"/>
        <v>0</v>
      </c>
      <c r="AF14" s="280">
        <f>SUM(AF6:AF13)</f>
        <v>133900</v>
      </c>
      <c r="AG14" s="254"/>
    </row>
    <row r="15" spans="2:33" ht="16.5" customHeight="1" x14ac:dyDescent="0.2">
      <c r="B15" s="422" t="s">
        <v>189</v>
      </c>
      <c r="C15" s="284" t="s">
        <v>187</v>
      </c>
      <c r="D15" s="257">
        <v>329</v>
      </c>
      <c r="E15" s="257">
        <v>1920</v>
      </c>
      <c r="F15" s="257">
        <f>SUM(D15:E15)</f>
        <v>2249</v>
      </c>
      <c r="G15" s="250">
        <v>50</v>
      </c>
      <c r="H15" s="250">
        <v>177449</v>
      </c>
      <c r="I15" s="250">
        <f t="shared" si="0"/>
        <v>177499</v>
      </c>
      <c r="J15" s="248">
        <v>27086</v>
      </c>
      <c r="K15" s="331"/>
      <c r="L15" s="268"/>
      <c r="M15" s="285"/>
      <c r="N15" s="286">
        <v>71838</v>
      </c>
      <c r="O15" s="331"/>
      <c r="P15" s="254"/>
      <c r="Q15" s="287" t="s">
        <v>187</v>
      </c>
      <c r="R15" s="328">
        <v>968</v>
      </c>
      <c r="S15" s="268">
        <v>0</v>
      </c>
      <c r="T15" s="272">
        <v>0</v>
      </c>
      <c r="U15" s="256">
        <v>0</v>
      </c>
      <c r="V15" s="256">
        <f>SUM(T15:U15)</f>
        <v>0</v>
      </c>
      <c r="W15" s="265">
        <v>0</v>
      </c>
      <c r="X15" s="262"/>
      <c r="Y15" s="263"/>
      <c r="Z15" s="265">
        <v>0</v>
      </c>
      <c r="AA15" s="288"/>
      <c r="AB15" s="288"/>
      <c r="AC15" s="288"/>
      <c r="AD15" s="289">
        <v>0</v>
      </c>
      <c r="AE15" s="290">
        <v>0</v>
      </c>
      <c r="AF15" s="291">
        <v>720</v>
      </c>
      <c r="AG15" s="254"/>
    </row>
    <row r="16" spans="2:33" ht="16.5" customHeight="1" x14ac:dyDescent="0.2">
      <c r="B16" s="443"/>
      <c r="C16" s="267" t="s">
        <v>286</v>
      </c>
      <c r="D16" s="272">
        <v>0</v>
      </c>
      <c r="E16" s="272">
        <v>0</v>
      </c>
      <c r="F16" s="272">
        <f>D16+E16</f>
        <v>0</v>
      </c>
      <c r="G16" s="273">
        <v>1970</v>
      </c>
      <c r="H16" s="273">
        <v>3235</v>
      </c>
      <c r="I16" s="250">
        <f t="shared" si="0"/>
        <v>5205</v>
      </c>
      <c r="J16" s="265">
        <v>0</v>
      </c>
      <c r="K16" s="332"/>
      <c r="L16" s="265"/>
      <c r="M16" s="269"/>
      <c r="N16" s="270">
        <v>0</v>
      </c>
      <c r="O16" s="327"/>
      <c r="P16" s="254"/>
      <c r="Q16" s="271" t="s">
        <v>287</v>
      </c>
      <c r="R16" s="292">
        <v>0</v>
      </c>
      <c r="S16" s="265">
        <v>0</v>
      </c>
      <c r="T16" s="272">
        <v>0</v>
      </c>
      <c r="U16" s="256">
        <v>0</v>
      </c>
      <c r="V16" s="256">
        <f t="shared" si="2"/>
        <v>0</v>
      </c>
      <c r="W16" s="265">
        <v>0</v>
      </c>
      <c r="X16" s="262"/>
      <c r="Y16" s="263"/>
      <c r="Z16" s="265">
        <v>0</v>
      </c>
      <c r="AA16" s="263"/>
      <c r="AB16" s="262"/>
      <c r="AC16" s="262"/>
      <c r="AD16" s="292">
        <v>0</v>
      </c>
      <c r="AE16" s="265">
        <v>0</v>
      </c>
      <c r="AF16" s="270">
        <v>0</v>
      </c>
      <c r="AG16" s="254"/>
    </row>
    <row r="17" spans="2:33" ht="16.5" customHeight="1" x14ac:dyDescent="0.2">
      <c r="B17" s="444"/>
      <c r="C17" s="276" t="s">
        <v>10</v>
      </c>
      <c r="D17" s="282">
        <f>SUM(D15:D16)</f>
        <v>329</v>
      </c>
      <c r="E17" s="282">
        <f>SUM(E15:E16)</f>
        <v>1920</v>
      </c>
      <c r="F17" s="282">
        <f>SUM(F15:F16)</f>
        <v>2249</v>
      </c>
      <c r="G17" s="277">
        <f>SUM(G15:G16)</f>
        <v>2020</v>
      </c>
      <c r="H17" s="277">
        <f>SUM(H15:H16)</f>
        <v>180684</v>
      </c>
      <c r="I17" s="277">
        <f>SUM(G17:H17)</f>
        <v>182704</v>
      </c>
      <c r="J17" s="277">
        <f>SUM(J15:J16)</f>
        <v>27086</v>
      </c>
      <c r="K17" s="277">
        <f>SUM(K15:K16)</f>
        <v>0</v>
      </c>
      <c r="L17" s="277">
        <f>SUM(L15:L16)</f>
        <v>0</v>
      </c>
      <c r="M17" s="277">
        <f>SUM(M15:M16)</f>
        <v>0</v>
      </c>
      <c r="N17" s="280">
        <f>SUM(N15:N16)</f>
        <v>71838</v>
      </c>
      <c r="O17" s="331"/>
      <c r="P17" s="254"/>
      <c r="Q17" s="281" t="s">
        <v>10</v>
      </c>
      <c r="R17" s="282">
        <f>SUM(R15:R16)</f>
        <v>968</v>
      </c>
      <c r="S17" s="277">
        <f>SUM(S15:S16)</f>
        <v>0</v>
      </c>
      <c r="T17" s="297">
        <f>SUM(T15:T16)</f>
        <v>0</v>
      </c>
      <c r="U17" s="279">
        <f>SUM(U15:U16)</f>
        <v>0</v>
      </c>
      <c r="V17" s="279">
        <f t="shared" si="2"/>
        <v>0</v>
      </c>
      <c r="W17" s="279">
        <f>SUM(W15:W16)</f>
        <v>0</v>
      </c>
      <c r="X17" s="282"/>
      <c r="Y17" s="277"/>
      <c r="Z17" s="279">
        <f>SUM(Z15:Z16)</f>
        <v>0</v>
      </c>
      <c r="AA17" s="277"/>
      <c r="AB17" s="277"/>
      <c r="AC17" s="277"/>
      <c r="AD17" s="279">
        <f>SUM(AD15:AD16)</f>
        <v>0</v>
      </c>
      <c r="AE17" s="279">
        <f>SUM(AE15:AE16)</f>
        <v>0</v>
      </c>
      <c r="AF17" s="280">
        <f>SUM(AF15:AF16)</f>
        <v>720</v>
      </c>
      <c r="AG17" s="254"/>
    </row>
    <row r="18" spans="2:33" ht="16.5" customHeight="1" x14ac:dyDescent="0.2">
      <c r="B18" s="453" t="s">
        <v>235</v>
      </c>
      <c r="C18" s="294" t="s">
        <v>11</v>
      </c>
      <c r="D18" s="247">
        <v>2365</v>
      </c>
      <c r="E18" s="247">
        <v>0</v>
      </c>
      <c r="F18" s="247">
        <f>SUM(D18:E18)</f>
        <v>2365</v>
      </c>
      <c r="G18" s="248">
        <v>0</v>
      </c>
      <c r="H18" s="248">
        <v>88956</v>
      </c>
      <c r="I18" s="248">
        <f t="shared" si="0"/>
        <v>88956</v>
      </c>
      <c r="J18" s="252">
        <v>0</v>
      </c>
      <c r="K18" s="333"/>
      <c r="L18" s="252"/>
      <c r="M18" s="295"/>
      <c r="N18" s="253">
        <v>0</v>
      </c>
      <c r="O18" s="327"/>
      <c r="P18" s="254"/>
      <c r="Q18" s="296" t="s">
        <v>11</v>
      </c>
      <c r="R18" s="328">
        <v>0</v>
      </c>
      <c r="S18" s="252">
        <v>0</v>
      </c>
      <c r="T18" s="328">
        <v>0</v>
      </c>
      <c r="U18" s="252">
        <v>0</v>
      </c>
      <c r="V18" s="252">
        <f t="shared" si="2"/>
        <v>0</v>
      </c>
      <c r="W18" s="252">
        <v>0</v>
      </c>
      <c r="X18" s="248"/>
      <c r="Y18" s="248"/>
      <c r="Z18" s="252">
        <v>0</v>
      </c>
      <c r="AA18" s="248"/>
      <c r="AB18" s="248"/>
      <c r="AC18" s="248"/>
      <c r="AD18" s="252">
        <v>0</v>
      </c>
      <c r="AE18" s="252">
        <v>0</v>
      </c>
      <c r="AF18" s="260">
        <v>0</v>
      </c>
      <c r="AG18" s="254"/>
    </row>
    <row r="19" spans="2:33" ht="16.5" customHeight="1" x14ac:dyDescent="0.2">
      <c r="B19" s="454"/>
      <c r="C19" s="246" t="s">
        <v>14</v>
      </c>
      <c r="D19" s="257">
        <v>9</v>
      </c>
      <c r="E19" s="257">
        <v>0</v>
      </c>
      <c r="F19" s="257">
        <f>SUM(D19:E19)</f>
        <v>9</v>
      </c>
      <c r="G19" s="250">
        <v>145</v>
      </c>
      <c r="H19" s="250">
        <v>98218</v>
      </c>
      <c r="I19" s="250">
        <f t="shared" si="0"/>
        <v>98363</v>
      </c>
      <c r="J19" s="258">
        <v>7</v>
      </c>
      <c r="K19" s="334"/>
      <c r="L19" s="258"/>
      <c r="M19" s="251"/>
      <c r="N19" s="264">
        <v>0</v>
      </c>
      <c r="O19" s="327"/>
      <c r="P19" s="254"/>
      <c r="Q19" s="255" t="s">
        <v>14</v>
      </c>
      <c r="R19" s="259">
        <v>0</v>
      </c>
      <c r="S19" s="258">
        <v>0</v>
      </c>
      <c r="T19" s="259">
        <v>0</v>
      </c>
      <c r="U19" s="258">
        <v>0</v>
      </c>
      <c r="V19" s="265">
        <f t="shared" si="2"/>
        <v>0</v>
      </c>
      <c r="W19" s="258">
        <v>0</v>
      </c>
      <c r="X19" s="257"/>
      <c r="Y19" s="250"/>
      <c r="Z19" s="258">
        <v>0</v>
      </c>
      <c r="AA19" s="250"/>
      <c r="AB19" s="257"/>
      <c r="AC19" s="257"/>
      <c r="AD19" s="259">
        <v>0</v>
      </c>
      <c r="AE19" s="258">
        <v>0</v>
      </c>
      <c r="AF19" s="291">
        <v>2851</v>
      </c>
      <c r="AG19" s="254"/>
    </row>
    <row r="20" spans="2:33" ht="16.5" customHeight="1" x14ac:dyDescent="0.2">
      <c r="B20" s="454"/>
      <c r="C20" s="246" t="s">
        <v>176</v>
      </c>
      <c r="D20" s="272">
        <v>0</v>
      </c>
      <c r="E20" s="272">
        <v>0</v>
      </c>
      <c r="F20" s="272">
        <f>SUM(D20:E20)</f>
        <v>0</v>
      </c>
      <c r="G20" s="256">
        <v>0</v>
      </c>
      <c r="H20" s="273">
        <v>10837</v>
      </c>
      <c r="I20" s="250">
        <f t="shared" si="0"/>
        <v>10837</v>
      </c>
      <c r="J20" s="265">
        <v>1862</v>
      </c>
      <c r="K20" s="334"/>
      <c r="L20" s="258"/>
      <c r="M20" s="251"/>
      <c r="N20" s="264">
        <v>0</v>
      </c>
      <c r="O20" s="327"/>
      <c r="P20" s="254"/>
      <c r="Q20" s="271" t="s">
        <v>176</v>
      </c>
      <c r="R20" s="259">
        <v>0</v>
      </c>
      <c r="S20" s="258">
        <v>0</v>
      </c>
      <c r="T20" s="272">
        <v>0</v>
      </c>
      <c r="U20" s="256">
        <v>0</v>
      </c>
      <c r="V20" s="265">
        <f t="shared" si="2"/>
        <v>0</v>
      </c>
      <c r="W20" s="265">
        <v>0</v>
      </c>
      <c r="X20" s="257"/>
      <c r="Y20" s="250"/>
      <c r="Z20" s="258">
        <v>0</v>
      </c>
      <c r="AA20" s="250"/>
      <c r="AB20" s="257"/>
      <c r="AC20" s="257"/>
      <c r="AD20" s="259">
        <v>0</v>
      </c>
      <c r="AE20" s="258">
        <v>0</v>
      </c>
      <c r="AF20" s="293">
        <v>0</v>
      </c>
      <c r="AG20" s="254"/>
    </row>
    <row r="21" spans="2:33" ht="16.5" customHeight="1" x14ac:dyDescent="0.2">
      <c r="B21" s="455"/>
      <c r="C21" s="276" t="s">
        <v>10</v>
      </c>
      <c r="D21" s="282">
        <f>SUM(D18:D20)</f>
        <v>2374</v>
      </c>
      <c r="E21" s="282">
        <f>SUM(E18:E20)</f>
        <v>0</v>
      </c>
      <c r="F21" s="282">
        <f>SUM(F18:F20)</f>
        <v>2374</v>
      </c>
      <c r="G21" s="297">
        <f>SUM(G18:G20)</f>
        <v>145</v>
      </c>
      <c r="H21" s="297">
        <f>SUM(H18:H20)</f>
        <v>198011</v>
      </c>
      <c r="I21" s="282">
        <f t="shared" si="0"/>
        <v>198156</v>
      </c>
      <c r="J21" s="297">
        <f>SUM(J18:J20)</f>
        <v>1869</v>
      </c>
      <c r="K21" s="297">
        <f>SUM(K18:K20)</f>
        <v>0</v>
      </c>
      <c r="L21" s="297">
        <f>SUM(L18:L20)</f>
        <v>0</v>
      </c>
      <c r="M21" s="297">
        <f>SUM(M18:M20)</f>
        <v>0</v>
      </c>
      <c r="N21" s="335">
        <f>SUM(N18:N20)</f>
        <v>0</v>
      </c>
      <c r="O21" s="327"/>
      <c r="P21" s="254"/>
      <c r="Q21" s="281" t="s">
        <v>10</v>
      </c>
      <c r="R21" s="297">
        <f t="shared" ref="R21:W21" si="4">SUM(R18:R20)</f>
        <v>0</v>
      </c>
      <c r="S21" s="279">
        <f t="shared" si="4"/>
        <v>0</v>
      </c>
      <c r="T21" s="297">
        <f t="shared" si="4"/>
        <v>0</v>
      </c>
      <c r="U21" s="279">
        <f t="shared" si="4"/>
        <v>0</v>
      </c>
      <c r="V21" s="279">
        <f t="shared" si="4"/>
        <v>0</v>
      </c>
      <c r="W21" s="279">
        <f t="shared" si="4"/>
        <v>0</v>
      </c>
      <c r="X21" s="282"/>
      <c r="Y21" s="277"/>
      <c r="Z21" s="279">
        <f>SUM(Z18:Z20)</f>
        <v>0</v>
      </c>
      <c r="AA21" s="277"/>
      <c r="AB21" s="277"/>
      <c r="AC21" s="277"/>
      <c r="AD21" s="279">
        <f>SUM(AD18:AD20)</f>
        <v>0</v>
      </c>
      <c r="AE21" s="279">
        <f>SUM(AE18:AE20)</f>
        <v>0</v>
      </c>
      <c r="AF21" s="280">
        <f>SUM(AF18:AF20)</f>
        <v>2851</v>
      </c>
      <c r="AG21" s="254"/>
    </row>
    <row r="22" spans="2:33" ht="16.5" customHeight="1" x14ac:dyDescent="0.2">
      <c r="B22" s="245" t="s">
        <v>75</v>
      </c>
      <c r="C22" s="299" t="s">
        <v>35</v>
      </c>
      <c r="D22" s="288">
        <v>3003</v>
      </c>
      <c r="E22" s="288">
        <v>1116</v>
      </c>
      <c r="F22" s="288">
        <f>SUM(D22:E22)</f>
        <v>4119</v>
      </c>
      <c r="G22" s="268">
        <v>266</v>
      </c>
      <c r="H22" s="268">
        <v>255380</v>
      </c>
      <c r="I22" s="250">
        <f t="shared" si="0"/>
        <v>255646</v>
      </c>
      <c r="J22" s="250">
        <v>0</v>
      </c>
      <c r="K22" s="325"/>
      <c r="L22" s="250"/>
      <c r="M22" s="326"/>
      <c r="N22" s="264">
        <v>0</v>
      </c>
      <c r="O22" s="331"/>
      <c r="P22" s="254"/>
      <c r="Q22" s="300" t="s">
        <v>35</v>
      </c>
      <c r="R22" s="259">
        <v>0</v>
      </c>
      <c r="S22" s="250">
        <v>0</v>
      </c>
      <c r="T22" s="289">
        <v>7288</v>
      </c>
      <c r="U22" s="290">
        <v>32480</v>
      </c>
      <c r="V22" s="256">
        <f>SUM(T22:U22)</f>
        <v>39768</v>
      </c>
      <c r="W22" s="258">
        <v>0</v>
      </c>
      <c r="X22" s="257"/>
      <c r="Y22" s="250"/>
      <c r="Z22" s="258">
        <v>0</v>
      </c>
      <c r="AA22" s="250"/>
      <c r="AB22" s="257"/>
      <c r="AC22" s="257"/>
      <c r="AD22" s="259">
        <v>0</v>
      </c>
      <c r="AE22" s="258">
        <v>0</v>
      </c>
      <c r="AF22" s="286">
        <v>1212</v>
      </c>
      <c r="AG22" s="254"/>
    </row>
    <row r="23" spans="2:33" ht="16.5" customHeight="1" x14ac:dyDescent="0.2">
      <c r="B23" s="275" t="s">
        <v>76</v>
      </c>
      <c r="C23" s="301" t="s">
        <v>10</v>
      </c>
      <c r="D23" s="282">
        <f>SUM(D22)</f>
        <v>3003</v>
      </c>
      <c r="E23" s="282">
        <f>SUM(E22)</f>
        <v>1116</v>
      </c>
      <c r="F23" s="282">
        <f>SUM(F22)</f>
        <v>4119</v>
      </c>
      <c r="G23" s="282">
        <f>SUM(G22)</f>
        <v>266</v>
      </c>
      <c r="H23" s="277">
        <f>SUM(H22)</f>
        <v>255380</v>
      </c>
      <c r="I23" s="277">
        <f t="shared" si="0"/>
        <v>255646</v>
      </c>
      <c r="J23" s="277">
        <f>SUM(J22)</f>
        <v>0</v>
      </c>
      <c r="K23" s="277">
        <f>SUM(K22)</f>
        <v>0</v>
      </c>
      <c r="L23" s="277">
        <f>SUM(L22)</f>
        <v>0</v>
      </c>
      <c r="M23" s="277">
        <f>SUM(M22)</f>
        <v>0</v>
      </c>
      <c r="N23" s="280">
        <f>SUM(N22)</f>
        <v>0</v>
      </c>
      <c r="O23" s="331"/>
      <c r="P23" s="254"/>
      <c r="Q23" s="302" t="s">
        <v>10</v>
      </c>
      <c r="R23" s="282">
        <f t="shared" ref="R23:W23" si="5">SUM(R22)</f>
        <v>0</v>
      </c>
      <c r="S23" s="277">
        <f t="shared" si="5"/>
        <v>0</v>
      </c>
      <c r="T23" s="297">
        <f t="shared" si="5"/>
        <v>7288</v>
      </c>
      <c r="U23" s="279">
        <f t="shared" si="5"/>
        <v>32480</v>
      </c>
      <c r="V23" s="279">
        <f t="shared" si="5"/>
        <v>39768</v>
      </c>
      <c r="W23" s="279">
        <f t="shared" si="5"/>
        <v>0</v>
      </c>
      <c r="X23" s="282"/>
      <c r="Y23" s="277"/>
      <c r="Z23" s="279">
        <f>SUM(Z22)</f>
        <v>0</v>
      </c>
      <c r="AA23" s="277"/>
      <c r="AB23" s="277"/>
      <c r="AC23" s="277"/>
      <c r="AD23" s="279">
        <f>SUM(AD22)</f>
        <v>0</v>
      </c>
      <c r="AE23" s="279">
        <f>SUM(AE22)</f>
        <v>0</v>
      </c>
      <c r="AF23" s="280">
        <f>SUM(AF22)</f>
        <v>1212</v>
      </c>
      <c r="AG23" s="254"/>
    </row>
    <row r="24" spans="2:33" ht="16.5" customHeight="1" x14ac:dyDescent="0.2">
      <c r="B24" s="453" t="s">
        <v>236</v>
      </c>
      <c r="C24" s="246" t="s">
        <v>22</v>
      </c>
      <c r="D24" s="257">
        <v>3304</v>
      </c>
      <c r="E24" s="257">
        <v>197</v>
      </c>
      <c r="F24" s="257">
        <f>SUM(D24:E24)</f>
        <v>3501</v>
      </c>
      <c r="G24" s="250">
        <v>3819</v>
      </c>
      <c r="H24" s="250">
        <v>59718</v>
      </c>
      <c r="I24" s="250">
        <f t="shared" si="0"/>
        <v>63537</v>
      </c>
      <c r="J24" s="252">
        <v>51252</v>
      </c>
      <c r="K24" s="334"/>
      <c r="L24" s="258"/>
      <c r="M24" s="251"/>
      <c r="N24" s="264">
        <v>0</v>
      </c>
      <c r="O24" s="327"/>
      <c r="P24" s="254"/>
      <c r="Q24" s="255" t="s">
        <v>22</v>
      </c>
      <c r="R24" s="328">
        <v>720</v>
      </c>
      <c r="S24" s="258">
        <v>0</v>
      </c>
      <c r="T24" s="259">
        <v>0</v>
      </c>
      <c r="U24" s="258">
        <v>0</v>
      </c>
      <c r="V24" s="290">
        <f>SUM(T24:U24)</f>
        <v>0</v>
      </c>
      <c r="W24" s="252">
        <v>0</v>
      </c>
      <c r="X24" s="257"/>
      <c r="Y24" s="250"/>
      <c r="Z24" s="258">
        <v>0</v>
      </c>
      <c r="AA24" s="250"/>
      <c r="AB24" s="257"/>
      <c r="AC24" s="257"/>
      <c r="AD24" s="259">
        <v>0</v>
      </c>
      <c r="AE24" s="258">
        <v>0</v>
      </c>
      <c r="AF24" s="291">
        <v>17214</v>
      </c>
      <c r="AG24" s="254"/>
    </row>
    <row r="25" spans="2:33" ht="16.5" customHeight="1" x14ac:dyDescent="0.2">
      <c r="B25" s="456"/>
      <c r="C25" s="267" t="s">
        <v>23</v>
      </c>
      <c r="D25" s="288">
        <v>0</v>
      </c>
      <c r="E25" s="288">
        <v>0</v>
      </c>
      <c r="F25" s="288">
        <v>0</v>
      </c>
      <c r="G25" s="290">
        <v>0</v>
      </c>
      <c r="H25" s="290">
        <v>0</v>
      </c>
      <c r="I25" s="250">
        <f t="shared" si="0"/>
        <v>0</v>
      </c>
      <c r="J25" s="258">
        <v>0</v>
      </c>
      <c r="K25" s="334"/>
      <c r="L25" s="258"/>
      <c r="M25" s="251"/>
      <c r="N25" s="264">
        <v>0</v>
      </c>
      <c r="O25" s="327"/>
      <c r="P25" s="254"/>
      <c r="Q25" s="255" t="s">
        <v>23</v>
      </c>
      <c r="R25" s="259">
        <v>0</v>
      </c>
      <c r="S25" s="258">
        <v>0</v>
      </c>
      <c r="T25" s="289">
        <v>0</v>
      </c>
      <c r="U25" s="290">
        <v>0</v>
      </c>
      <c r="V25" s="265">
        <f>SUM(T25:U25)</f>
        <v>0</v>
      </c>
      <c r="W25" s="258">
        <v>0</v>
      </c>
      <c r="X25" s="257"/>
      <c r="Y25" s="250"/>
      <c r="Z25" s="258">
        <v>0</v>
      </c>
      <c r="AA25" s="250"/>
      <c r="AB25" s="257"/>
      <c r="AC25" s="257"/>
      <c r="AD25" s="259">
        <v>0</v>
      </c>
      <c r="AE25" s="258">
        <v>0</v>
      </c>
      <c r="AF25" s="286">
        <v>0</v>
      </c>
      <c r="AG25" s="254"/>
    </row>
    <row r="26" spans="2:33" ht="16.5" customHeight="1" x14ac:dyDescent="0.2">
      <c r="B26" s="457"/>
      <c r="C26" s="276" t="s">
        <v>10</v>
      </c>
      <c r="D26" s="282">
        <f>SUM(D24:D25)</f>
        <v>3304</v>
      </c>
      <c r="E26" s="282">
        <f>SUM(E24:E25)</f>
        <v>197</v>
      </c>
      <c r="F26" s="282">
        <f>SUM(F24:F25)</f>
        <v>3501</v>
      </c>
      <c r="G26" s="297">
        <f>SUM(G24:G25)</f>
        <v>3819</v>
      </c>
      <c r="H26" s="297">
        <f>SUM(H24:H25)</f>
        <v>59718</v>
      </c>
      <c r="I26" s="282">
        <f t="shared" si="0"/>
        <v>63537</v>
      </c>
      <c r="J26" s="297">
        <f>SUM(J24:J25)</f>
        <v>51252</v>
      </c>
      <c r="K26" s="297">
        <f>SUM(K24:K25)</f>
        <v>0</v>
      </c>
      <c r="L26" s="297">
        <f>SUM(L24:L25)</f>
        <v>0</v>
      </c>
      <c r="M26" s="297">
        <f>SUM(M24:M25)</f>
        <v>0</v>
      </c>
      <c r="N26" s="335">
        <f>SUM(N24:N25)</f>
        <v>0</v>
      </c>
      <c r="O26" s="327"/>
      <c r="P26" s="254"/>
      <c r="Q26" s="281" t="s">
        <v>10</v>
      </c>
      <c r="R26" s="297">
        <f t="shared" ref="R26:W26" si="6">SUM(R24:R25)</f>
        <v>720</v>
      </c>
      <c r="S26" s="279">
        <f t="shared" si="6"/>
        <v>0</v>
      </c>
      <c r="T26" s="297">
        <f t="shared" si="6"/>
        <v>0</v>
      </c>
      <c r="U26" s="279">
        <f t="shared" si="6"/>
        <v>0</v>
      </c>
      <c r="V26" s="279">
        <f t="shared" si="6"/>
        <v>0</v>
      </c>
      <c r="W26" s="279">
        <f t="shared" si="6"/>
        <v>0</v>
      </c>
      <c r="X26" s="277"/>
      <c r="Y26" s="277"/>
      <c r="Z26" s="279">
        <f>SUM(Z24:Z25)</f>
        <v>0</v>
      </c>
      <c r="AA26" s="277"/>
      <c r="AB26" s="277"/>
      <c r="AC26" s="277"/>
      <c r="AD26" s="279">
        <f>SUM(AD24:AD25)</f>
        <v>0</v>
      </c>
      <c r="AE26" s="279">
        <f>SUM(AE24:AE25)</f>
        <v>0</v>
      </c>
      <c r="AF26" s="280">
        <f>SUM(AF24:AF25)</f>
        <v>17214</v>
      </c>
      <c r="AG26" s="254"/>
    </row>
    <row r="27" spans="2:33" ht="16.5" customHeight="1" x14ac:dyDescent="0.2">
      <c r="B27" s="453" t="s">
        <v>237</v>
      </c>
      <c r="C27" s="299" t="s">
        <v>37</v>
      </c>
      <c r="D27" s="252">
        <v>0</v>
      </c>
      <c r="E27" s="257">
        <v>291</v>
      </c>
      <c r="F27" s="252">
        <v>291</v>
      </c>
      <c r="G27" s="250">
        <v>0</v>
      </c>
      <c r="H27" s="250">
        <v>96161</v>
      </c>
      <c r="I27" s="250">
        <f t="shared" si="0"/>
        <v>96161</v>
      </c>
      <c r="J27" s="252">
        <v>0</v>
      </c>
      <c r="K27" s="334"/>
      <c r="L27" s="258"/>
      <c r="M27" s="251"/>
      <c r="N27" s="264">
        <v>0</v>
      </c>
      <c r="O27" s="327"/>
      <c r="P27" s="254"/>
      <c r="Q27" s="300" t="s">
        <v>37</v>
      </c>
      <c r="R27" s="259">
        <v>0</v>
      </c>
      <c r="S27" s="252">
        <v>0</v>
      </c>
      <c r="T27" s="259">
        <v>0</v>
      </c>
      <c r="U27" s="258">
        <v>0</v>
      </c>
      <c r="V27" s="256">
        <v>0</v>
      </c>
      <c r="W27" s="252">
        <v>0</v>
      </c>
      <c r="X27" s="257"/>
      <c r="Y27" s="250"/>
      <c r="Z27" s="258">
        <v>0</v>
      </c>
      <c r="AA27" s="250"/>
      <c r="AB27" s="257"/>
      <c r="AC27" s="257"/>
      <c r="AD27" s="259">
        <v>0</v>
      </c>
      <c r="AE27" s="258">
        <v>0</v>
      </c>
      <c r="AF27" s="264">
        <v>0</v>
      </c>
      <c r="AG27" s="254"/>
    </row>
    <row r="28" spans="2:33" ht="16.5" customHeight="1" x14ac:dyDescent="0.2">
      <c r="B28" s="454"/>
      <c r="C28" s="304" t="s">
        <v>38</v>
      </c>
      <c r="D28" s="288">
        <v>1270</v>
      </c>
      <c r="E28" s="274">
        <v>0</v>
      </c>
      <c r="F28" s="288">
        <f>SUM(D28:E28)</f>
        <v>1270</v>
      </c>
      <c r="G28" s="273">
        <v>0</v>
      </c>
      <c r="H28" s="256">
        <v>0</v>
      </c>
      <c r="I28" s="250">
        <f t="shared" si="0"/>
        <v>0</v>
      </c>
      <c r="J28" s="265">
        <v>0</v>
      </c>
      <c r="K28" s="332"/>
      <c r="L28" s="265"/>
      <c r="M28" s="269"/>
      <c r="N28" s="270">
        <v>0</v>
      </c>
      <c r="O28" s="327"/>
      <c r="P28" s="254"/>
      <c r="Q28" s="305" t="s">
        <v>38</v>
      </c>
      <c r="R28" s="292">
        <v>0</v>
      </c>
      <c r="S28" s="265">
        <v>7</v>
      </c>
      <c r="T28" s="272">
        <v>0</v>
      </c>
      <c r="U28" s="256">
        <v>0</v>
      </c>
      <c r="V28" s="256" t="s">
        <v>242</v>
      </c>
      <c r="W28" s="265">
        <v>0</v>
      </c>
      <c r="X28" s="262"/>
      <c r="Y28" s="263"/>
      <c r="Z28" s="265">
        <v>0</v>
      </c>
      <c r="AA28" s="263"/>
      <c r="AB28" s="262"/>
      <c r="AC28" s="262"/>
      <c r="AD28" s="292">
        <v>0</v>
      </c>
      <c r="AE28" s="265">
        <v>0</v>
      </c>
      <c r="AF28" s="293">
        <v>0</v>
      </c>
      <c r="AG28" s="254"/>
    </row>
    <row r="29" spans="2:33" ht="16.5" customHeight="1" x14ac:dyDescent="0.2">
      <c r="B29" s="455"/>
      <c r="C29" s="301" t="s">
        <v>10</v>
      </c>
      <c r="D29" s="282">
        <f>SUM(D27:D28)</f>
        <v>1270</v>
      </c>
      <c r="E29" s="282">
        <f>SUM(E27:E28)</f>
        <v>291</v>
      </c>
      <c r="F29" s="282">
        <f>SUM(F27:F28)</f>
        <v>1561</v>
      </c>
      <c r="G29" s="277">
        <f>SUM(G27:G28)</f>
        <v>0</v>
      </c>
      <c r="H29" s="277">
        <f>SUM(H27:H28)</f>
        <v>96161</v>
      </c>
      <c r="I29" s="277">
        <f t="shared" si="0"/>
        <v>96161</v>
      </c>
      <c r="J29" s="277">
        <f>SUM(J27:J28)</f>
        <v>0</v>
      </c>
      <c r="K29" s="277">
        <f>SUM(K27:K28)</f>
        <v>0</v>
      </c>
      <c r="L29" s="277">
        <f>SUM(L27:L28)</f>
        <v>0</v>
      </c>
      <c r="M29" s="277">
        <f>SUM(M27:M28)</f>
        <v>0</v>
      </c>
      <c r="N29" s="280">
        <f>SUM(N27:N28)</f>
        <v>0</v>
      </c>
      <c r="O29" s="331"/>
      <c r="P29" s="254"/>
      <c r="Q29" s="302" t="s">
        <v>10</v>
      </c>
      <c r="R29" s="282">
        <f>SUM(R27:R28)</f>
        <v>0</v>
      </c>
      <c r="S29" s="277">
        <f>SUM(S27:S28)</f>
        <v>7</v>
      </c>
      <c r="T29" s="297">
        <f>SUM(T27:T28)</f>
        <v>0</v>
      </c>
      <c r="U29" s="279">
        <f>SUM(U27:U28)</f>
        <v>0</v>
      </c>
      <c r="V29" s="279">
        <f>SUM(V27:V28)</f>
        <v>0</v>
      </c>
      <c r="W29" s="279" t="s">
        <v>242</v>
      </c>
      <c r="X29" s="282"/>
      <c r="Y29" s="277"/>
      <c r="Z29" s="279">
        <f>SUM(Z27:Z28)</f>
        <v>0</v>
      </c>
      <c r="AA29" s="277"/>
      <c r="AB29" s="277"/>
      <c r="AC29" s="277"/>
      <c r="AD29" s="279">
        <f>SUM(AD27:AD28)</f>
        <v>0</v>
      </c>
      <c r="AE29" s="279">
        <f>SUM(AE27:AE28)</f>
        <v>0</v>
      </c>
      <c r="AF29" s="280">
        <f>SUM(AF27:AF28)</f>
        <v>0</v>
      </c>
      <c r="AG29" s="254"/>
    </row>
    <row r="30" spans="2:33" ht="16.5" customHeight="1" x14ac:dyDescent="0.2">
      <c r="B30" s="458" t="s">
        <v>215</v>
      </c>
      <c r="C30" s="299" t="s">
        <v>31</v>
      </c>
      <c r="D30" s="257">
        <v>450</v>
      </c>
      <c r="E30" s="257">
        <v>0</v>
      </c>
      <c r="F30" s="257">
        <f>SUM(D30:E30)</f>
        <v>450</v>
      </c>
      <c r="G30" s="258">
        <v>1270</v>
      </c>
      <c r="H30" s="250">
        <v>49922</v>
      </c>
      <c r="I30" s="250">
        <f t="shared" si="0"/>
        <v>51192</v>
      </c>
      <c r="J30" s="258">
        <v>162</v>
      </c>
      <c r="K30" s="334"/>
      <c r="L30" s="258"/>
      <c r="M30" s="251"/>
      <c r="N30" s="264">
        <v>0</v>
      </c>
      <c r="O30" s="327"/>
      <c r="P30" s="254"/>
      <c r="Q30" s="300" t="s">
        <v>31</v>
      </c>
      <c r="R30" s="259">
        <v>0</v>
      </c>
      <c r="S30" s="258">
        <v>0</v>
      </c>
      <c r="T30" s="259">
        <v>0</v>
      </c>
      <c r="U30" s="258">
        <v>0</v>
      </c>
      <c r="V30" s="256">
        <f>SUM(T30:U30)</f>
        <v>0</v>
      </c>
      <c r="W30" s="258">
        <v>0</v>
      </c>
      <c r="X30" s="257"/>
      <c r="Y30" s="250"/>
      <c r="Z30" s="259">
        <v>0</v>
      </c>
      <c r="AA30" s="257"/>
      <c r="AB30" s="257"/>
      <c r="AC30" s="257"/>
      <c r="AD30" s="258">
        <v>0</v>
      </c>
      <c r="AE30" s="258">
        <v>0</v>
      </c>
      <c r="AF30" s="264">
        <v>0</v>
      </c>
      <c r="AG30" s="254"/>
    </row>
    <row r="31" spans="2:33" ht="16.5" customHeight="1" x14ac:dyDescent="0.2">
      <c r="B31" s="423"/>
      <c r="C31" s="304" t="s">
        <v>32</v>
      </c>
      <c r="D31" s="262">
        <v>56</v>
      </c>
      <c r="E31" s="262">
        <v>1555</v>
      </c>
      <c r="F31" s="262">
        <f>SUM(D31:E31)</f>
        <v>1611</v>
      </c>
      <c r="G31" s="265">
        <v>122</v>
      </c>
      <c r="H31" s="263">
        <v>49280</v>
      </c>
      <c r="I31" s="250">
        <f t="shared" si="0"/>
        <v>49402</v>
      </c>
      <c r="J31" s="265">
        <v>0</v>
      </c>
      <c r="K31" s="332"/>
      <c r="L31" s="265"/>
      <c r="M31" s="269"/>
      <c r="N31" s="270">
        <v>0</v>
      </c>
      <c r="O31" s="327"/>
      <c r="P31" s="254"/>
      <c r="Q31" s="305" t="s">
        <v>32</v>
      </c>
      <c r="R31" s="292">
        <v>0</v>
      </c>
      <c r="S31" s="265">
        <v>0</v>
      </c>
      <c r="T31" s="292">
        <v>0</v>
      </c>
      <c r="U31" s="265">
        <v>0</v>
      </c>
      <c r="V31" s="256">
        <f>SUM(T31:U31)</f>
        <v>0</v>
      </c>
      <c r="W31" s="265">
        <v>0</v>
      </c>
      <c r="X31" s="262"/>
      <c r="Y31" s="263"/>
      <c r="Z31" s="292">
        <v>0</v>
      </c>
      <c r="AA31" s="262"/>
      <c r="AB31" s="262"/>
      <c r="AC31" s="262"/>
      <c r="AD31" s="265">
        <v>0</v>
      </c>
      <c r="AE31" s="265">
        <v>0</v>
      </c>
      <c r="AF31" s="266">
        <v>1350</v>
      </c>
      <c r="AG31" s="254"/>
    </row>
    <row r="32" spans="2:33" ht="16.5" customHeight="1" x14ac:dyDescent="0.2">
      <c r="B32" s="423"/>
      <c r="C32" s="304" t="s">
        <v>33</v>
      </c>
      <c r="D32" s="274">
        <v>10</v>
      </c>
      <c r="E32" s="274">
        <v>0</v>
      </c>
      <c r="F32" s="274">
        <f>SUM(D32:E32)</f>
        <v>10</v>
      </c>
      <c r="G32" s="256">
        <v>10</v>
      </c>
      <c r="H32" s="273">
        <v>7912</v>
      </c>
      <c r="I32" s="250">
        <f t="shared" si="0"/>
        <v>7922</v>
      </c>
      <c r="J32" s="265">
        <v>0</v>
      </c>
      <c r="K32" s="332"/>
      <c r="L32" s="265"/>
      <c r="M32" s="269"/>
      <c r="N32" s="270">
        <v>0</v>
      </c>
      <c r="O32" s="327"/>
      <c r="P32" s="254"/>
      <c r="Q32" s="305" t="s">
        <v>33</v>
      </c>
      <c r="R32" s="292">
        <v>0</v>
      </c>
      <c r="S32" s="265">
        <v>0</v>
      </c>
      <c r="T32" s="272">
        <v>0</v>
      </c>
      <c r="U32" s="256">
        <v>336</v>
      </c>
      <c r="V32" s="256">
        <f>SUM(T32:U32)</f>
        <v>336</v>
      </c>
      <c r="W32" s="265">
        <v>0</v>
      </c>
      <c r="X32" s="262"/>
      <c r="Y32" s="263"/>
      <c r="Z32" s="292">
        <v>0</v>
      </c>
      <c r="AA32" s="262"/>
      <c r="AB32" s="262"/>
      <c r="AC32" s="262"/>
      <c r="AD32" s="265">
        <v>0</v>
      </c>
      <c r="AE32" s="265">
        <v>0</v>
      </c>
      <c r="AF32" s="306">
        <v>0</v>
      </c>
      <c r="AG32" s="254"/>
    </row>
    <row r="33" spans="2:33" ht="16.5" customHeight="1" x14ac:dyDescent="0.2">
      <c r="B33" s="424"/>
      <c r="C33" s="301" t="s">
        <v>10</v>
      </c>
      <c r="D33" s="282">
        <f>SUM(D30:D32)</f>
        <v>516</v>
      </c>
      <c r="E33" s="282">
        <f>SUM(E30:E32)</f>
        <v>1555</v>
      </c>
      <c r="F33" s="282">
        <f>SUM(F30:F32)</f>
        <v>2071</v>
      </c>
      <c r="G33" s="277">
        <f>SUM(G30:G32)</f>
        <v>1402</v>
      </c>
      <c r="H33" s="277">
        <f>SUM(H30:H32)</f>
        <v>107114</v>
      </c>
      <c r="I33" s="277">
        <f t="shared" si="0"/>
        <v>108516</v>
      </c>
      <c r="J33" s="277">
        <f>SUM(J30:J32)</f>
        <v>162</v>
      </c>
      <c r="K33" s="277">
        <f>SUM(K30:K32)</f>
        <v>0</v>
      </c>
      <c r="L33" s="277">
        <f>SUM(L30:L32)</f>
        <v>0</v>
      </c>
      <c r="M33" s="277">
        <f>SUM(M30:M32)</f>
        <v>0</v>
      </c>
      <c r="N33" s="280">
        <f>SUM(N30:N32)</f>
        <v>0</v>
      </c>
      <c r="O33" s="331"/>
      <c r="P33" s="254"/>
      <c r="Q33" s="302" t="s">
        <v>10</v>
      </c>
      <c r="R33" s="282">
        <f>SUM(R30:R32)</f>
        <v>0</v>
      </c>
      <c r="S33" s="277">
        <f>SUM(S30:S32)</f>
        <v>0</v>
      </c>
      <c r="T33" s="297">
        <f>SUM(T30:T32)</f>
        <v>0</v>
      </c>
      <c r="U33" s="279">
        <f>SUM(U30:U32)</f>
        <v>336</v>
      </c>
      <c r="V33" s="279">
        <f>SUM(V30:V32)</f>
        <v>336</v>
      </c>
      <c r="W33" s="279" t="s">
        <v>242</v>
      </c>
      <c r="X33" s="282"/>
      <c r="Y33" s="277"/>
      <c r="Z33" s="279">
        <f>SUM(Z30:Z32)</f>
        <v>0</v>
      </c>
      <c r="AA33" s="277"/>
      <c r="AB33" s="277"/>
      <c r="AC33" s="277"/>
      <c r="AD33" s="279">
        <f>SUM(AD30:AD32)</f>
        <v>0</v>
      </c>
      <c r="AE33" s="279">
        <f>SUM(AE30:AE32)</f>
        <v>0</v>
      </c>
      <c r="AF33" s="280">
        <f>SUM(AF30:AF32)</f>
        <v>1350</v>
      </c>
      <c r="AG33" s="254"/>
    </row>
    <row r="34" spans="2:33" ht="16.5" customHeight="1" x14ac:dyDescent="0.2">
      <c r="B34" s="453" t="s">
        <v>238</v>
      </c>
      <c r="C34" s="299" t="s">
        <v>39</v>
      </c>
      <c r="D34" s="257">
        <v>8835</v>
      </c>
      <c r="E34" s="257">
        <v>0</v>
      </c>
      <c r="F34" s="257">
        <f>SUM(D34:E34)</f>
        <v>8835</v>
      </c>
      <c r="G34" s="250">
        <v>2670</v>
      </c>
      <c r="H34" s="273">
        <v>0</v>
      </c>
      <c r="I34" s="250">
        <f t="shared" si="0"/>
        <v>2670</v>
      </c>
      <c r="J34" s="252">
        <v>268</v>
      </c>
      <c r="K34" s="334"/>
      <c r="L34" s="258"/>
      <c r="M34" s="251"/>
      <c r="N34" s="264">
        <v>0</v>
      </c>
      <c r="O34" s="327"/>
      <c r="P34" s="254"/>
      <c r="Q34" s="300" t="s">
        <v>39</v>
      </c>
      <c r="R34" s="259">
        <v>31</v>
      </c>
      <c r="S34" s="252">
        <v>779</v>
      </c>
      <c r="T34" s="259">
        <v>0</v>
      </c>
      <c r="U34" s="258">
        <v>36127</v>
      </c>
      <c r="V34" s="256">
        <f>SUM(T34:U34)</f>
        <v>36127</v>
      </c>
      <c r="W34" s="252">
        <v>1332</v>
      </c>
      <c r="X34" s="257"/>
      <c r="Y34" s="250"/>
      <c r="Z34" s="258">
        <v>1767</v>
      </c>
      <c r="AA34" s="250"/>
      <c r="AB34" s="257"/>
      <c r="AC34" s="257"/>
      <c r="AD34" s="259">
        <v>0</v>
      </c>
      <c r="AE34" s="258">
        <v>0</v>
      </c>
      <c r="AF34" s="291">
        <v>8640</v>
      </c>
      <c r="AG34" s="254"/>
    </row>
    <row r="35" spans="2:33" ht="16.5" customHeight="1" x14ac:dyDescent="0.2">
      <c r="B35" s="454"/>
      <c r="C35" s="304" t="s">
        <v>40</v>
      </c>
      <c r="D35" s="262">
        <v>4674</v>
      </c>
      <c r="E35" s="262">
        <v>0</v>
      </c>
      <c r="F35" s="262">
        <f>SUM(D35:E35)</f>
        <v>4674</v>
      </c>
      <c r="G35" s="263">
        <v>998</v>
      </c>
      <c r="H35" s="273">
        <v>0</v>
      </c>
      <c r="I35" s="250">
        <f t="shared" si="0"/>
        <v>998</v>
      </c>
      <c r="J35" s="265">
        <v>600</v>
      </c>
      <c r="K35" s="332"/>
      <c r="L35" s="265"/>
      <c r="M35" s="269"/>
      <c r="N35" s="270">
        <v>200</v>
      </c>
      <c r="O35" s="327"/>
      <c r="P35" s="254"/>
      <c r="Q35" s="305" t="s">
        <v>40</v>
      </c>
      <c r="R35" s="332">
        <v>0</v>
      </c>
      <c r="S35" s="265">
        <v>2019</v>
      </c>
      <c r="T35" s="292">
        <v>50</v>
      </c>
      <c r="U35" s="265">
        <v>30</v>
      </c>
      <c r="V35" s="256">
        <f>SUM(T35:U35)</f>
        <v>80</v>
      </c>
      <c r="W35" s="265">
        <v>0</v>
      </c>
      <c r="X35" s="262"/>
      <c r="Y35" s="263"/>
      <c r="Z35" s="265">
        <v>0</v>
      </c>
      <c r="AA35" s="263"/>
      <c r="AB35" s="262"/>
      <c r="AC35" s="257"/>
      <c r="AD35" s="259">
        <v>0</v>
      </c>
      <c r="AE35" s="265">
        <v>0</v>
      </c>
      <c r="AF35" s="270">
        <v>0</v>
      </c>
      <c r="AG35" s="254"/>
    </row>
    <row r="36" spans="2:33" ht="16.5" customHeight="1" x14ac:dyDescent="0.2">
      <c r="B36" s="454"/>
      <c r="C36" s="304" t="s">
        <v>44</v>
      </c>
      <c r="D36" s="262">
        <f>SUM(D34:D35)</f>
        <v>13509</v>
      </c>
      <c r="E36" s="262">
        <f>SUM(E34:E35)</f>
        <v>0</v>
      </c>
      <c r="F36" s="262">
        <f>SUM(F34:F35)</f>
        <v>13509</v>
      </c>
      <c r="G36" s="292">
        <f>SUM(G34:G35)</f>
        <v>3668</v>
      </c>
      <c r="H36" s="292">
        <f>SUM(H34:H35)</f>
        <v>0</v>
      </c>
      <c r="I36" s="262">
        <f t="shared" si="0"/>
        <v>3668</v>
      </c>
      <c r="J36" s="292">
        <f>SUM(J34:J35)</f>
        <v>868</v>
      </c>
      <c r="K36" s="292">
        <f>SUM(K34:K35)</f>
        <v>0</v>
      </c>
      <c r="L36" s="292">
        <f>SUM(L34:L35)</f>
        <v>0</v>
      </c>
      <c r="M36" s="292">
        <f>SUM(M34:M35)</f>
        <v>0</v>
      </c>
      <c r="N36" s="336">
        <f>SUM(N34:N35)</f>
        <v>200</v>
      </c>
      <c r="O36" s="327"/>
      <c r="P36" s="254"/>
      <c r="Q36" s="305" t="s">
        <v>44</v>
      </c>
      <c r="R36" s="292">
        <f t="shared" ref="R36:W36" si="7">SUM(R34:R35)</f>
        <v>31</v>
      </c>
      <c r="S36" s="265">
        <f t="shared" si="7"/>
        <v>2798</v>
      </c>
      <c r="T36" s="272">
        <f t="shared" si="7"/>
        <v>50</v>
      </c>
      <c r="U36" s="256">
        <f t="shared" si="7"/>
        <v>36157</v>
      </c>
      <c r="V36" s="256">
        <f t="shared" si="7"/>
        <v>36207</v>
      </c>
      <c r="W36" s="265">
        <f t="shared" si="7"/>
        <v>1332</v>
      </c>
      <c r="X36" s="262"/>
      <c r="Y36" s="263"/>
      <c r="Z36" s="265">
        <f>SUM(Z34:Z35)</f>
        <v>1767</v>
      </c>
      <c r="AA36" s="263"/>
      <c r="AB36" s="263"/>
      <c r="AC36" s="257"/>
      <c r="AD36" s="265">
        <f>SUM(AD34:AD35)</f>
        <v>0</v>
      </c>
      <c r="AE36" s="265">
        <f>SUM(AE34:AE35)</f>
        <v>0</v>
      </c>
      <c r="AF36" s="266">
        <f>SUM(AF34:AF35)</f>
        <v>8640</v>
      </c>
      <c r="AG36" s="254"/>
    </row>
    <row r="37" spans="2:33" ht="16.5" customHeight="1" x14ac:dyDescent="0.2">
      <c r="B37" s="454"/>
      <c r="C37" s="304" t="s">
        <v>45</v>
      </c>
      <c r="D37" s="257">
        <v>1189</v>
      </c>
      <c r="E37" s="257">
        <v>2648</v>
      </c>
      <c r="F37" s="257">
        <f>SUM(D37:E37)</f>
        <v>3837</v>
      </c>
      <c r="G37" s="250">
        <v>2600</v>
      </c>
      <c r="H37" s="250">
        <v>1112370</v>
      </c>
      <c r="I37" s="250">
        <f t="shared" si="0"/>
        <v>1114970</v>
      </c>
      <c r="J37" s="265">
        <v>0</v>
      </c>
      <c r="K37" s="332"/>
      <c r="L37" s="265"/>
      <c r="M37" s="332"/>
      <c r="N37" s="336">
        <v>0</v>
      </c>
      <c r="O37" s="327"/>
      <c r="P37" s="254"/>
      <c r="Q37" s="305" t="s">
        <v>45</v>
      </c>
      <c r="R37" s="292">
        <v>0</v>
      </c>
      <c r="S37" s="265">
        <v>26</v>
      </c>
      <c r="T37" s="292">
        <v>17453</v>
      </c>
      <c r="U37" s="265">
        <v>266620</v>
      </c>
      <c r="V37" s="256">
        <f>SUM(T37:U37)</f>
        <v>284073</v>
      </c>
      <c r="W37" s="259">
        <v>0</v>
      </c>
      <c r="X37" s="259"/>
      <c r="Y37" s="259"/>
      <c r="Z37" s="259">
        <v>110</v>
      </c>
      <c r="AA37" s="259"/>
      <c r="AB37" s="259"/>
      <c r="AC37" s="259"/>
      <c r="AD37" s="259">
        <v>0</v>
      </c>
      <c r="AE37" s="292">
        <v>0</v>
      </c>
      <c r="AF37" s="293">
        <v>59547</v>
      </c>
      <c r="AG37" s="254"/>
    </row>
    <row r="38" spans="2:33" ht="16.5" customHeight="1" x14ac:dyDescent="0.2">
      <c r="B38" s="454"/>
      <c r="C38" s="304" t="s">
        <v>46</v>
      </c>
      <c r="D38" s="274">
        <v>2181</v>
      </c>
      <c r="E38" s="274">
        <v>0</v>
      </c>
      <c r="F38" s="274">
        <f>SUM(D38:E38)</f>
        <v>2181</v>
      </c>
      <c r="G38" s="273">
        <v>0</v>
      </c>
      <c r="H38" s="273">
        <v>426384</v>
      </c>
      <c r="I38" s="250">
        <f t="shared" si="0"/>
        <v>426384</v>
      </c>
      <c r="J38" s="265">
        <v>0</v>
      </c>
      <c r="K38" s="332"/>
      <c r="L38" s="265"/>
      <c r="M38" s="269"/>
      <c r="N38" s="270">
        <v>0</v>
      </c>
      <c r="O38" s="327"/>
      <c r="P38" s="254"/>
      <c r="Q38" s="305" t="s">
        <v>46</v>
      </c>
      <c r="R38" s="292">
        <v>0</v>
      </c>
      <c r="S38" s="265">
        <v>127</v>
      </c>
      <c r="T38" s="272">
        <v>0</v>
      </c>
      <c r="U38" s="256">
        <v>0</v>
      </c>
      <c r="V38" s="256">
        <f>SUM(T38:U38)</f>
        <v>0</v>
      </c>
      <c r="W38" s="265">
        <v>0</v>
      </c>
      <c r="X38" s="262"/>
      <c r="Y38" s="263"/>
      <c r="Z38" s="265">
        <v>0</v>
      </c>
      <c r="AA38" s="263"/>
      <c r="AB38" s="263"/>
      <c r="AC38" s="257"/>
      <c r="AD38" s="259">
        <v>0</v>
      </c>
      <c r="AE38" s="292">
        <v>0</v>
      </c>
      <c r="AF38" s="293">
        <v>2595</v>
      </c>
      <c r="AG38" s="254"/>
    </row>
    <row r="39" spans="2:33" ht="16.5" customHeight="1" x14ac:dyDescent="0.2">
      <c r="B39" s="454"/>
      <c r="C39" s="304" t="s">
        <v>44</v>
      </c>
      <c r="D39" s="274">
        <f>SUM(D37:D38)</f>
        <v>3370</v>
      </c>
      <c r="E39" s="274">
        <f>SUM(E37:E38)</f>
        <v>2648</v>
      </c>
      <c r="F39" s="274">
        <f>SUM(F37:F38)</f>
        <v>6018</v>
      </c>
      <c r="G39" s="265">
        <f>SUM(G37:G38)</f>
        <v>2600</v>
      </c>
      <c r="H39" s="265">
        <f>SUM(H37:H38)</f>
        <v>1538754</v>
      </c>
      <c r="I39" s="273">
        <f t="shared" si="0"/>
        <v>1541354</v>
      </c>
      <c r="J39" s="265">
        <f>SUM(J37:J38)</f>
        <v>0</v>
      </c>
      <c r="K39" s="265">
        <f>SUM(K37:K38)</f>
        <v>0</v>
      </c>
      <c r="L39" s="265">
        <f>SUM(L37:L38)</f>
        <v>0</v>
      </c>
      <c r="M39" s="265">
        <f>SUM(M37:M38)</f>
        <v>0</v>
      </c>
      <c r="N39" s="270">
        <f>SUM(N37:N38)</f>
        <v>0</v>
      </c>
      <c r="O39" s="327"/>
      <c r="P39" s="254"/>
      <c r="Q39" s="305" t="s">
        <v>44</v>
      </c>
      <c r="R39" s="292">
        <f t="shared" ref="R39:W39" si="8">SUM(R37:R38)</f>
        <v>0</v>
      </c>
      <c r="S39" s="265">
        <f t="shared" si="8"/>
        <v>153</v>
      </c>
      <c r="T39" s="272">
        <f t="shared" si="8"/>
        <v>17453</v>
      </c>
      <c r="U39" s="256">
        <f t="shared" si="8"/>
        <v>266620</v>
      </c>
      <c r="V39" s="256">
        <f t="shared" si="8"/>
        <v>284073</v>
      </c>
      <c r="W39" s="265">
        <f t="shared" si="8"/>
        <v>0</v>
      </c>
      <c r="X39" s="263"/>
      <c r="Y39" s="263"/>
      <c r="Z39" s="265">
        <f>SUM(Z37:Z38)</f>
        <v>110</v>
      </c>
      <c r="AA39" s="263"/>
      <c r="AB39" s="263"/>
      <c r="AC39" s="257"/>
      <c r="AD39" s="265">
        <f>SUM(AD37:AD38)</f>
        <v>0</v>
      </c>
      <c r="AE39" s="265">
        <f>SUM(AE37:AE38)</f>
        <v>0</v>
      </c>
      <c r="AF39" s="293">
        <f>SUM(AF37:AF38)</f>
        <v>62142</v>
      </c>
      <c r="AG39" s="254"/>
    </row>
    <row r="40" spans="2:33" ht="16.5" customHeight="1" x14ac:dyDescent="0.2">
      <c r="B40" s="455"/>
      <c r="C40" s="301" t="s">
        <v>10</v>
      </c>
      <c r="D40" s="282">
        <f>D36+D39</f>
        <v>16879</v>
      </c>
      <c r="E40" s="282">
        <f>SUM(E36+E39)</f>
        <v>2648</v>
      </c>
      <c r="F40" s="282">
        <f>F36+F39</f>
        <v>19527</v>
      </c>
      <c r="G40" s="277">
        <f>G36+G39</f>
        <v>6268</v>
      </c>
      <c r="H40" s="279">
        <f>SUM(H39,H36)</f>
        <v>1538754</v>
      </c>
      <c r="I40" s="279">
        <f>SUM(I39,I36)</f>
        <v>1545022</v>
      </c>
      <c r="J40" s="279">
        <f>SUM(J39,J36)</f>
        <v>868</v>
      </c>
      <c r="K40" s="277">
        <f>SUM(K34:K39)</f>
        <v>0</v>
      </c>
      <c r="L40" s="277">
        <f>SUM(L34:L39)</f>
        <v>0</v>
      </c>
      <c r="M40" s="277">
        <f>SUM(M34:M39)</f>
        <v>0</v>
      </c>
      <c r="N40" s="298">
        <f>SUM(N39,N36)</f>
        <v>200</v>
      </c>
      <c r="O40" s="327"/>
      <c r="P40" s="254"/>
      <c r="Q40" s="302" t="s">
        <v>10</v>
      </c>
      <c r="R40" s="297">
        <f t="shared" ref="R40:W40" si="9">SUM(R39,R36)</f>
        <v>31</v>
      </c>
      <c r="S40" s="279">
        <f t="shared" si="9"/>
        <v>2951</v>
      </c>
      <c r="T40" s="297">
        <f t="shared" si="9"/>
        <v>17503</v>
      </c>
      <c r="U40" s="279">
        <f t="shared" si="9"/>
        <v>302777</v>
      </c>
      <c r="V40" s="279">
        <f t="shared" si="9"/>
        <v>320280</v>
      </c>
      <c r="W40" s="279">
        <f t="shared" si="9"/>
        <v>1332</v>
      </c>
      <c r="X40" s="277"/>
      <c r="Y40" s="277"/>
      <c r="Z40" s="279">
        <f>SUM(Z39,Z36)</f>
        <v>1877</v>
      </c>
      <c r="AA40" s="277"/>
      <c r="AB40" s="277"/>
      <c r="AC40" s="277"/>
      <c r="AD40" s="279">
        <f>SUM(AD39,AD36)</f>
        <v>0</v>
      </c>
      <c r="AE40" s="279">
        <f>SUM(AE39,AE36)</f>
        <v>0</v>
      </c>
      <c r="AF40" s="280">
        <f>AF36+AF39</f>
        <v>70782</v>
      </c>
      <c r="AG40" s="254"/>
    </row>
    <row r="41" spans="2:33" ht="16.5" customHeight="1" x14ac:dyDescent="0.2">
      <c r="B41" s="453" t="s">
        <v>239</v>
      </c>
      <c r="C41" s="299" t="s">
        <v>47</v>
      </c>
      <c r="D41" s="262">
        <v>4398</v>
      </c>
      <c r="E41" s="262">
        <v>24257</v>
      </c>
      <c r="F41" s="262">
        <f>SUM(D41:E41)</f>
        <v>28655</v>
      </c>
      <c r="G41" s="263">
        <v>4000</v>
      </c>
      <c r="H41" s="263">
        <v>975180</v>
      </c>
      <c r="I41" s="250">
        <f t="shared" ref="I41:I51" si="10">SUM(G41:H41)</f>
        <v>979180</v>
      </c>
      <c r="J41" s="252">
        <v>0</v>
      </c>
      <c r="K41" s="334"/>
      <c r="L41" s="258"/>
      <c r="M41" s="251"/>
      <c r="N41" s="264">
        <v>0</v>
      </c>
      <c r="O41" s="327"/>
      <c r="P41" s="254"/>
      <c r="Q41" s="300" t="s">
        <v>47</v>
      </c>
      <c r="R41" s="334">
        <v>0</v>
      </c>
      <c r="S41" s="258">
        <v>0</v>
      </c>
      <c r="T41" s="292">
        <v>0</v>
      </c>
      <c r="U41" s="265">
        <v>54</v>
      </c>
      <c r="V41" s="256">
        <f>SUM(T41:U41)</f>
        <v>54</v>
      </c>
      <c r="W41" s="258">
        <v>0</v>
      </c>
      <c r="X41" s="257"/>
      <c r="Y41" s="250"/>
      <c r="Z41" s="258">
        <v>0</v>
      </c>
      <c r="AA41" s="250"/>
      <c r="AB41" s="250"/>
      <c r="AC41" s="250"/>
      <c r="AD41" s="258">
        <v>0</v>
      </c>
      <c r="AE41" s="259">
        <v>0</v>
      </c>
      <c r="AF41" s="266">
        <v>507607</v>
      </c>
      <c r="AG41" s="254"/>
    </row>
    <row r="42" spans="2:33" ht="16.5" customHeight="1" x14ac:dyDescent="0.2">
      <c r="B42" s="454"/>
      <c r="C42" s="299" t="s">
        <v>186</v>
      </c>
      <c r="D42" s="262">
        <v>24086</v>
      </c>
      <c r="E42" s="262">
        <v>21</v>
      </c>
      <c r="F42" s="262">
        <f>SUM(D42:E42)</f>
        <v>24107</v>
      </c>
      <c r="G42" s="263">
        <v>4971</v>
      </c>
      <c r="H42" s="263">
        <v>101261</v>
      </c>
      <c r="I42" s="250">
        <f t="shared" si="10"/>
        <v>106232</v>
      </c>
      <c r="J42" s="258">
        <v>851</v>
      </c>
      <c r="K42" s="334"/>
      <c r="L42" s="258"/>
      <c r="M42" s="251"/>
      <c r="N42" s="270">
        <v>0</v>
      </c>
      <c r="O42" s="327"/>
      <c r="P42" s="254"/>
      <c r="Q42" s="305" t="s">
        <v>186</v>
      </c>
      <c r="R42" s="334">
        <v>240</v>
      </c>
      <c r="S42" s="258">
        <v>24</v>
      </c>
      <c r="T42" s="292">
        <v>0</v>
      </c>
      <c r="U42" s="265">
        <v>0</v>
      </c>
      <c r="V42" s="256">
        <f>SUM(T42:U42)</f>
        <v>0</v>
      </c>
      <c r="W42" s="258">
        <v>0</v>
      </c>
      <c r="X42" s="257"/>
      <c r="Y42" s="250"/>
      <c r="Z42" s="258">
        <v>0</v>
      </c>
      <c r="AA42" s="250"/>
      <c r="AB42" s="250"/>
      <c r="AC42" s="250"/>
      <c r="AD42" s="258">
        <v>0</v>
      </c>
      <c r="AE42" s="259">
        <v>0</v>
      </c>
      <c r="AF42" s="266">
        <v>582475</v>
      </c>
      <c r="AG42" s="254"/>
    </row>
    <row r="43" spans="2:33" ht="16.5" customHeight="1" x14ac:dyDescent="0.2">
      <c r="B43" s="454"/>
      <c r="C43" s="304" t="s">
        <v>52</v>
      </c>
      <c r="D43" s="262">
        <v>3424</v>
      </c>
      <c r="E43" s="262">
        <v>0</v>
      </c>
      <c r="F43" s="262">
        <f>SUM(D43:E43)</f>
        <v>3424</v>
      </c>
      <c r="G43" s="265">
        <v>0</v>
      </c>
      <c r="H43" s="265">
        <v>6230</v>
      </c>
      <c r="I43" s="258">
        <f t="shared" si="10"/>
        <v>6230</v>
      </c>
      <c r="J43" s="265">
        <v>0</v>
      </c>
      <c r="K43" s="332"/>
      <c r="L43" s="265"/>
      <c r="M43" s="269"/>
      <c r="N43" s="270">
        <v>0</v>
      </c>
      <c r="O43" s="327"/>
      <c r="P43" s="254"/>
      <c r="Q43" s="305" t="s">
        <v>52</v>
      </c>
      <c r="R43" s="292">
        <v>0</v>
      </c>
      <c r="S43" s="265">
        <v>0</v>
      </c>
      <c r="T43" s="292">
        <v>0</v>
      </c>
      <c r="U43" s="265">
        <v>0</v>
      </c>
      <c r="V43" s="256">
        <f>SUM(T43:U43)</f>
        <v>0</v>
      </c>
      <c r="W43" s="265">
        <v>0</v>
      </c>
      <c r="X43" s="262"/>
      <c r="Y43" s="263"/>
      <c r="Z43" s="265">
        <v>0</v>
      </c>
      <c r="AA43" s="263"/>
      <c r="AB43" s="263"/>
      <c r="AC43" s="263"/>
      <c r="AD43" s="265">
        <v>0</v>
      </c>
      <c r="AE43" s="292">
        <v>0</v>
      </c>
      <c r="AF43" s="270">
        <v>0</v>
      </c>
      <c r="AG43" s="254"/>
    </row>
    <row r="44" spans="2:33" ht="16.5" customHeight="1" x14ac:dyDescent="0.2">
      <c r="B44" s="454"/>
      <c r="C44" s="304" t="s">
        <v>49</v>
      </c>
      <c r="D44" s="274">
        <v>5629</v>
      </c>
      <c r="E44" s="274">
        <v>0</v>
      </c>
      <c r="F44" s="274">
        <f>SUM(D44:E44)</f>
        <v>5629</v>
      </c>
      <c r="G44" s="256">
        <v>170</v>
      </c>
      <c r="H44" s="273">
        <v>9217</v>
      </c>
      <c r="I44" s="250">
        <f t="shared" si="10"/>
        <v>9387</v>
      </c>
      <c r="J44" s="265">
        <v>998</v>
      </c>
      <c r="K44" s="332"/>
      <c r="L44" s="265"/>
      <c r="M44" s="269"/>
      <c r="N44" s="270">
        <v>0</v>
      </c>
      <c r="O44" s="327"/>
      <c r="P44" s="254"/>
      <c r="Q44" s="305" t="s">
        <v>49</v>
      </c>
      <c r="R44" s="292">
        <v>911</v>
      </c>
      <c r="S44" s="265">
        <v>8</v>
      </c>
      <c r="T44" s="272">
        <v>0</v>
      </c>
      <c r="U44" s="256">
        <v>1</v>
      </c>
      <c r="V44" s="256">
        <f>SUM(T44:U44)</f>
        <v>1</v>
      </c>
      <c r="W44" s="265">
        <v>55</v>
      </c>
      <c r="X44" s="262"/>
      <c r="Y44" s="263"/>
      <c r="Z44" s="265">
        <v>13</v>
      </c>
      <c r="AA44" s="263"/>
      <c r="AB44" s="263"/>
      <c r="AC44" s="263"/>
      <c r="AD44" s="265">
        <v>0</v>
      </c>
      <c r="AE44" s="292">
        <v>0</v>
      </c>
      <c r="AF44" s="293">
        <v>3225</v>
      </c>
    </row>
    <row r="45" spans="2:33" ht="16.5" customHeight="1" x14ac:dyDescent="0.2">
      <c r="B45" s="455"/>
      <c r="C45" s="301" t="s">
        <v>10</v>
      </c>
      <c r="D45" s="279">
        <f>SUM(D41:D44)</f>
        <v>37537</v>
      </c>
      <c r="E45" s="279">
        <f>SUM(E41:E44)</f>
        <v>24278</v>
      </c>
      <c r="F45" s="279">
        <f>SUM(F41:F44)</f>
        <v>61815</v>
      </c>
      <c r="G45" s="279">
        <f>SUM(G41:G44)</f>
        <v>9141</v>
      </c>
      <c r="H45" s="279">
        <f>SUM(H41:H44)</f>
        <v>1091888</v>
      </c>
      <c r="I45" s="277">
        <f>SUM(G45:H45)</f>
        <v>1101029</v>
      </c>
      <c r="J45" s="279">
        <f>SUM(J41:J44)</f>
        <v>1849</v>
      </c>
      <c r="K45" s="279">
        <f>SUM(K41:K44)</f>
        <v>0</v>
      </c>
      <c r="L45" s="279">
        <f>SUM(L41:L44)</f>
        <v>0</v>
      </c>
      <c r="M45" s="279">
        <f>SUM(M41:M44)</f>
        <v>0</v>
      </c>
      <c r="N45" s="298">
        <f>SUM(N41:N44)</f>
        <v>0</v>
      </c>
      <c r="O45" s="327"/>
      <c r="P45" s="254"/>
      <c r="Q45" s="302" t="s">
        <v>10</v>
      </c>
      <c r="R45" s="297">
        <f>SUM(R41:R44)</f>
        <v>1151</v>
      </c>
      <c r="S45" s="279">
        <f>SUM(S41:S44)</f>
        <v>32</v>
      </c>
      <c r="T45" s="297">
        <f t="shared" ref="T45:Y45" si="11">SUM(T41:T44)</f>
        <v>0</v>
      </c>
      <c r="U45" s="279">
        <f t="shared" si="11"/>
        <v>55</v>
      </c>
      <c r="V45" s="279">
        <f t="shared" si="11"/>
        <v>55</v>
      </c>
      <c r="W45" s="279">
        <f t="shared" si="11"/>
        <v>55</v>
      </c>
      <c r="X45" s="279">
        <f t="shared" si="11"/>
        <v>0</v>
      </c>
      <c r="Y45" s="279">
        <f t="shared" si="11"/>
        <v>0</v>
      </c>
      <c r="Z45" s="279">
        <f>SUM(Z41:Z44)</f>
        <v>13</v>
      </c>
      <c r="AA45" s="277"/>
      <c r="AB45" s="277"/>
      <c r="AC45" s="277"/>
      <c r="AD45" s="279">
        <f>SUM(AD41:AD44)</f>
        <v>0</v>
      </c>
      <c r="AE45" s="279">
        <f>SUM(AE41:AE44)</f>
        <v>0</v>
      </c>
      <c r="AF45" s="280">
        <f>SUM(AF41:AF44)</f>
        <v>1093307</v>
      </c>
    </row>
    <row r="46" spans="2:33" ht="16.5" customHeight="1" x14ac:dyDescent="0.2">
      <c r="B46" s="245"/>
      <c r="C46" s="299" t="s">
        <v>53</v>
      </c>
      <c r="D46" s="257">
        <v>0</v>
      </c>
      <c r="E46" s="257">
        <v>22</v>
      </c>
      <c r="F46" s="257">
        <f>SUM(D46:E46)</f>
        <v>22</v>
      </c>
      <c r="G46" s="250">
        <v>260</v>
      </c>
      <c r="H46" s="250">
        <v>41300</v>
      </c>
      <c r="I46" s="250">
        <f t="shared" si="10"/>
        <v>41560</v>
      </c>
      <c r="J46" s="258">
        <v>156</v>
      </c>
      <c r="K46" s="334"/>
      <c r="L46" s="258"/>
      <c r="M46" s="251"/>
      <c r="N46" s="264">
        <v>0</v>
      </c>
      <c r="O46" s="327"/>
      <c r="P46" s="254"/>
      <c r="Q46" s="300" t="s">
        <v>53</v>
      </c>
      <c r="R46" s="259">
        <v>0</v>
      </c>
      <c r="S46" s="258">
        <v>0</v>
      </c>
      <c r="T46" s="259">
        <v>0</v>
      </c>
      <c r="U46" s="258">
        <v>20</v>
      </c>
      <c r="V46" s="256">
        <f>SUM(T46:U46)</f>
        <v>20</v>
      </c>
      <c r="W46" s="265">
        <v>0</v>
      </c>
      <c r="X46" s="262"/>
      <c r="Y46" s="263"/>
      <c r="Z46" s="265">
        <v>0</v>
      </c>
      <c r="AA46" s="250"/>
      <c r="AB46" s="250"/>
      <c r="AC46" s="250"/>
      <c r="AD46" s="258">
        <v>0</v>
      </c>
      <c r="AE46" s="259">
        <v>1488</v>
      </c>
      <c r="AF46" s="291">
        <v>135203</v>
      </c>
    </row>
    <row r="47" spans="2:33" ht="16.5" customHeight="1" x14ac:dyDescent="0.2">
      <c r="B47" s="245" t="s">
        <v>83</v>
      </c>
      <c r="C47" s="304" t="s">
        <v>56</v>
      </c>
      <c r="D47" s="262">
        <v>1947</v>
      </c>
      <c r="E47" s="262">
        <v>0</v>
      </c>
      <c r="F47" s="262">
        <f>SUM(D47:E47)</f>
        <v>1947</v>
      </c>
      <c r="G47" s="263">
        <v>1012</v>
      </c>
      <c r="H47" s="265">
        <v>0</v>
      </c>
      <c r="I47" s="250">
        <f t="shared" si="10"/>
        <v>1012</v>
      </c>
      <c r="J47" s="265">
        <v>0</v>
      </c>
      <c r="K47" s="332"/>
      <c r="L47" s="265"/>
      <c r="M47" s="269"/>
      <c r="N47" s="270">
        <v>0</v>
      </c>
      <c r="O47" s="327"/>
      <c r="P47" s="254"/>
      <c r="Q47" s="305" t="s">
        <v>56</v>
      </c>
      <c r="R47" s="292">
        <v>0</v>
      </c>
      <c r="S47" s="265">
        <v>0</v>
      </c>
      <c r="T47" s="292">
        <v>0</v>
      </c>
      <c r="U47" s="265">
        <v>0</v>
      </c>
      <c r="V47" s="256">
        <f>SUM(T47:U47)</f>
        <v>0</v>
      </c>
      <c r="W47" s="265">
        <v>0</v>
      </c>
      <c r="X47" s="262"/>
      <c r="Y47" s="263"/>
      <c r="Z47" s="265">
        <v>0</v>
      </c>
      <c r="AA47" s="263"/>
      <c r="AB47" s="263"/>
      <c r="AC47" s="263"/>
      <c r="AD47" s="265">
        <v>0</v>
      </c>
      <c r="AE47" s="292">
        <v>0</v>
      </c>
      <c r="AF47" s="266">
        <v>434563</v>
      </c>
    </row>
    <row r="48" spans="2:33" ht="16.5" customHeight="1" x14ac:dyDescent="0.2">
      <c r="B48" s="245" t="s">
        <v>126</v>
      </c>
      <c r="C48" s="304" t="s">
        <v>57</v>
      </c>
      <c r="D48" s="265">
        <v>0</v>
      </c>
      <c r="E48" s="262">
        <v>0</v>
      </c>
      <c r="F48" s="262">
        <f>SUM(D48:E48)</f>
        <v>0</v>
      </c>
      <c r="G48" s="263">
        <v>0</v>
      </c>
      <c r="H48" s="265">
        <v>4500</v>
      </c>
      <c r="I48" s="250">
        <f t="shared" si="10"/>
        <v>4500</v>
      </c>
      <c r="J48" s="265">
        <v>0</v>
      </c>
      <c r="K48" s="332"/>
      <c r="L48" s="265"/>
      <c r="M48" s="269"/>
      <c r="N48" s="270">
        <v>0</v>
      </c>
      <c r="O48" s="327"/>
      <c r="P48" s="254"/>
      <c r="Q48" s="305" t="s">
        <v>57</v>
      </c>
      <c r="R48" s="292">
        <v>0</v>
      </c>
      <c r="S48" s="265">
        <v>0</v>
      </c>
      <c r="T48" s="292">
        <v>0</v>
      </c>
      <c r="U48" s="265">
        <v>49767</v>
      </c>
      <c r="V48" s="256">
        <f>SUM(T48:U48)</f>
        <v>49767</v>
      </c>
      <c r="W48" s="265">
        <v>0</v>
      </c>
      <c r="X48" s="262"/>
      <c r="Y48" s="263"/>
      <c r="Z48" s="265">
        <v>3000</v>
      </c>
      <c r="AA48" s="263"/>
      <c r="AB48" s="263"/>
      <c r="AC48" s="263"/>
      <c r="AD48" s="265">
        <v>0</v>
      </c>
      <c r="AE48" s="292">
        <v>0</v>
      </c>
      <c r="AF48" s="266">
        <v>482448</v>
      </c>
    </row>
    <row r="49" spans="2:32" ht="16.5" customHeight="1" x14ac:dyDescent="0.2">
      <c r="B49" s="245" t="s">
        <v>84</v>
      </c>
      <c r="C49" s="304" t="s">
        <v>54</v>
      </c>
      <c r="D49" s="288">
        <v>0</v>
      </c>
      <c r="E49" s="288">
        <v>180</v>
      </c>
      <c r="F49" s="262">
        <f>SUM(D49:E49)</f>
        <v>180</v>
      </c>
      <c r="G49" s="290">
        <v>0</v>
      </c>
      <c r="H49" s="268">
        <v>194124</v>
      </c>
      <c r="I49" s="250">
        <f t="shared" si="10"/>
        <v>194124</v>
      </c>
      <c r="J49" s="265">
        <v>0</v>
      </c>
      <c r="K49" s="332"/>
      <c r="L49" s="265"/>
      <c r="M49" s="269"/>
      <c r="N49" s="270">
        <v>0</v>
      </c>
      <c r="O49" s="327"/>
      <c r="P49" s="254"/>
      <c r="Q49" s="305" t="s">
        <v>54</v>
      </c>
      <c r="R49" s="292">
        <v>0</v>
      </c>
      <c r="S49" s="265">
        <v>0</v>
      </c>
      <c r="T49" s="289">
        <v>0</v>
      </c>
      <c r="U49" s="290">
        <v>0</v>
      </c>
      <c r="V49" s="256">
        <f>SUM(T49:U49)</f>
        <v>0</v>
      </c>
      <c r="W49" s="265">
        <v>0</v>
      </c>
      <c r="X49" s="262"/>
      <c r="Y49" s="263"/>
      <c r="Z49" s="265">
        <v>0</v>
      </c>
      <c r="AA49" s="263"/>
      <c r="AB49" s="263"/>
      <c r="AC49" s="263"/>
      <c r="AD49" s="265">
        <v>0</v>
      </c>
      <c r="AE49" s="265">
        <v>0</v>
      </c>
      <c r="AF49" s="266">
        <v>11344</v>
      </c>
    </row>
    <row r="50" spans="2:32" ht="16.5" customHeight="1" x14ac:dyDescent="0.2">
      <c r="B50" s="275"/>
      <c r="C50" s="301" t="s">
        <v>10</v>
      </c>
      <c r="D50" s="279">
        <f>SUM(D46:D49)</f>
        <v>1947</v>
      </c>
      <c r="E50" s="279">
        <f>SUM(E46:E49)</f>
        <v>202</v>
      </c>
      <c r="F50" s="279">
        <f>SUM(F46:F49)</f>
        <v>2149</v>
      </c>
      <c r="G50" s="279">
        <f>SUM(G46:G49)</f>
        <v>1272</v>
      </c>
      <c r="H50" s="279">
        <f>SUM(H46:H49)</f>
        <v>239924</v>
      </c>
      <c r="I50" s="277">
        <f t="shared" si="10"/>
        <v>241196</v>
      </c>
      <c r="J50" s="279">
        <f>SUM(J46:J49)</f>
        <v>156</v>
      </c>
      <c r="K50" s="279">
        <f>SUM(K46:K49)</f>
        <v>0</v>
      </c>
      <c r="L50" s="279">
        <f>SUM(L46:L49)</f>
        <v>0</v>
      </c>
      <c r="M50" s="279">
        <f>SUM(M46:M49)</f>
        <v>0</v>
      </c>
      <c r="N50" s="298">
        <f>SUM(N46:N49)</f>
        <v>0</v>
      </c>
      <c r="O50" s="327"/>
      <c r="P50" s="254"/>
      <c r="Q50" s="302" t="s">
        <v>10</v>
      </c>
      <c r="R50" s="297">
        <f t="shared" ref="R50:W50" si="12">SUM(R46:R49)</f>
        <v>0</v>
      </c>
      <c r="S50" s="279">
        <f t="shared" si="12"/>
        <v>0</v>
      </c>
      <c r="T50" s="297">
        <f t="shared" si="12"/>
        <v>0</v>
      </c>
      <c r="U50" s="279">
        <f t="shared" si="12"/>
        <v>49787</v>
      </c>
      <c r="V50" s="279">
        <f t="shared" si="12"/>
        <v>49787</v>
      </c>
      <c r="W50" s="279">
        <f t="shared" si="12"/>
        <v>0</v>
      </c>
      <c r="X50" s="277"/>
      <c r="Y50" s="277"/>
      <c r="Z50" s="279">
        <f>SUM(Z46:Z49)</f>
        <v>3000</v>
      </c>
      <c r="AA50" s="277"/>
      <c r="AB50" s="277"/>
      <c r="AC50" s="277"/>
      <c r="AD50" s="279">
        <f>SUM(AD46:AD49)</f>
        <v>0</v>
      </c>
      <c r="AE50" s="279">
        <f>SUM(AE46:AE49)</f>
        <v>1488</v>
      </c>
      <c r="AF50" s="280">
        <f>SUM(AF46:AF49)</f>
        <v>1063558</v>
      </c>
    </row>
    <row r="51" spans="2:32" ht="16.5" customHeight="1" x14ac:dyDescent="0.2">
      <c r="B51" s="451" t="s">
        <v>88</v>
      </c>
      <c r="C51" s="452"/>
      <c r="D51" s="307">
        <f>D14+D17+D21+D23+D26+D29+D33+D40+D45+D50</f>
        <v>77455</v>
      </c>
      <c r="E51" s="307">
        <f>E14+E17+E21+E23+E26+E29+E33+E40+E45+E50</f>
        <v>33797</v>
      </c>
      <c r="F51" s="307">
        <f>F14+F17+F21+F23+F26+F29+F33+F40+F45+F50</f>
        <v>111252</v>
      </c>
      <c r="G51" s="307">
        <f>SUM(G14,G21,G17,G26,G23,G29,G33,G40,G45,G50)</f>
        <v>156190</v>
      </c>
      <c r="H51" s="307">
        <f>SUM(H14,H21,H17,H26,H23,H29,H33,H40,H45,H50)</f>
        <v>4097655</v>
      </c>
      <c r="I51" s="308">
        <f t="shared" si="10"/>
        <v>4253845</v>
      </c>
      <c r="J51" s="307">
        <f>SUM(J14,J21,J17,J26,J23,J29,J33,J40,J45,J50)</f>
        <v>189253</v>
      </c>
      <c r="K51" s="307"/>
      <c r="L51" s="307"/>
      <c r="M51" s="307"/>
      <c r="N51" s="309">
        <f>SUM(N50,N45,N40,N29,N23,N33,N26,N17,N21,N14)</f>
        <v>72038</v>
      </c>
      <c r="O51" s="331"/>
      <c r="P51" s="254"/>
      <c r="Q51" s="310" t="s">
        <v>210</v>
      </c>
      <c r="R51" s="337">
        <f>SUM(R50,R45,R40,R29,R23,R33,R26,R17,R21,R14)</f>
        <v>8486.2999999999993</v>
      </c>
      <c r="S51" s="307">
        <f>SUM(S50,S45,S40,S29,S23,S33,S26,S17,S21,S14)</f>
        <v>3109</v>
      </c>
      <c r="T51" s="337">
        <f>SUM(T14,T21,T17,T26,T33,T23,T29,T40,T45,T50)</f>
        <v>25325</v>
      </c>
      <c r="U51" s="307">
        <f>SUM(U14,U21,U17,U26,U33,U23,U29,U40,U45,U50)</f>
        <v>386100</v>
      </c>
      <c r="V51" s="307">
        <f>SUM(V14,V21,V17,V26,V33,V23,V29,V40,V45,V50)</f>
        <v>411425</v>
      </c>
      <c r="W51" s="307">
        <f>SUM(W14,W21,W17,W26,W33,W23,W29,W40,W45,W50)</f>
        <v>1667</v>
      </c>
      <c r="X51" s="337"/>
      <c r="Y51" s="307"/>
      <c r="Z51" s="307">
        <f>SUM(Z14,Z21,Z17,Z26,Z33,Z23,Z29,Z40,Z45,Z50)</f>
        <v>4896</v>
      </c>
      <c r="AA51" s="307"/>
      <c r="AB51" s="307"/>
      <c r="AC51" s="307"/>
      <c r="AD51" s="307">
        <f>SUM(AD14,AD21,AD17,AD26,AD33,AD23,AD29,AD40,AD45,AD50)</f>
        <v>0</v>
      </c>
      <c r="AE51" s="307">
        <f>SUM(AE14,AE21,AE17,AE26,AE33,AE23,AE29,AE40,AE45,AE50)</f>
        <v>1488</v>
      </c>
      <c r="AF51" s="309">
        <f>AF14+AF17+AF21+AF23+AF26+AF29+AF33+AF40+AF45+AF50</f>
        <v>2384894</v>
      </c>
    </row>
    <row r="52" spans="2:32" ht="27" customHeight="1" x14ac:dyDescent="0.2">
      <c r="B52" s="234"/>
      <c r="C52" s="234"/>
      <c r="D52" s="331"/>
      <c r="E52" s="331"/>
      <c r="F52" s="331"/>
      <c r="G52" s="331"/>
      <c r="H52" s="331"/>
      <c r="I52" s="254"/>
      <c r="J52" s="331"/>
      <c r="K52" s="331"/>
      <c r="L52" s="331"/>
      <c r="M52" s="331"/>
      <c r="N52" s="331"/>
      <c r="O52" s="331"/>
      <c r="P52" s="254"/>
      <c r="Q52" s="338"/>
      <c r="R52" s="331"/>
      <c r="S52" s="331"/>
      <c r="T52" s="331"/>
      <c r="U52" s="331"/>
      <c r="V52" s="331"/>
      <c r="W52" s="331"/>
      <c r="X52" s="331"/>
      <c r="Y52" s="331"/>
      <c r="Z52" s="331"/>
      <c r="AA52" s="331"/>
      <c r="AB52" s="331"/>
      <c r="AC52" s="331"/>
      <c r="AD52" s="331"/>
      <c r="AE52" s="331"/>
      <c r="AF52" s="331"/>
    </row>
    <row r="53" spans="2:32" ht="15.75" customHeight="1" x14ac:dyDescent="0.2">
      <c r="B53" s="339"/>
      <c r="C53" s="234"/>
      <c r="D53" s="331"/>
      <c r="E53" s="331"/>
      <c r="F53" s="331"/>
      <c r="G53" s="331"/>
      <c r="H53" s="331"/>
      <c r="I53" s="254"/>
      <c r="J53" s="331"/>
      <c r="K53" s="331"/>
      <c r="L53" s="331"/>
      <c r="M53" s="331"/>
      <c r="N53" s="331"/>
      <c r="O53" s="331"/>
      <c r="P53" s="254"/>
      <c r="Q53" s="338"/>
      <c r="R53" s="331"/>
      <c r="S53" s="331"/>
      <c r="T53" s="331"/>
      <c r="U53" s="331"/>
      <c r="V53" s="331"/>
      <c r="W53" s="331"/>
      <c r="X53" s="331"/>
      <c r="Y53" s="331"/>
      <c r="Z53" s="331"/>
      <c r="AA53" s="331"/>
      <c r="AB53" s="331"/>
      <c r="AC53" s="331"/>
      <c r="AD53" s="331"/>
      <c r="AE53" s="331"/>
      <c r="AF53" s="331"/>
    </row>
    <row r="54" spans="2:32" ht="15.75" customHeight="1" x14ac:dyDescent="0.2">
      <c r="B54" s="234"/>
      <c r="C54" s="234"/>
      <c r="D54" s="331"/>
      <c r="E54" s="331"/>
      <c r="F54" s="331"/>
      <c r="G54" s="331"/>
      <c r="H54" s="331"/>
      <c r="I54" s="254"/>
      <c r="J54" s="331"/>
      <c r="K54" s="331"/>
      <c r="L54" s="331"/>
      <c r="M54" s="331"/>
      <c r="N54" s="331"/>
      <c r="O54" s="331"/>
      <c r="P54" s="254"/>
      <c r="Q54" s="338"/>
      <c r="R54" s="331"/>
      <c r="S54" s="331"/>
      <c r="T54" s="331"/>
      <c r="U54" s="331"/>
      <c r="V54" s="331"/>
      <c r="W54" s="331"/>
      <c r="X54" s="331"/>
      <c r="Y54" s="331"/>
      <c r="Z54" s="331"/>
      <c r="AA54" s="331"/>
      <c r="AB54" s="331"/>
      <c r="AC54" s="331"/>
      <c r="AD54" s="331"/>
      <c r="AE54" s="331"/>
      <c r="AF54" s="331"/>
    </row>
    <row r="55" spans="2:32" ht="15.75" customHeight="1" x14ac:dyDescent="0.2">
      <c r="B55" s="234"/>
      <c r="C55" s="234"/>
      <c r="D55" s="331"/>
      <c r="E55" s="331"/>
      <c r="F55" s="331"/>
      <c r="G55" s="331"/>
      <c r="H55" s="331"/>
      <c r="I55" s="254"/>
      <c r="J55" s="331"/>
      <c r="K55" s="331"/>
      <c r="L55" s="331"/>
      <c r="M55" s="331"/>
      <c r="N55" s="331"/>
      <c r="O55" s="331"/>
      <c r="P55" s="254"/>
      <c r="Q55" s="338"/>
      <c r="R55" s="331"/>
      <c r="S55" s="331"/>
      <c r="T55" s="331"/>
      <c r="U55" s="331"/>
      <c r="V55" s="331"/>
      <c r="W55" s="331"/>
      <c r="X55" s="331"/>
      <c r="Y55" s="331"/>
      <c r="Z55" s="331"/>
      <c r="AA55" s="331"/>
      <c r="AB55" s="331"/>
      <c r="AC55" s="331"/>
      <c r="AD55" s="331"/>
      <c r="AE55" s="331"/>
      <c r="AF55" s="331"/>
    </row>
    <row r="56" spans="2:32" ht="17.25" customHeight="1" x14ac:dyDescent="0.2">
      <c r="E56" s="229"/>
      <c r="F56" s="229"/>
      <c r="H56" s="311"/>
    </row>
    <row r="57" spans="2:32" ht="15.75" customHeight="1" x14ac:dyDescent="0.2">
      <c r="B57" s="459"/>
      <c r="C57" s="460"/>
      <c r="D57" s="460"/>
      <c r="E57" s="460"/>
      <c r="F57" s="460"/>
      <c r="G57" s="460"/>
      <c r="H57" s="460"/>
      <c r="I57" s="460"/>
      <c r="J57" s="460"/>
      <c r="K57" s="460"/>
      <c r="L57" s="460"/>
      <c r="M57" s="460"/>
      <c r="N57" s="460"/>
      <c r="O57" s="316"/>
      <c r="Q57" s="459"/>
      <c r="R57" s="459"/>
      <c r="S57" s="459"/>
      <c r="T57" s="460"/>
      <c r="U57" s="460"/>
      <c r="V57" s="460"/>
      <c r="W57" s="460"/>
      <c r="X57" s="460"/>
      <c r="Y57" s="460"/>
      <c r="Z57" s="460"/>
      <c r="AA57" s="460"/>
      <c r="AB57" s="460"/>
      <c r="AC57" s="460"/>
      <c r="AD57" s="460"/>
      <c r="AE57" s="461"/>
      <c r="AF57" s="461"/>
    </row>
    <row r="59" spans="2:32" x14ac:dyDescent="0.2">
      <c r="D59" s="312"/>
      <c r="E59" s="340"/>
      <c r="F59" s="340"/>
      <c r="G59" s="312"/>
      <c r="H59" s="312"/>
      <c r="I59" s="312"/>
      <c r="J59" s="312"/>
      <c r="K59" s="312"/>
      <c r="L59" s="312"/>
      <c r="M59" s="312"/>
      <c r="N59" s="312"/>
      <c r="O59" s="312"/>
      <c r="P59" s="312"/>
      <c r="Q59" s="312"/>
      <c r="R59" s="312"/>
      <c r="S59" s="312"/>
      <c r="T59" s="312"/>
      <c r="U59" s="312"/>
      <c r="V59" s="312"/>
      <c r="W59" s="312"/>
      <c r="X59" s="312"/>
      <c r="Y59" s="312"/>
      <c r="Z59" s="312"/>
      <c r="AA59" s="312"/>
      <c r="AB59" s="312"/>
      <c r="AC59" s="312"/>
      <c r="AD59" s="312"/>
      <c r="AE59" s="312"/>
      <c r="AF59" s="312"/>
    </row>
  </sheetData>
  <mergeCells count="29">
    <mergeCell ref="B3:B5"/>
    <mergeCell ref="C3:C5"/>
    <mergeCell ref="D3:I3"/>
    <mergeCell ref="J3:J4"/>
    <mergeCell ref="K3:M3"/>
    <mergeCell ref="AF3:AF4"/>
    <mergeCell ref="D4:F4"/>
    <mergeCell ref="G4:I4"/>
    <mergeCell ref="Q3:Q5"/>
    <mergeCell ref="R3:R4"/>
    <mergeCell ref="S3:S4"/>
    <mergeCell ref="T3:V4"/>
    <mergeCell ref="W3:W4"/>
    <mergeCell ref="X3:Y3"/>
    <mergeCell ref="Z3:Z4"/>
    <mergeCell ref="AA3:AB3"/>
    <mergeCell ref="AD3:AD4"/>
    <mergeCell ref="AE3:AE4"/>
    <mergeCell ref="N3:N4"/>
    <mergeCell ref="B41:B45"/>
    <mergeCell ref="B51:C51"/>
    <mergeCell ref="B57:N57"/>
    <mergeCell ref="Q57:AF57"/>
    <mergeCell ref="B15:B17"/>
    <mergeCell ref="B18:B21"/>
    <mergeCell ref="B24:B26"/>
    <mergeCell ref="B27:B29"/>
    <mergeCell ref="B30:B33"/>
    <mergeCell ref="B34:B40"/>
  </mergeCells>
  <phoneticPr fontId="2"/>
  <pageMargins left="0.51181102362204722" right="0.23622047244094491" top="0.39370078740157483" bottom="0.23622047244094491" header="0.31496062992125984" footer="0.19685039370078741"/>
  <pageSetup paperSize="9" scale="90" fitToWidth="0" orientation="portrait" r:id="rId1"/>
  <headerFooter alignWithMargins="0"/>
  <colBreaks count="1" manualBreakCount="1">
    <brk id="15" max="5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E5B6E-2F01-4D48-96B3-F2BDCB2ABADF}">
  <dimension ref="B1:AJ59"/>
  <sheetViews>
    <sheetView showZeros="0" view="pageBreakPreview" zoomScaleNormal="100" zoomScaleSheetLayoutView="100" workbookViewId="0">
      <pane ySplit="5" topLeftCell="A39" activePane="bottomLeft" state="frozen"/>
      <selection pane="bottomLeft" activeCell="H9" sqref="H9"/>
    </sheetView>
  </sheetViews>
  <sheetFormatPr defaultColWidth="9" defaultRowHeight="13.2" x14ac:dyDescent="0.2"/>
  <cols>
    <col min="1" max="1" width="5.109375" style="229" customWidth="1"/>
    <col min="2" max="2" width="7.88671875" style="229" customWidth="1"/>
    <col min="3" max="3" width="10.33203125" style="229" customWidth="1"/>
    <col min="4" max="4" width="9.44140625" style="229" customWidth="1"/>
    <col min="5" max="6" width="9.44140625" style="341" customWidth="1"/>
    <col min="7" max="9" width="9.44140625" style="229" customWidth="1"/>
    <col min="10" max="10" width="9.44140625" style="229" bestFit="1" customWidth="1"/>
    <col min="11" max="13" width="5.33203125" style="229" hidden="1" customWidth="1"/>
    <col min="14" max="14" width="10" style="229" customWidth="1"/>
    <col min="15" max="15" width="4.88671875" style="229" customWidth="1"/>
    <col min="16" max="16" width="4.109375" style="229" customWidth="1"/>
    <col min="17" max="17" width="10.21875" style="229" customWidth="1"/>
    <col min="18" max="23" width="9" style="229" customWidth="1"/>
    <col min="24" max="25" width="9" style="229" hidden="1" customWidth="1"/>
    <col min="26" max="26" width="9" style="229" customWidth="1"/>
    <col min="27" max="29" width="9" style="229" hidden="1" customWidth="1"/>
    <col min="30" max="32" width="9" style="229" customWidth="1"/>
    <col min="33" max="33" width="2.33203125" style="229" customWidth="1"/>
    <col min="34" max="34" width="10.44140625" style="229" bestFit="1" customWidth="1"/>
    <col min="35" max="35" width="9.88671875" style="229" bestFit="1" customWidth="1"/>
    <col min="36" max="36" width="9" style="232"/>
    <col min="37" max="16384" width="9" style="229"/>
  </cols>
  <sheetData>
    <row r="1" spans="2:35" ht="18" customHeight="1" x14ac:dyDescent="0.2">
      <c r="B1" s="230" t="s">
        <v>390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</row>
    <row r="2" spans="2:35" ht="14.25" customHeight="1" x14ac:dyDescent="0.2">
      <c r="B2" s="231"/>
      <c r="C2" s="231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1"/>
      <c r="P2" s="231"/>
      <c r="Q2" s="231"/>
      <c r="R2" s="231"/>
      <c r="S2" s="231"/>
      <c r="T2" s="231"/>
      <c r="U2" s="231"/>
      <c r="V2" s="231"/>
      <c r="W2" s="231"/>
      <c r="X2" s="233"/>
      <c r="Y2" s="233"/>
      <c r="Z2" s="231"/>
      <c r="AA2" s="233"/>
      <c r="AB2" s="233"/>
      <c r="AC2" s="231"/>
      <c r="AD2" s="231"/>
      <c r="AE2" s="231"/>
      <c r="AF2" s="231"/>
      <c r="AG2" s="231"/>
    </row>
    <row r="3" spans="2:35" ht="17.25" customHeight="1" x14ac:dyDescent="0.2">
      <c r="B3" s="422" t="s">
        <v>220</v>
      </c>
      <c r="C3" s="420" t="s">
        <v>93</v>
      </c>
      <c r="D3" s="426" t="s">
        <v>103</v>
      </c>
      <c r="E3" s="426"/>
      <c r="F3" s="426"/>
      <c r="G3" s="426"/>
      <c r="H3" s="426"/>
      <c r="I3" s="427"/>
      <c r="J3" s="428" t="s">
        <v>104</v>
      </c>
      <c r="K3" s="464" t="s">
        <v>363</v>
      </c>
      <c r="L3" s="445"/>
      <c r="M3" s="465"/>
      <c r="N3" s="430" t="s">
        <v>106</v>
      </c>
      <c r="O3" s="234"/>
      <c r="P3" s="235"/>
      <c r="Q3" s="432" t="s">
        <v>93</v>
      </c>
      <c r="R3" s="445" t="s">
        <v>105</v>
      </c>
      <c r="S3" s="420" t="s">
        <v>107</v>
      </c>
      <c r="T3" s="447" t="s">
        <v>158</v>
      </c>
      <c r="U3" s="447"/>
      <c r="V3" s="448"/>
      <c r="W3" s="420" t="s">
        <v>109</v>
      </c>
      <c r="X3" s="464" t="s">
        <v>274</v>
      </c>
      <c r="Y3" s="465"/>
      <c r="Z3" s="420" t="s">
        <v>98</v>
      </c>
      <c r="AA3" s="466" t="s">
        <v>276</v>
      </c>
      <c r="AB3" s="467"/>
      <c r="AC3" s="318"/>
      <c r="AD3" s="420" t="s">
        <v>97</v>
      </c>
      <c r="AE3" s="420" t="s">
        <v>99</v>
      </c>
      <c r="AF3" s="435" t="s">
        <v>100</v>
      </c>
      <c r="AG3" s="234"/>
    </row>
    <row r="4" spans="2:35" ht="17.25" customHeight="1" x14ac:dyDescent="0.2">
      <c r="B4" s="423"/>
      <c r="C4" s="421"/>
      <c r="D4" s="437" t="s">
        <v>90</v>
      </c>
      <c r="E4" s="438"/>
      <c r="F4" s="439"/>
      <c r="G4" s="440" t="s">
        <v>94</v>
      </c>
      <c r="H4" s="441"/>
      <c r="I4" s="442"/>
      <c r="J4" s="429"/>
      <c r="K4" s="317" t="s">
        <v>370</v>
      </c>
      <c r="L4" s="317" t="s">
        <v>371</v>
      </c>
      <c r="M4" s="317" t="s">
        <v>372</v>
      </c>
      <c r="N4" s="431"/>
      <c r="O4" s="234"/>
      <c r="P4" s="236"/>
      <c r="Q4" s="433"/>
      <c r="R4" s="446"/>
      <c r="S4" s="421"/>
      <c r="T4" s="449"/>
      <c r="U4" s="449"/>
      <c r="V4" s="450"/>
      <c r="W4" s="421"/>
      <c r="X4" s="317" t="s">
        <v>277</v>
      </c>
      <c r="Y4" s="317" t="s">
        <v>278</v>
      </c>
      <c r="Z4" s="421"/>
      <c r="AA4" s="319" t="s">
        <v>277</v>
      </c>
      <c r="AB4" s="319" t="s">
        <v>278</v>
      </c>
      <c r="AC4" s="319"/>
      <c r="AD4" s="421"/>
      <c r="AE4" s="421"/>
      <c r="AF4" s="436"/>
      <c r="AG4" s="234"/>
    </row>
    <row r="5" spans="2:35" ht="17.25" customHeight="1" x14ac:dyDescent="0.2">
      <c r="B5" s="424"/>
      <c r="C5" s="425"/>
      <c r="D5" s="237" t="s">
        <v>91</v>
      </c>
      <c r="E5" s="237" t="s">
        <v>92</v>
      </c>
      <c r="F5" s="237" t="s">
        <v>10</v>
      </c>
      <c r="G5" s="237" t="s">
        <v>91</v>
      </c>
      <c r="H5" s="237" t="s">
        <v>92</v>
      </c>
      <c r="I5" s="237" t="s">
        <v>10</v>
      </c>
      <c r="J5" s="238" t="s">
        <v>101</v>
      </c>
      <c r="K5" s="239"/>
      <c r="L5" s="239"/>
      <c r="M5" s="239"/>
      <c r="N5" s="320" t="s">
        <v>101</v>
      </c>
      <c r="O5" s="321"/>
      <c r="P5" s="240"/>
      <c r="Q5" s="434"/>
      <c r="R5" s="322" t="s">
        <v>101</v>
      </c>
      <c r="S5" s="323" t="s">
        <v>118</v>
      </c>
      <c r="T5" s="324" t="s">
        <v>95</v>
      </c>
      <c r="U5" s="237" t="s">
        <v>96</v>
      </c>
      <c r="V5" s="237" t="s">
        <v>10</v>
      </c>
      <c r="W5" s="241" t="s">
        <v>102</v>
      </c>
      <c r="X5" s="239"/>
      <c r="Y5" s="239"/>
      <c r="Z5" s="241" t="s">
        <v>102</v>
      </c>
      <c r="AA5" s="239"/>
      <c r="AB5" s="239"/>
      <c r="AC5" s="239"/>
      <c r="AD5" s="242" t="s">
        <v>325</v>
      </c>
      <c r="AE5" s="241" t="s">
        <v>102</v>
      </c>
      <c r="AF5" s="243" t="s">
        <v>102</v>
      </c>
      <c r="AG5" s="244"/>
    </row>
    <row r="6" spans="2:35" ht="16.5" customHeight="1" x14ac:dyDescent="0.2">
      <c r="B6" s="245"/>
      <c r="C6" s="246" t="s">
        <v>85</v>
      </c>
      <c r="D6" s="247">
        <v>808</v>
      </c>
      <c r="E6" s="247">
        <v>773</v>
      </c>
      <c r="F6" s="247">
        <f>SUM(D6:E6)</f>
        <v>1581</v>
      </c>
      <c r="G6" s="248">
        <v>2001</v>
      </c>
      <c r="H6" s="248">
        <v>60558</v>
      </c>
      <c r="I6" s="249">
        <f>SUM(G6:H6)</f>
        <v>62559</v>
      </c>
      <c r="J6" s="248">
        <v>950</v>
      </c>
      <c r="K6" s="325"/>
      <c r="L6" s="250"/>
      <c r="M6" s="326"/>
      <c r="N6" s="264" t="s">
        <v>242</v>
      </c>
      <c r="O6" s="327"/>
      <c r="P6" s="254"/>
      <c r="Q6" s="255" t="s">
        <v>85</v>
      </c>
      <c r="R6" s="328">
        <v>10</v>
      </c>
      <c r="S6" s="252" t="s">
        <v>242</v>
      </c>
      <c r="T6" s="328" t="s">
        <v>242</v>
      </c>
      <c r="U6" s="252" t="s">
        <v>242</v>
      </c>
      <c r="V6" s="256" t="s">
        <v>242</v>
      </c>
      <c r="W6" s="252" t="s">
        <v>242</v>
      </c>
      <c r="X6" s="257"/>
      <c r="Y6" s="250"/>
      <c r="Z6" s="258" t="s">
        <v>242</v>
      </c>
      <c r="AA6" s="250"/>
      <c r="AB6" s="257"/>
      <c r="AC6" s="257"/>
      <c r="AD6" s="259" t="s">
        <v>242</v>
      </c>
      <c r="AE6" s="258" t="s">
        <v>242</v>
      </c>
      <c r="AF6" s="260">
        <v>2055</v>
      </c>
      <c r="AG6" s="254"/>
      <c r="AI6" s="261"/>
    </row>
    <row r="7" spans="2:35" ht="16.5" customHeight="1" x14ac:dyDescent="0.2">
      <c r="B7" s="245"/>
      <c r="C7" s="246" t="s">
        <v>174</v>
      </c>
      <c r="D7" s="262">
        <v>0</v>
      </c>
      <c r="E7" s="262">
        <v>0</v>
      </c>
      <c r="F7" s="262">
        <f>SUM(D7:E7)</f>
        <v>0</v>
      </c>
      <c r="G7" s="263">
        <v>2164</v>
      </c>
      <c r="H7" s="263">
        <v>15625</v>
      </c>
      <c r="I7" s="263">
        <f t="shared" ref="I7:I39" si="0">SUM(G7:H7)</f>
        <v>17789</v>
      </c>
      <c r="J7" s="258">
        <v>0</v>
      </c>
      <c r="K7" s="325"/>
      <c r="L7" s="250"/>
      <c r="M7" s="326"/>
      <c r="N7" s="264" t="s">
        <v>242</v>
      </c>
      <c r="O7" s="327"/>
      <c r="P7" s="254"/>
      <c r="Q7" s="255" t="s">
        <v>174</v>
      </c>
      <c r="R7" s="259" t="s">
        <v>242</v>
      </c>
      <c r="S7" s="258" t="s">
        <v>242</v>
      </c>
      <c r="T7" s="292" t="s">
        <v>242</v>
      </c>
      <c r="U7" s="265" t="s">
        <v>242</v>
      </c>
      <c r="V7" s="256" t="s">
        <v>242</v>
      </c>
      <c r="W7" s="258" t="s">
        <v>242</v>
      </c>
      <c r="X7" s="257"/>
      <c r="Y7" s="250"/>
      <c r="Z7" s="258" t="s">
        <v>242</v>
      </c>
      <c r="AA7" s="250"/>
      <c r="AB7" s="257"/>
      <c r="AC7" s="257"/>
      <c r="AD7" s="259" t="s">
        <v>242</v>
      </c>
      <c r="AE7" s="258" t="s">
        <v>242</v>
      </c>
      <c r="AF7" s="266">
        <v>1050</v>
      </c>
      <c r="AG7" s="254"/>
      <c r="AI7" s="261"/>
    </row>
    <row r="8" spans="2:35" ht="16.5" customHeight="1" x14ac:dyDescent="0.2">
      <c r="B8" s="245" t="s">
        <v>61</v>
      </c>
      <c r="C8" s="267" t="s">
        <v>327</v>
      </c>
      <c r="D8" s="262">
        <v>1120</v>
      </c>
      <c r="E8" s="262">
        <v>0</v>
      </c>
      <c r="F8" s="262">
        <f t="shared" ref="F8:F13" si="1">SUM(D8:E8)</f>
        <v>1120</v>
      </c>
      <c r="G8" s="263">
        <v>3200</v>
      </c>
      <c r="H8" s="265">
        <v>0</v>
      </c>
      <c r="I8" s="268">
        <f>SUM(G8:H8)</f>
        <v>3200</v>
      </c>
      <c r="J8" s="265">
        <v>0</v>
      </c>
      <c r="K8" s="329"/>
      <c r="L8" s="263"/>
      <c r="M8" s="330"/>
      <c r="N8" s="270" t="s">
        <v>242</v>
      </c>
      <c r="O8" s="327"/>
      <c r="P8" s="254"/>
      <c r="Q8" s="271" t="s">
        <v>329</v>
      </c>
      <c r="R8" s="292">
        <v>0</v>
      </c>
      <c r="S8" s="265" t="s">
        <v>242</v>
      </c>
      <c r="T8" s="292" t="s">
        <v>242</v>
      </c>
      <c r="U8" s="265" t="s">
        <v>242</v>
      </c>
      <c r="V8" s="256">
        <f>SUM(T8:U8)</f>
        <v>0</v>
      </c>
      <c r="W8" s="258" t="s">
        <v>242</v>
      </c>
      <c r="X8" s="262"/>
      <c r="Y8" s="263"/>
      <c r="Z8" s="265" t="s">
        <v>242</v>
      </c>
      <c r="AA8" s="263"/>
      <c r="AB8" s="262"/>
      <c r="AC8" s="257"/>
      <c r="AD8" s="259" t="s">
        <v>242</v>
      </c>
      <c r="AE8" s="265" t="s">
        <v>242</v>
      </c>
      <c r="AF8" s="270" t="s">
        <v>245</v>
      </c>
      <c r="AG8" s="254"/>
      <c r="AI8" s="261"/>
    </row>
    <row r="9" spans="2:35" ht="16.5" customHeight="1" x14ac:dyDescent="0.2">
      <c r="B9" s="245"/>
      <c r="C9" s="267" t="s">
        <v>1</v>
      </c>
      <c r="D9" s="262">
        <v>101</v>
      </c>
      <c r="E9" s="262">
        <v>170</v>
      </c>
      <c r="F9" s="262">
        <f t="shared" si="1"/>
        <v>271</v>
      </c>
      <c r="G9" s="263">
        <v>499</v>
      </c>
      <c r="H9" s="263">
        <v>35832</v>
      </c>
      <c r="I9" s="263">
        <f t="shared" si="0"/>
        <v>36331</v>
      </c>
      <c r="J9" s="265">
        <v>2801</v>
      </c>
      <c r="K9" s="329"/>
      <c r="L9" s="263"/>
      <c r="M9" s="330"/>
      <c r="N9" s="270" t="s">
        <v>242</v>
      </c>
      <c r="O9" s="327"/>
      <c r="P9" s="254"/>
      <c r="Q9" s="271" t="s">
        <v>1</v>
      </c>
      <c r="R9" s="292">
        <v>1775</v>
      </c>
      <c r="S9" s="265">
        <v>2</v>
      </c>
      <c r="T9" s="292">
        <v>810</v>
      </c>
      <c r="U9" s="265">
        <v>1403</v>
      </c>
      <c r="V9" s="256">
        <f t="shared" ref="V9:V20" si="2">SUM(T9:U9)</f>
        <v>2213</v>
      </c>
      <c r="W9" s="258">
        <v>250</v>
      </c>
      <c r="X9" s="262"/>
      <c r="Y9" s="263"/>
      <c r="Z9" s="265">
        <v>14</v>
      </c>
      <c r="AA9" s="263"/>
      <c r="AB9" s="262"/>
      <c r="AC9" s="257"/>
      <c r="AD9" s="259" t="s">
        <v>242</v>
      </c>
      <c r="AE9" s="265" t="s">
        <v>242</v>
      </c>
      <c r="AF9" s="266">
        <v>42000</v>
      </c>
      <c r="AG9" s="254"/>
      <c r="AI9" s="261"/>
    </row>
    <row r="10" spans="2:35" ht="16.5" customHeight="1" x14ac:dyDescent="0.2">
      <c r="B10" s="245"/>
      <c r="C10" s="267" t="s">
        <v>2</v>
      </c>
      <c r="D10" s="262">
        <v>892</v>
      </c>
      <c r="E10" s="262">
        <v>0</v>
      </c>
      <c r="F10" s="262">
        <f t="shared" si="1"/>
        <v>892</v>
      </c>
      <c r="G10" s="263">
        <v>3537</v>
      </c>
      <c r="H10" s="263">
        <v>13595</v>
      </c>
      <c r="I10" s="268">
        <f t="shared" si="0"/>
        <v>17132</v>
      </c>
      <c r="J10" s="265">
        <v>18</v>
      </c>
      <c r="K10" s="329"/>
      <c r="L10" s="263"/>
      <c r="M10" s="330"/>
      <c r="N10" s="270" t="s">
        <v>242</v>
      </c>
      <c r="O10" s="327"/>
      <c r="P10" s="254"/>
      <c r="Q10" s="271" t="s">
        <v>2</v>
      </c>
      <c r="R10" s="292">
        <v>0</v>
      </c>
      <c r="S10" s="265">
        <v>25</v>
      </c>
      <c r="T10" s="292" t="s">
        <v>242</v>
      </c>
      <c r="U10" s="265" t="s">
        <v>242</v>
      </c>
      <c r="V10" s="265" t="s">
        <v>242</v>
      </c>
      <c r="W10" s="258" t="s">
        <v>242</v>
      </c>
      <c r="X10" s="262"/>
      <c r="Y10" s="263"/>
      <c r="Z10" s="265" t="s">
        <v>242</v>
      </c>
      <c r="AA10" s="263"/>
      <c r="AB10" s="262"/>
      <c r="AC10" s="257"/>
      <c r="AD10" s="259" t="s">
        <v>242</v>
      </c>
      <c r="AE10" s="265" t="s">
        <v>242</v>
      </c>
      <c r="AF10" s="266">
        <v>117252</v>
      </c>
      <c r="AG10" s="254"/>
      <c r="AI10" s="261"/>
    </row>
    <row r="11" spans="2:35" ht="16.5" customHeight="1" x14ac:dyDescent="0.2">
      <c r="B11" s="245" t="s">
        <v>62</v>
      </c>
      <c r="C11" s="267" t="s">
        <v>0</v>
      </c>
      <c r="D11" s="262">
        <v>7404</v>
      </c>
      <c r="E11" s="262">
        <v>0</v>
      </c>
      <c r="F11" s="262">
        <f t="shared" si="1"/>
        <v>7404</v>
      </c>
      <c r="G11" s="263">
        <v>11184</v>
      </c>
      <c r="H11" s="263">
        <v>152956</v>
      </c>
      <c r="I11" s="263">
        <f t="shared" si="0"/>
        <v>164140</v>
      </c>
      <c r="J11" s="265">
        <v>1020</v>
      </c>
      <c r="K11" s="329"/>
      <c r="L11" s="263"/>
      <c r="M11" s="330"/>
      <c r="N11" s="270" t="s">
        <v>242</v>
      </c>
      <c r="O11" s="327"/>
      <c r="P11" s="254"/>
      <c r="Q11" s="271" t="s">
        <v>0</v>
      </c>
      <c r="R11" s="292">
        <v>1</v>
      </c>
      <c r="S11" s="265">
        <v>774</v>
      </c>
      <c r="T11" s="292" t="s">
        <v>242</v>
      </c>
      <c r="U11" s="265" t="s">
        <v>242</v>
      </c>
      <c r="V11" s="256">
        <f t="shared" si="2"/>
        <v>0</v>
      </c>
      <c r="W11" s="258" t="s">
        <v>242</v>
      </c>
      <c r="X11" s="262"/>
      <c r="Y11" s="263"/>
      <c r="Z11" s="265" t="s">
        <v>242</v>
      </c>
      <c r="AA11" s="263"/>
      <c r="AB11" s="262"/>
      <c r="AC11" s="257"/>
      <c r="AD11" s="259" t="s">
        <v>242</v>
      </c>
      <c r="AE11" s="265" t="s">
        <v>242</v>
      </c>
      <c r="AF11" s="266">
        <v>0</v>
      </c>
      <c r="AG11" s="254"/>
      <c r="AI11" s="261"/>
    </row>
    <row r="12" spans="2:35" ht="16.5" customHeight="1" x14ac:dyDescent="0.2">
      <c r="B12" s="245"/>
      <c r="C12" s="267" t="s">
        <v>3</v>
      </c>
      <c r="D12" s="272">
        <v>9</v>
      </c>
      <c r="E12" s="272">
        <v>0</v>
      </c>
      <c r="F12" s="262">
        <f t="shared" si="1"/>
        <v>9</v>
      </c>
      <c r="G12" s="273">
        <v>18984</v>
      </c>
      <c r="H12" s="265">
        <v>8196</v>
      </c>
      <c r="I12" s="263">
        <f t="shared" si="0"/>
        <v>27180</v>
      </c>
      <c r="J12" s="263">
        <v>200</v>
      </c>
      <c r="K12" s="329"/>
      <c r="L12" s="263"/>
      <c r="M12" s="330"/>
      <c r="N12" s="270" t="s">
        <v>242</v>
      </c>
      <c r="O12" s="327"/>
      <c r="P12" s="254"/>
      <c r="Q12" s="271" t="s">
        <v>3</v>
      </c>
      <c r="R12" s="292">
        <v>4735</v>
      </c>
      <c r="S12" s="265">
        <v>10</v>
      </c>
      <c r="T12" s="272" t="s">
        <v>242</v>
      </c>
      <c r="U12" s="256" t="s">
        <v>242</v>
      </c>
      <c r="V12" s="256">
        <f t="shared" si="2"/>
        <v>0</v>
      </c>
      <c r="W12" s="258">
        <v>0</v>
      </c>
      <c r="X12" s="262"/>
      <c r="Y12" s="263"/>
      <c r="Z12" s="265">
        <v>12</v>
      </c>
      <c r="AA12" s="263"/>
      <c r="AB12" s="262"/>
      <c r="AC12" s="257"/>
      <c r="AD12" s="259" t="s">
        <v>242</v>
      </c>
      <c r="AE12" s="265" t="s">
        <v>242</v>
      </c>
      <c r="AF12" s="270" t="s">
        <v>245</v>
      </c>
      <c r="AG12" s="254"/>
      <c r="AI12" s="261"/>
    </row>
    <row r="13" spans="2:35" ht="16.5" customHeight="1" x14ac:dyDescent="0.2">
      <c r="B13" s="245"/>
      <c r="C13" s="267" t="s">
        <v>4</v>
      </c>
      <c r="D13" s="274">
        <v>117</v>
      </c>
      <c r="E13" s="274">
        <v>0</v>
      </c>
      <c r="F13" s="262">
        <f t="shared" si="1"/>
        <v>117</v>
      </c>
      <c r="G13" s="273">
        <v>82598</v>
      </c>
      <c r="H13" s="273">
        <v>58026</v>
      </c>
      <c r="I13" s="250">
        <f t="shared" si="0"/>
        <v>140624</v>
      </c>
      <c r="J13" s="263">
        <v>114387</v>
      </c>
      <c r="K13" s="329"/>
      <c r="L13" s="263"/>
      <c r="M13" s="330"/>
      <c r="N13" s="270" t="s">
        <v>242</v>
      </c>
      <c r="O13" s="327"/>
      <c r="P13" s="254"/>
      <c r="Q13" s="271" t="s">
        <v>4</v>
      </c>
      <c r="R13" s="292" t="s">
        <v>242</v>
      </c>
      <c r="S13" s="265" t="s">
        <v>242</v>
      </c>
      <c r="T13" s="272" t="s">
        <v>242</v>
      </c>
      <c r="U13" s="256" t="s">
        <v>242</v>
      </c>
      <c r="V13" s="256">
        <f t="shared" si="2"/>
        <v>0</v>
      </c>
      <c r="W13" s="258" t="s">
        <v>242</v>
      </c>
      <c r="X13" s="262"/>
      <c r="Y13" s="263"/>
      <c r="Z13" s="265" t="s">
        <v>242</v>
      </c>
      <c r="AA13" s="263"/>
      <c r="AB13" s="262"/>
      <c r="AC13" s="257"/>
      <c r="AD13" s="259" t="s">
        <v>242</v>
      </c>
      <c r="AE13" s="265" t="s">
        <v>242</v>
      </c>
      <c r="AF13" s="270" t="s">
        <v>245</v>
      </c>
      <c r="AG13" s="254"/>
      <c r="AI13" s="261"/>
    </row>
    <row r="14" spans="2:35" ht="16.5" customHeight="1" x14ac:dyDescent="0.2">
      <c r="B14" s="275"/>
      <c r="C14" s="276" t="s">
        <v>10</v>
      </c>
      <c r="D14" s="277">
        <f>SUM(D6:D13)</f>
        <v>10451</v>
      </c>
      <c r="E14" s="277">
        <f>SUM(E6:E13)</f>
        <v>943</v>
      </c>
      <c r="F14" s="277">
        <f>SUM(F6:F13)</f>
        <v>11394</v>
      </c>
      <c r="G14" s="277">
        <f>SUM(G6:G13)</f>
        <v>124167</v>
      </c>
      <c r="H14" s="277">
        <f>SUM(H6:H13)</f>
        <v>344788</v>
      </c>
      <c r="I14" s="278">
        <f>SUM(G14:H14)</f>
        <v>468955</v>
      </c>
      <c r="J14" s="277">
        <f>SUM(J6:J13)</f>
        <v>119376</v>
      </c>
      <c r="K14" s="277">
        <f>SUM(K6:K13)</f>
        <v>0</v>
      </c>
      <c r="L14" s="277">
        <f>SUM(L6:L13)</f>
        <v>0</v>
      </c>
      <c r="M14" s="277">
        <f>SUM(M6:M13)</f>
        <v>0</v>
      </c>
      <c r="N14" s="298">
        <f>SUM(N6:N13)</f>
        <v>0</v>
      </c>
      <c r="O14" s="331"/>
      <c r="P14" s="254"/>
      <c r="Q14" s="281" t="s">
        <v>10</v>
      </c>
      <c r="R14" s="282">
        <f>SUM(R6:R13)</f>
        <v>6521</v>
      </c>
      <c r="S14" s="277">
        <f>SUM(S6:S13)</f>
        <v>811</v>
      </c>
      <c r="T14" s="297">
        <f>SUM(T6:T13)</f>
        <v>810</v>
      </c>
      <c r="U14" s="279">
        <f>SUM(U6:U13)</f>
        <v>1403</v>
      </c>
      <c r="V14" s="279">
        <f>SUM(T14:U14)</f>
        <v>2213</v>
      </c>
      <c r="W14" s="279">
        <f>SUM(W6:W13)</f>
        <v>250</v>
      </c>
      <c r="X14" s="282"/>
      <c r="Y14" s="277"/>
      <c r="Z14" s="279">
        <f t="shared" ref="Z14:AE14" si="3">SUM(Z6:Z13)</f>
        <v>26</v>
      </c>
      <c r="AA14" s="279">
        <f t="shared" si="3"/>
        <v>0</v>
      </c>
      <c r="AB14" s="279">
        <f t="shared" si="3"/>
        <v>0</v>
      </c>
      <c r="AC14" s="279">
        <f t="shared" si="3"/>
        <v>0</v>
      </c>
      <c r="AD14" s="279">
        <f t="shared" si="3"/>
        <v>0</v>
      </c>
      <c r="AE14" s="279">
        <f t="shared" si="3"/>
        <v>0</v>
      </c>
      <c r="AF14" s="280">
        <f>SUM(AF6:AF13)</f>
        <v>162357</v>
      </c>
      <c r="AG14" s="254"/>
      <c r="AH14" s="283"/>
      <c r="AI14" s="261"/>
    </row>
    <row r="15" spans="2:35" ht="16.5" customHeight="1" x14ac:dyDescent="0.2">
      <c r="B15" s="422" t="s">
        <v>189</v>
      </c>
      <c r="C15" s="284" t="s">
        <v>187</v>
      </c>
      <c r="D15" s="257">
        <v>168</v>
      </c>
      <c r="E15" s="257">
        <v>2220</v>
      </c>
      <c r="F15" s="257">
        <f>SUM(D15:E15)</f>
        <v>2388</v>
      </c>
      <c r="G15" s="250">
        <v>0</v>
      </c>
      <c r="H15" s="250">
        <v>162060</v>
      </c>
      <c r="I15" s="250">
        <f t="shared" si="0"/>
        <v>162060</v>
      </c>
      <c r="J15" s="248">
        <v>39192</v>
      </c>
      <c r="K15" s="331"/>
      <c r="L15" s="268"/>
      <c r="M15" s="285"/>
      <c r="N15" s="286">
        <v>121708</v>
      </c>
      <c r="O15" s="331"/>
      <c r="P15" s="254"/>
      <c r="Q15" s="287" t="s">
        <v>187</v>
      </c>
      <c r="R15" s="328">
        <v>2549</v>
      </c>
      <c r="S15" s="268">
        <v>0</v>
      </c>
      <c r="T15" s="272" t="s">
        <v>242</v>
      </c>
      <c r="U15" s="256" t="s">
        <v>242</v>
      </c>
      <c r="V15" s="256">
        <f>SUM(T15:U15)</f>
        <v>0</v>
      </c>
      <c r="W15" s="265" t="s">
        <v>242</v>
      </c>
      <c r="X15" s="262"/>
      <c r="Y15" s="263"/>
      <c r="Z15" s="265" t="s">
        <v>242</v>
      </c>
      <c r="AA15" s="288"/>
      <c r="AB15" s="288"/>
      <c r="AC15" s="288"/>
      <c r="AD15" s="289" t="s">
        <v>242</v>
      </c>
      <c r="AE15" s="290" t="s">
        <v>242</v>
      </c>
      <c r="AF15" s="291">
        <v>2100</v>
      </c>
      <c r="AG15" s="254"/>
      <c r="AI15" s="261"/>
    </row>
    <row r="16" spans="2:35" ht="16.5" customHeight="1" x14ac:dyDescent="0.2">
      <c r="B16" s="443"/>
      <c r="C16" s="267" t="s">
        <v>286</v>
      </c>
      <c r="D16" s="272">
        <v>0</v>
      </c>
      <c r="E16" s="272">
        <v>0</v>
      </c>
      <c r="F16" s="272">
        <f>D16+E16</f>
        <v>0</v>
      </c>
      <c r="G16" s="273">
        <v>614</v>
      </c>
      <c r="H16" s="273">
        <v>3059</v>
      </c>
      <c r="I16" s="250">
        <f t="shared" si="0"/>
        <v>3673</v>
      </c>
      <c r="J16" s="265">
        <v>0</v>
      </c>
      <c r="K16" s="332"/>
      <c r="L16" s="265"/>
      <c r="M16" s="269"/>
      <c r="N16" s="270" t="s">
        <v>242</v>
      </c>
      <c r="O16" s="327"/>
      <c r="P16" s="254"/>
      <c r="Q16" s="271" t="s">
        <v>287</v>
      </c>
      <c r="R16" s="292" t="s">
        <v>242</v>
      </c>
      <c r="S16" s="265" t="s">
        <v>242</v>
      </c>
      <c r="T16" s="272" t="s">
        <v>242</v>
      </c>
      <c r="U16" s="256" t="s">
        <v>242</v>
      </c>
      <c r="V16" s="256">
        <f t="shared" si="2"/>
        <v>0</v>
      </c>
      <c r="W16" s="265" t="s">
        <v>242</v>
      </c>
      <c r="X16" s="262"/>
      <c r="Y16" s="263"/>
      <c r="Z16" s="265" t="s">
        <v>242</v>
      </c>
      <c r="AA16" s="263"/>
      <c r="AB16" s="262"/>
      <c r="AC16" s="262"/>
      <c r="AD16" s="292" t="s">
        <v>242</v>
      </c>
      <c r="AE16" s="265" t="s">
        <v>242</v>
      </c>
      <c r="AF16" s="270" t="s">
        <v>245</v>
      </c>
      <c r="AG16" s="254"/>
      <c r="AI16" s="261"/>
    </row>
    <row r="17" spans="2:35" ht="16.5" customHeight="1" x14ac:dyDescent="0.2">
      <c r="B17" s="444"/>
      <c r="C17" s="276" t="s">
        <v>10</v>
      </c>
      <c r="D17" s="282">
        <f>SUM(D15:D16)</f>
        <v>168</v>
      </c>
      <c r="E17" s="282">
        <f>SUM(E15:E16)</f>
        <v>2220</v>
      </c>
      <c r="F17" s="282">
        <f>SUM(F15:F16)</f>
        <v>2388</v>
      </c>
      <c r="G17" s="277">
        <f>SUM(G15:G16)</f>
        <v>614</v>
      </c>
      <c r="H17" s="277">
        <f>SUM(H15:H16)</f>
        <v>165119</v>
      </c>
      <c r="I17" s="277">
        <f>SUM(G17:H17)</f>
        <v>165733</v>
      </c>
      <c r="J17" s="277">
        <f>SUM(J15:J16)</f>
        <v>39192</v>
      </c>
      <c r="K17" s="277">
        <f>SUM(K15:K16)</f>
        <v>0</v>
      </c>
      <c r="L17" s="277">
        <f>SUM(L15:L16)</f>
        <v>0</v>
      </c>
      <c r="M17" s="277">
        <f>SUM(M15:M16)</f>
        <v>0</v>
      </c>
      <c r="N17" s="280">
        <f>SUM(N15:N16)</f>
        <v>121708</v>
      </c>
      <c r="O17" s="331"/>
      <c r="P17" s="254"/>
      <c r="Q17" s="281" t="s">
        <v>10</v>
      </c>
      <c r="R17" s="282">
        <f>SUM(R15:R16)</f>
        <v>2549</v>
      </c>
      <c r="S17" s="277">
        <f>SUM(S15:S16)</f>
        <v>0</v>
      </c>
      <c r="T17" s="297">
        <f>SUM(T15:T16)</f>
        <v>0</v>
      </c>
      <c r="U17" s="279">
        <f>SUM(U15:U16)</f>
        <v>0</v>
      </c>
      <c r="V17" s="279">
        <f t="shared" si="2"/>
        <v>0</v>
      </c>
      <c r="W17" s="279">
        <f>SUM(W15:W16)</f>
        <v>0</v>
      </c>
      <c r="X17" s="282"/>
      <c r="Y17" s="277"/>
      <c r="Z17" s="279">
        <f>SUM(Z15:Z16)</f>
        <v>0</v>
      </c>
      <c r="AA17" s="277"/>
      <c r="AB17" s="277"/>
      <c r="AC17" s="277"/>
      <c r="AD17" s="279">
        <f>SUM(AD15:AD16)</f>
        <v>0</v>
      </c>
      <c r="AE17" s="279">
        <f>SUM(AE15:AE16)</f>
        <v>0</v>
      </c>
      <c r="AF17" s="280">
        <f>SUM(AF15:AF16)</f>
        <v>2100</v>
      </c>
      <c r="AG17" s="254"/>
      <c r="AI17" s="261"/>
    </row>
    <row r="18" spans="2:35" ht="16.5" customHeight="1" x14ac:dyDescent="0.2">
      <c r="B18" s="453" t="s">
        <v>235</v>
      </c>
      <c r="C18" s="294" t="s">
        <v>11</v>
      </c>
      <c r="D18" s="247">
        <v>2690</v>
      </c>
      <c r="E18" s="247">
        <v>0</v>
      </c>
      <c r="F18" s="247">
        <f>SUM(D18:E18)</f>
        <v>2690</v>
      </c>
      <c r="G18" s="248">
        <v>0</v>
      </c>
      <c r="H18" s="248">
        <v>84764</v>
      </c>
      <c r="I18" s="248">
        <f t="shared" si="0"/>
        <v>84764</v>
      </c>
      <c r="J18" s="252">
        <v>0</v>
      </c>
      <c r="K18" s="333"/>
      <c r="L18" s="252"/>
      <c r="M18" s="295"/>
      <c r="N18" s="253" t="s">
        <v>242</v>
      </c>
      <c r="O18" s="327"/>
      <c r="P18" s="254"/>
      <c r="Q18" s="296" t="s">
        <v>11</v>
      </c>
      <c r="R18" s="328" t="s">
        <v>242</v>
      </c>
      <c r="S18" s="252" t="s">
        <v>242</v>
      </c>
      <c r="T18" s="328" t="s">
        <v>242</v>
      </c>
      <c r="U18" s="252" t="s">
        <v>242</v>
      </c>
      <c r="V18" s="252">
        <f t="shared" si="2"/>
        <v>0</v>
      </c>
      <c r="W18" s="252" t="s">
        <v>242</v>
      </c>
      <c r="X18" s="248"/>
      <c r="Y18" s="248"/>
      <c r="Z18" s="252" t="s">
        <v>242</v>
      </c>
      <c r="AA18" s="248"/>
      <c r="AB18" s="248"/>
      <c r="AC18" s="248"/>
      <c r="AD18" s="252" t="s">
        <v>242</v>
      </c>
      <c r="AE18" s="252" t="s">
        <v>242</v>
      </c>
      <c r="AF18" s="260">
        <v>7050</v>
      </c>
      <c r="AG18" s="254"/>
      <c r="AI18" s="261"/>
    </row>
    <row r="19" spans="2:35" ht="16.5" customHeight="1" x14ac:dyDescent="0.2">
      <c r="B19" s="454"/>
      <c r="C19" s="246" t="s">
        <v>14</v>
      </c>
      <c r="D19" s="257">
        <v>1</v>
      </c>
      <c r="E19" s="257">
        <v>0</v>
      </c>
      <c r="F19" s="257">
        <f>SUM(D19:E19)</f>
        <v>1</v>
      </c>
      <c r="G19" s="250">
        <v>212</v>
      </c>
      <c r="H19" s="250">
        <v>109172</v>
      </c>
      <c r="I19" s="250">
        <f t="shared" si="0"/>
        <v>109384</v>
      </c>
      <c r="J19" s="258">
        <v>0</v>
      </c>
      <c r="K19" s="334"/>
      <c r="L19" s="258"/>
      <c r="M19" s="251"/>
      <c r="N19" s="264" t="s">
        <v>242</v>
      </c>
      <c r="O19" s="327"/>
      <c r="P19" s="254"/>
      <c r="Q19" s="255" t="s">
        <v>14</v>
      </c>
      <c r="R19" s="259" t="s">
        <v>242</v>
      </c>
      <c r="S19" s="258" t="s">
        <v>242</v>
      </c>
      <c r="T19" s="259" t="s">
        <v>242</v>
      </c>
      <c r="U19" s="258" t="s">
        <v>242</v>
      </c>
      <c r="V19" s="265">
        <f t="shared" si="2"/>
        <v>0</v>
      </c>
      <c r="W19" s="258">
        <v>0</v>
      </c>
      <c r="X19" s="257"/>
      <c r="Y19" s="250"/>
      <c r="Z19" s="258" t="s">
        <v>242</v>
      </c>
      <c r="AA19" s="250"/>
      <c r="AB19" s="257"/>
      <c r="AC19" s="257"/>
      <c r="AD19" s="259" t="s">
        <v>242</v>
      </c>
      <c r="AE19" s="258" t="s">
        <v>242</v>
      </c>
      <c r="AF19" s="291">
        <v>2670</v>
      </c>
      <c r="AG19" s="254"/>
      <c r="AI19" s="261"/>
    </row>
    <row r="20" spans="2:35" ht="16.5" customHeight="1" x14ac:dyDescent="0.2">
      <c r="B20" s="454"/>
      <c r="C20" s="246" t="s">
        <v>176</v>
      </c>
      <c r="D20" s="272">
        <v>0</v>
      </c>
      <c r="E20" s="272">
        <v>0</v>
      </c>
      <c r="F20" s="272">
        <f>SUM(D20:E20)</f>
        <v>0</v>
      </c>
      <c r="G20" s="256">
        <v>0</v>
      </c>
      <c r="H20" s="273">
        <v>28569</v>
      </c>
      <c r="I20" s="250">
        <f t="shared" si="0"/>
        <v>28569</v>
      </c>
      <c r="J20" s="265">
        <v>3363</v>
      </c>
      <c r="K20" s="334"/>
      <c r="L20" s="258"/>
      <c r="M20" s="251"/>
      <c r="N20" s="264" t="s">
        <v>242</v>
      </c>
      <c r="O20" s="327"/>
      <c r="P20" s="254"/>
      <c r="Q20" s="271" t="s">
        <v>176</v>
      </c>
      <c r="R20" s="259">
        <v>0</v>
      </c>
      <c r="S20" s="258" t="s">
        <v>242</v>
      </c>
      <c r="T20" s="272" t="s">
        <v>242</v>
      </c>
      <c r="U20" s="256">
        <v>0</v>
      </c>
      <c r="V20" s="265">
        <f t="shared" si="2"/>
        <v>0</v>
      </c>
      <c r="W20" s="265">
        <v>0</v>
      </c>
      <c r="X20" s="257"/>
      <c r="Y20" s="250"/>
      <c r="Z20" s="258" t="s">
        <v>242</v>
      </c>
      <c r="AA20" s="250"/>
      <c r="AB20" s="257"/>
      <c r="AC20" s="257"/>
      <c r="AD20" s="259" t="s">
        <v>242</v>
      </c>
      <c r="AE20" s="258" t="s">
        <v>242</v>
      </c>
      <c r="AF20" s="293">
        <v>0</v>
      </c>
      <c r="AG20" s="254"/>
      <c r="AI20" s="261"/>
    </row>
    <row r="21" spans="2:35" ht="16.5" customHeight="1" x14ac:dyDescent="0.2">
      <c r="B21" s="455"/>
      <c r="C21" s="276" t="s">
        <v>10</v>
      </c>
      <c r="D21" s="282">
        <f>SUM(D18:D20)</f>
        <v>2691</v>
      </c>
      <c r="E21" s="282">
        <f>SUM(E18:E20)</f>
        <v>0</v>
      </c>
      <c r="F21" s="282">
        <f>SUM(F18:F20)</f>
        <v>2691</v>
      </c>
      <c r="G21" s="297">
        <f>SUM(G18:G20)</f>
        <v>212</v>
      </c>
      <c r="H21" s="297">
        <f>SUM(H18:H20)</f>
        <v>222505</v>
      </c>
      <c r="I21" s="282">
        <f t="shared" si="0"/>
        <v>222717</v>
      </c>
      <c r="J21" s="297">
        <f>SUM(J18:J20)</f>
        <v>3363</v>
      </c>
      <c r="K21" s="297">
        <f>SUM(K18:K20)</f>
        <v>0</v>
      </c>
      <c r="L21" s="297">
        <f>SUM(L18:L20)</f>
        <v>0</v>
      </c>
      <c r="M21" s="297">
        <f>SUM(M18:M20)</f>
        <v>0</v>
      </c>
      <c r="N21" s="335">
        <f>SUM(N18:N20)</f>
        <v>0</v>
      </c>
      <c r="O21" s="327"/>
      <c r="P21" s="254"/>
      <c r="Q21" s="281" t="s">
        <v>10</v>
      </c>
      <c r="R21" s="297">
        <f t="shared" ref="R21:W21" si="4">SUM(R18:R20)</f>
        <v>0</v>
      </c>
      <c r="S21" s="279">
        <f t="shared" si="4"/>
        <v>0</v>
      </c>
      <c r="T21" s="297">
        <f t="shared" si="4"/>
        <v>0</v>
      </c>
      <c r="U21" s="279">
        <f t="shared" si="4"/>
        <v>0</v>
      </c>
      <c r="V21" s="279">
        <f t="shared" si="4"/>
        <v>0</v>
      </c>
      <c r="W21" s="279">
        <f t="shared" si="4"/>
        <v>0</v>
      </c>
      <c r="X21" s="282"/>
      <c r="Y21" s="277"/>
      <c r="Z21" s="279">
        <f>SUM(Z18:Z20)</f>
        <v>0</v>
      </c>
      <c r="AA21" s="277"/>
      <c r="AB21" s="277"/>
      <c r="AC21" s="277"/>
      <c r="AD21" s="279">
        <f>SUM(AD18:AD20)</f>
        <v>0</v>
      </c>
      <c r="AE21" s="279">
        <f>SUM(AE18:AE20)</f>
        <v>0</v>
      </c>
      <c r="AF21" s="280">
        <f>SUM(AF18:AF20)</f>
        <v>9720</v>
      </c>
      <c r="AG21" s="254"/>
      <c r="AI21" s="261"/>
    </row>
    <row r="22" spans="2:35" ht="16.5" customHeight="1" x14ac:dyDescent="0.2">
      <c r="B22" s="245" t="s">
        <v>75</v>
      </c>
      <c r="C22" s="299" t="s">
        <v>35</v>
      </c>
      <c r="D22" s="288">
        <v>2810</v>
      </c>
      <c r="E22" s="288">
        <v>780</v>
      </c>
      <c r="F22" s="288">
        <f>SUM(D22:E22)</f>
        <v>3590</v>
      </c>
      <c r="G22" s="268">
        <v>413</v>
      </c>
      <c r="H22" s="268">
        <v>267373</v>
      </c>
      <c r="I22" s="250">
        <f t="shared" si="0"/>
        <v>267786</v>
      </c>
      <c r="J22" s="250">
        <v>0</v>
      </c>
      <c r="K22" s="325"/>
      <c r="L22" s="250"/>
      <c r="M22" s="326"/>
      <c r="N22" s="264" t="s">
        <v>242</v>
      </c>
      <c r="O22" s="331"/>
      <c r="P22" s="254"/>
      <c r="Q22" s="300" t="s">
        <v>35</v>
      </c>
      <c r="R22" s="259" t="s">
        <v>242</v>
      </c>
      <c r="S22" s="250">
        <v>0</v>
      </c>
      <c r="T22" s="289">
        <v>7879</v>
      </c>
      <c r="U22" s="290">
        <v>18431</v>
      </c>
      <c r="V22" s="256">
        <f>SUM(T22:U22)</f>
        <v>26310</v>
      </c>
      <c r="W22" s="258" t="s">
        <v>242</v>
      </c>
      <c r="X22" s="257"/>
      <c r="Y22" s="250"/>
      <c r="Z22" s="258" t="s">
        <v>242</v>
      </c>
      <c r="AA22" s="250"/>
      <c r="AB22" s="257"/>
      <c r="AC22" s="257"/>
      <c r="AD22" s="259" t="s">
        <v>242</v>
      </c>
      <c r="AE22" s="258" t="s">
        <v>242</v>
      </c>
      <c r="AF22" s="286">
        <v>10500</v>
      </c>
      <c r="AG22" s="254"/>
      <c r="AI22" s="261"/>
    </row>
    <row r="23" spans="2:35" ht="16.5" customHeight="1" x14ac:dyDescent="0.2">
      <c r="B23" s="275" t="s">
        <v>76</v>
      </c>
      <c r="C23" s="301" t="s">
        <v>10</v>
      </c>
      <c r="D23" s="282">
        <f>SUM(D22)</f>
        <v>2810</v>
      </c>
      <c r="E23" s="282">
        <f>SUM(E22)</f>
        <v>780</v>
      </c>
      <c r="F23" s="282">
        <f>SUM(F22)</f>
        <v>3590</v>
      </c>
      <c r="G23" s="282">
        <f>SUM(G22)</f>
        <v>413</v>
      </c>
      <c r="H23" s="277">
        <f>SUM(H22)</f>
        <v>267373</v>
      </c>
      <c r="I23" s="277">
        <f t="shared" si="0"/>
        <v>267786</v>
      </c>
      <c r="J23" s="277">
        <f>SUM(J22)</f>
        <v>0</v>
      </c>
      <c r="K23" s="277">
        <f>SUM(K22)</f>
        <v>0</v>
      </c>
      <c r="L23" s="277">
        <f>SUM(L22)</f>
        <v>0</v>
      </c>
      <c r="M23" s="277">
        <f>SUM(M22)</f>
        <v>0</v>
      </c>
      <c r="N23" s="280">
        <f>SUM(N22)</f>
        <v>0</v>
      </c>
      <c r="O23" s="331"/>
      <c r="P23" s="254"/>
      <c r="Q23" s="302" t="s">
        <v>10</v>
      </c>
      <c r="R23" s="282">
        <f t="shared" ref="R23:W23" si="5">SUM(R22)</f>
        <v>0</v>
      </c>
      <c r="S23" s="277">
        <f t="shared" si="5"/>
        <v>0</v>
      </c>
      <c r="T23" s="297">
        <f t="shared" si="5"/>
        <v>7879</v>
      </c>
      <c r="U23" s="279">
        <f t="shared" si="5"/>
        <v>18431</v>
      </c>
      <c r="V23" s="279">
        <f t="shared" si="5"/>
        <v>26310</v>
      </c>
      <c r="W23" s="279">
        <f t="shared" si="5"/>
        <v>0</v>
      </c>
      <c r="X23" s="282"/>
      <c r="Y23" s="277"/>
      <c r="Z23" s="279">
        <f>SUM(Z22)</f>
        <v>0</v>
      </c>
      <c r="AA23" s="277"/>
      <c r="AB23" s="277"/>
      <c r="AC23" s="277"/>
      <c r="AD23" s="279">
        <f>SUM(AD22)</f>
        <v>0</v>
      </c>
      <c r="AE23" s="279">
        <f>SUM(AE22)</f>
        <v>0</v>
      </c>
      <c r="AF23" s="280">
        <f>SUM(AF22)</f>
        <v>10500</v>
      </c>
      <c r="AG23" s="254"/>
      <c r="AI23" s="261"/>
    </row>
    <row r="24" spans="2:35" ht="16.5" customHeight="1" x14ac:dyDescent="0.2">
      <c r="B24" s="453" t="s">
        <v>236</v>
      </c>
      <c r="C24" s="246" t="s">
        <v>22</v>
      </c>
      <c r="D24" s="257">
        <v>2610</v>
      </c>
      <c r="E24" s="257">
        <v>2218</v>
      </c>
      <c r="F24" s="257">
        <f>SUM(D24:E24)</f>
        <v>4828</v>
      </c>
      <c r="G24" s="250">
        <v>1965</v>
      </c>
      <c r="H24" s="250">
        <v>49854</v>
      </c>
      <c r="I24" s="250">
        <f t="shared" si="0"/>
        <v>51819</v>
      </c>
      <c r="J24" s="252">
        <v>55236</v>
      </c>
      <c r="K24" s="334"/>
      <c r="L24" s="258"/>
      <c r="M24" s="251"/>
      <c r="N24" s="264" t="s">
        <v>242</v>
      </c>
      <c r="O24" s="327"/>
      <c r="P24" s="254"/>
      <c r="Q24" s="255" t="s">
        <v>22</v>
      </c>
      <c r="R24" s="328">
        <v>310</v>
      </c>
      <c r="S24" s="258" t="s">
        <v>242</v>
      </c>
      <c r="T24" s="259">
        <v>0</v>
      </c>
      <c r="U24" s="258" t="s">
        <v>242</v>
      </c>
      <c r="V24" s="290">
        <f>SUM(T24:U24)</f>
        <v>0</v>
      </c>
      <c r="W24" s="252">
        <v>0</v>
      </c>
      <c r="X24" s="257"/>
      <c r="Y24" s="250"/>
      <c r="Z24" s="258">
        <v>0</v>
      </c>
      <c r="AA24" s="250"/>
      <c r="AB24" s="257"/>
      <c r="AC24" s="257"/>
      <c r="AD24" s="259" t="s">
        <v>242</v>
      </c>
      <c r="AE24" s="258" t="s">
        <v>242</v>
      </c>
      <c r="AF24" s="291">
        <v>20076</v>
      </c>
      <c r="AG24" s="254"/>
      <c r="AI24" s="261"/>
    </row>
    <row r="25" spans="2:35" ht="16.5" customHeight="1" x14ac:dyDescent="0.2">
      <c r="B25" s="456"/>
      <c r="C25" s="267" t="s">
        <v>23</v>
      </c>
      <c r="D25" s="288">
        <v>0</v>
      </c>
      <c r="E25" s="288">
        <v>0</v>
      </c>
      <c r="F25" s="288">
        <f>D25+E25</f>
        <v>0</v>
      </c>
      <c r="G25" s="290" t="s">
        <v>245</v>
      </c>
      <c r="H25" s="290" t="s">
        <v>245</v>
      </c>
      <c r="I25" s="250">
        <f t="shared" si="0"/>
        <v>0</v>
      </c>
      <c r="J25" s="258" t="s">
        <v>242</v>
      </c>
      <c r="K25" s="334"/>
      <c r="L25" s="258"/>
      <c r="M25" s="251"/>
      <c r="N25" s="264" t="s">
        <v>242</v>
      </c>
      <c r="O25" s="327"/>
      <c r="P25" s="254"/>
      <c r="Q25" s="255" t="s">
        <v>23</v>
      </c>
      <c r="R25" s="259" t="s">
        <v>242</v>
      </c>
      <c r="S25" s="258" t="s">
        <v>242</v>
      </c>
      <c r="T25" s="289" t="s">
        <v>242</v>
      </c>
      <c r="U25" s="290" t="s">
        <v>242</v>
      </c>
      <c r="V25" s="265">
        <f>SUM(T25:U25)</f>
        <v>0</v>
      </c>
      <c r="W25" s="258" t="s">
        <v>242</v>
      </c>
      <c r="X25" s="257"/>
      <c r="Y25" s="250"/>
      <c r="Z25" s="258" t="s">
        <v>242</v>
      </c>
      <c r="AA25" s="250"/>
      <c r="AB25" s="257"/>
      <c r="AC25" s="257"/>
      <c r="AD25" s="259" t="s">
        <v>242</v>
      </c>
      <c r="AE25" s="258" t="s">
        <v>242</v>
      </c>
      <c r="AF25" s="286">
        <v>0</v>
      </c>
      <c r="AG25" s="254"/>
      <c r="AI25" s="261"/>
    </row>
    <row r="26" spans="2:35" ht="16.5" customHeight="1" x14ac:dyDescent="0.2">
      <c r="B26" s="457"/>
      <c r="C26" s="276" t="s">
        <v>10</v>
      </c>
      <c r="D26" s="282">
        <f>SUM(D24:D25)</f>
        <v>2610</v>
      </c>
      <c r="E26" s="282">
        <f>SUM(E24:E25)</f>
        <v>2218</v>
      </c>
      <c r="F26" s="282">
        <f>SUM(F24:F25)</f>
        <v>4828</v>
      </c>
      <c r="G26" s="297">
        <f>SUM(G24:G25)</f>
        <v>1965</v>
      </c>
      <c r="H26" s="297">
        <f>SUM(H24:H25)</f>
        <v>49854</v>
      </c>
      <c r="I26" s="282">
        <f t="shared" si="0"/>
        <v>51819</v>
      </c>
      <c r="J26" s="297">
        <f>SUM(J24:J25)</f>
        <v>55236</v>
      </c>
      <c r="K26" s="297">
        <f>SUM(K24:K25)</f>
        <v>0</v>
      </c>
      <c r="L26" s="297">
        <f>SUM(L24:L25)</f>
        <v>0</v>
      </c>
      <c r="M26" s="297">
        <f>SUM(M24:M25)</f>
        <v>0</v>
      </c>
      <c r="N26" s="335">
        <f>SUM(N24:N25)</f>
        <v>0</v>
      </c>
      <c r="O26" s="327"/>
      <c r="P26" s="254"/>
      <c r="Q26" s="281" t="s">
        <v>10</v>
      </c>
      <c r="R26" s="297">
        <f t="shared" ref="R26:W26" si="6">SUM(R24:R25)</f>
        <v>310</v>
      </c>
      <c r="S26" s="279">
        <f t="shared" si="6"/>
        <v>0</v>
      </c>
      <c r="T26" s="297">
        <f t="shared" si="6"/>
        <v>0</v>
      </c>
      <c r="U26" s="279">
        <f t="shared" si="6"/>
        <v>0</v>
      </c>
      <c r="V26" s="279">
        <f t="shared" si="6"/>
        <v>0</v>
      </c>
      <c r="W26" s="279">
        <f t="shared" si="6"/>
        <v>0</v>
      </c>
      <c r="X26" s="277"/>
      <c r="Y26" s="277"/>
      <c r="Z26" s="279">
        <f>SUM(Z24:Z25)</f>
        <v>0</v>
      </c>
      <c r="AA26" s="277"/>
      <c r="AB26" s="277"/>
      <c r="AC26" s="277"/>
      <c r="AD26" s="279">
        <f>SUM(AD24:AD25)</f>
        <v>0</v>
      </c>
      <c r="AE26" s="279">
        <f>SUM(AE24:AE25)</f>
        <v>0</v>
      </c>
      <c r="AF26" s="280">
        <f>SUM(AF24:AF25)</f>
        <v>20076</v>
      </c>
      <c r="AG26" s="254"/>
      <c r="AH26" s="303"/>
      <c r="AI26" s="261"/>
    </row>
    <row r="27" spans="2:35" ht="16.5" customHeight="1" x14ac:dyDescent="0.2">
      <c r="B27" s="453" t="s">
        <v>237</v>
      </c>
      <c r="C27" s="299" t="s">
        <v>37</v>
      </c>
      <c r="D27" s="252" t="s">
        <v>242</v>
      </c>
      <c r="E27" s="257">
        <v>0</v>
      </c>
      <c r="F27" s="252" t="s">
        <v>242</v>
      </c>
      <c r="G27" s="250">
        <v>0</v>
      </c>
      <c r="H27" s="250">
        <v>111340</v>
      </c>
      <c r="I27" s="250">
        <f t="shared" si="0"/>
        <v>111340</v>
      </c>
      <c r="J27" s="252" t="s">
        <v>242</v>
      </c>
      <c r="K27" s="334"/>
      <c r="L27" s="258"/>
      <c r="M27" s="251"/>
      <c r="N27" s="264" t="s">
        <v>242</v>
      </c>
      <c r="O27" s="327"/>
      <c r="P27" s="254"/>
      <c r="Q27" s="300" t="s">
        <v>37</v>
      </c>
      <c r="R27" s="259" t="s">
        <v>242</v>
      </c>
      <c r="S27" s="252">
        <v>0</v>
      </c>
      <c r="T27" s="259" t="s">
        <v>242</v>
      </c>
      <c r="U27" s="258" t="s">
        <v>242</v>
      </c>
      <c r="V27" s="256" t="s">
        <v>242</v>
      </c>
      <c r="W27" s="252" t="s">
        <v>242</v>
      </c>
      <c r="X27" s="257"/>
      <c r="Y27" s="250"/>
      <c r="Z27" s="258" t="s">
        <v>242</v>
      </c>
      <c r="AA27" s="250"/>
      <c r="AB27" s="257"/>
      <c r="AC27" s="257"/>
      <c r="AD27" s="259" t="s">
        <v>242</v>
      </c>
      <c r="AE27" s="258" t="s">
        <v>242</v>
      </c>
      <c r="AF27" s="264" t="s">
        <v>245</v>
      </c>
      <c r="AG27" s="254"/>
      <c r="AI27" s="261"/>
    </row>
    <row r="28" spans="2:35" ht="16.5" customHeight="1" x14ac:dyDescent="0.2">
      <c r="B28" s="454"/>
      <c r="C28" s="304" t="s">
        <v>38</v>
      </c>
      <c r="D28" s="288">
        <v>1680</v>
      </c>
      <c r="E28" s="274">
        <v>0</v>
      </c>
      <c r="F28" s="288">
        <f>SUM(D28:E28)</f>
        <v>1680</v>
      </c>
      <c r="G28" s="273">
        <v>100</v>
      </c>
      <c r="H28" s="256">
        <v>0</v>
      </c>
      <c r="I28" s="250">
        <f t="shared" si="0"/>
        <v>100</v>
      </c>
      <c r="J28" s="265" t="s">
        <v>242</v>
      </c>
      <c r="K28" s="332"/>
      <c r="L28" s="265"/>
      <c r="M28" s="269"/>
      <c r="N28" s="270" t="s">
        <v>242</v>
      </c>
      <c r="O28" s="327"/>
      <c r="P28" s="254"/>
      <c r="Q28" s="305" t="s">
        <v>38</v>
      </c>
      <c r="R28" s="292" t="s">
        <v>242</v>
      </c>
      <c r="S28" s="265">
        <v>14</v>
      </c>
      <c r="T28" s="272" t="s">
        <v>242</v>
      </c>
      <c r="U28" s="256" t="s">
        <v>242</v>
      </c>
      <c r="V28" s="256" t="s">
        <v>242</v>
      </c>
      <c r="W28" s="265" t="s">
        <v>242</v>
      </c>
      <c r="X28" s="262"/>
      <c r="Y28" s="263"/>
      <c r="Z28" s="265" t="s">
        <v>242</v>
      </c>
      <c r="AA28" s="263"/>
      <c r="AB28" s="262"/>
      <c r="AC28" s="262"/>
      <c r="AD28" s="292" t="s">
        <v>242</v>
      </c>
      <c r="AE28" s="265" t="s">
        <v>242</v>
      </c>
      <c r="AF28" s="293">
        <v>0</v>
      </c>
      <c r="AG28" s="254"/>
      <c r="AI28" s="261"/>
    </row>
    <row r="29" spans="2:35" ht="16.5" customHeight="1" x14ac:dyDescent="0.2">
      <c r="B29" s="455"/>
      <c r="C29" s="301" t="s">
        <v>10</v>
      </c>
      <c r="D29" s="282">
        <f>SUM(D27:D28)</f>
        <v>1680</v>
      </c>
      <c r="E29" s="282">
        <f>SUM(E27:E28)</f>
        <v>0</v>
      </c>
      <c r="F29" s="282">
        <f>SUM(F27:F28)</f>
        <v>1680</v>
      </c>
      <c r="G29" s="277">
        <f>SUM(G27:G28)</f>
        <v>100</v>
      </c>
      <c r="H29" s="277">
        <f>SUM(H27:H28)</f>
        <v>111340</v>
      </c>
      <c r="I29" s="277">
        <f t="shared" si="0"/>
        <v>111440</v>
      </c>
      <c r="J29" s="277">
        <f>SUM(J27:J28)</f>
        <v>0</v>
      </c>
      <c r="K29" s="277">
        <f>SUM(K27:K28)</f>
        <v>0</v>
      </c>
      <c r="L29" s="277">
        <f>SUM(L27:L28)</f>
        <v>0</v>
      </c>
      <c r="M29" s="277">
        <f>SUM(M27:M28)</f>
        <v>0</v>
      </c>
      <c r="N29" s="280">
        <f>SUM(N27:N28)</f>
        <v>0</v>
      </c>
      <c r="O29" s="331"/>
      <c r="P29" s="254"/>
      <c r="Q29" s="302" t="s">
        <v>10</v>
      </c>
      <c r="R29" s="282">
        <f>SUM(R27:R28)</f>
        <v>0</v>
      </c>
      <c r="S29" s="277">
        <f>SUM(S27:S28)</f>
        <v>14</v>
      </c>
      <c r="T29" s="297">
        <f>SUM(T27:T28)</f>
        <v>0</v>
      </c>
      <c r="U29" s="279">
        <f>SUM(U27:U28)</f>
        <v>0</v>
      </c>
      <c r="V29" s="279">
        <f>SUM(V27:V28)</f>
        <v>0</v>
      </c>
      <c r="W29" s="279" t="s">
        <v>242</v>
      </c>
      <c r="X29" s="282"/>
      <c r="Y29" s="277"/>
      <c r="Z29" s="279">
        <f>SUM(Z27:Z28)</f>
        <v>0</v>
      </c>
      <c r="AA29" s="277"/>
      <c r="AB29" s="277"/>
      <c r="AC29" s="277"/>
      <c r="AD29" s="279">
        <f>SUM(AD27:AD28)</f>
        <v>0</v>
      </c>
      <c r="AE29" s="279">
        <f>SUM(AE27:AE28)</f>
        <v>0</v>
      </c>
      <c r="AF29" s="280">
        <f>SUM(AF27:AF28)</f>
        <v>0</v>
      </c>
      <c r="AG29" s="254"/>
      <c r="AI29" s="261"/>
    </row>
    <row r="30" spans="2:35" ht="16.5" customHeight="1" x14ac:dyDescent="0.2">
      <c r="B30" s="458" t="s">
        <v>215</v>
      </c>
      <c r="C30" s="299" t="s">
        <v>31</v>
      </c>
      <c r="D30" s="257">
        <v>426</v>
      </c>
      <c r="E30" s="257">
        <v>0</v>
      </c>
      <c r="F30" s="257">
        <f>SUM(D30:E30)</f>
        <v>426</v>
      </c>
      <c r="G30" s="258">
        <v>1215</v>
      </c>
      <c r="H30" s="250">
        <v>52106</v>
      </c>
      <c r="I30" s="250">
        <f t="shared" si="0"/>
        <v>53321</v>
      </c>
      <c r="J30" s="258">
        <v>150</v>
      </c>
      <c r="K30" s="334"/>
      <c r="L30" s="258"/>
      <c r="M30" s="251"/>
      <c r="N30" s="264" t="s">
        <v>242</v>
      </c>
      <c r="O30" s="327"/>
      <c r="P30" s="254"/>
      <c r="Q30" s="300" t="s">
        <v>31</v>
      </c>
      <c r="R30" s="259" t="s">
        <v>242</v>
      </c>
      <c r="S30" s="258" t="s">
        <v>242</v>
      </c>
      <c r="T30" s="259" t="s">
        <v>242</v>
      </c>
      <c r="U30" s="258" t="s">
        <v>242</v>
      </c>
      <c r="V30" s="256">
        <f>SUM(T30:U30)</f>
        <v>0</v>
      </c>
      <c r="W30" s="258" t="s">
        <v>242</v>
      </c>
      <c r="X30" s="257"/>
      <c r="Y30" s="250"/>
      <c r="Z30" s="259" t="s">
        <v>242</v>
      </c>
      <c r="AA30" s="257"/>
      <c r="AB30" s="257"/>
      <c r="AC30" s="257"/>
      <c r="AD30" s="258" t="s">
        <v>242</v>
      </c>
      <c r="AE30" s="258" t="s">
        <v>242</v>
      </c>
      <c r="AF30" s="264" t="s">
        <v>245</v>
      </c>
      <c r="AG30" s="254"/>
      <c r="AI30" s="261"/>
    </row>
    <row r="31" spans="2:35" ht="16.5" customHeight="1" x14ac:dyDescent="0.2">
      <c r="B31" s="423"/>
      <c r="C31" s="304" t="s">
        <v>32</v>
      </c>
      <c r="D31" s="262">
        <v>81</v>
      </c>
      <c r="E31" s="262">
        <v>1830</v>
      </c>
      <c r="F31" s="262">
        <f>SUM(D31:E31)</f>
        <v>1911</v>
      </c>
      <c r="G31" s="265">
        <v>89</v>
      </c>
      <c r="H31" s="263">
        <v>51201</v>
      </c>
      <c r="I31" s="250">
        <f t="shared" si="0"/>
        <v>51290</v>
      </c>
      <c r="J31" s="265" t="s">
        <v>242</v>
      </c>
      <c r="K31" s="332"/>
      <c r="L31" s="265"/>
      <c r="M31" s="269"/>
      <c r="N31" s="270" t="s">
        <v>242</v>
      </c>
      <c r="O31" s="327"/>
      <c r="P31" s="254"/>
      <c r="Q31" s="305" t="s">
        <v>32</v>
      </c>
      <c r="R31" s="292" t="s">
        <v>242</v>
      </c>
      <c r="S31" s="265" t="s">
        <v>242</v>
      </c>
      <c r="T31" s="292" t="s">
        <v>242</v>
      </c>
      <c r="U31" s="265" t="s">
        <v>242</v>
      </c>
      <c r="V31" s="256">
        <f>SUM(T31:U31)</f>
        <v>0</v>
      </c>
      <c r="W31" s="265" t="s">
        <v>242</v>
      </c>
      <c r="X31" s="262"/>
      <c r="Y31" s="263"/>
      <c r="Z31" s="292" t="s">
        <v>242</v>
      </c>
      <c r="AA31" s="262"/>
      <c r="AB31" s="262"/>
      <c r="AC31" s="262"/>
      <c r="AD31" s="265" t="s">
        <v>242</v>
      </c>
      <c r="AE31" s="265" t="s">
        <v>242</v>
      </c>
      <c r="AF31" s="266">
        <v>6750</v>
      </c>
      <c r="AG31" s="254"/>
      <c r="AI31" s="261"/>
    </row>
    <row r="32" spans="2:35" ht="16.5" customHeight="1" x14ac:dyDescent="0.2">
      <c r="B32" s="423"/>
      <c r="C32" s="304" t="s">
        <v>33</v>
      </c>
      <c r="D32" s="274">
        <v>20</v>
      </c>
      <c r="E32" s="274">
        <v>0</v>
      </c>
      <c r="F32" s="274">
        <f>SUM(D32:E32)</f>
        <v>20</v>
      </c>
      <c r="G32" s="256">
        <v>32</v>
      </c>
      <c r="H32" s="273">
        <v>8850</v>
      </c>
      <c r="I32" s="250">
        <f t="shared" si="0"/>
        <v>8882</v>
      </c>
      <c r="J32" s="265" t="s">
        <v>242</v>
      </c>
      <c r="K32" s="332"/>
      <c r="L32" s="265"/>
      <c r="M32" s="269"/>
      <c r="N32" s="270">
        <v>0</v>
      </c>
      <c r="O32" s="327"/>
      <c r="P32" s="254"/>
      <c r="Q32" s="305" t="s">
        <v>33</v>
      </c>
      <c r="R32" s="292" t="s">
        <v>242</v>
      </c>
      <c r="S32" s="265" t="s">
        <v>242</v>
      </c>
      <c r="T32" s="272" t="s">
        <v>242</v>
      </c>
      <c r="U32" s="256">
        <v>250</v>
      </c>
      <c r="V32" s="256">
        <f>SUM(T32:U32)</f>
        <v>250</v>
      </c>
      <c r="W32" s="265" t="s">
        <v>242</v>
      </c>
      <c r="X32" s="262"/>
      <c r="Y32" s="263"/>
      <c r="Z32" s="292" t="s">
        <v>242</v>
      </c>
      <c r="AA32" s="262"/>
      <c r="AB32" s="262"/>
      <c r="AC32" s="262"/>
      <c r="AD32" s="265" t="s">
        <v>242</v>
      </c>
      <c r="AE32" s="265" t="s">
        <v>242</v>
      </c>
      <c r="AF32" s="306" t="s">
        <v>245</v>
      </c>
      <c r="AG32" s="254"/>
      <c r="AI32" s="261"/>
    </row>
    <row r="33" spans="2:35" ht="16.5" customHeight="1" x14ac:dyDescent="0.2">
      <c r="B33" s="424"/>
      <c r="C33" s="301" t="s">
        <v>10</v>
      </c>
      <c r="D33" s="282">
        <f>SUM(D30:D32)</f>
        <v>527</v>
      </c>
      <c r="E33" s="282">
        <f>SUM(E30:E32)</f>
        <v>1830</v>
      </c>
      <c r="F33" s="282">
        <f>SUM(F30:F32)</f>
        <v>2357</v>
      </c>
      <c r="G33" s="277">
        <f>SUM(G30:G32)</f>
        <v>1336</v>
      </c>
      <c r="H33" s="277">
        <f>SUM(H30:H32)</f>
        <v>112157</v>
      </c>
      <c r="I33" s="277">
        <f t="shared" si="0"/>
        <v>113493</v>
      </c>
      <c r="J33" s="277">
        <f>SUM(J30:J32)</f>
        <v>150</v>
      </c>
      <c r="K33" s="277">
        <f>SUM(K30:K32)</f>
        <v>0</v>
      </c>
      <c r="L33" s="277">
        <f>SUM(L30:L32)</f>
        <v>0</v>
      </c>
      <c r="M33" s="277">
        <f>SUM(M30:M32)</f>
        <v>0</v>
      </c>
      <c r="N33" s="280">
        <f>SUM(N30:N32)</f>
        <v>0</v>
      </c>
      <c r="O33" s="331"/>
      <c r="P33" s="254"/>
      <c r="Q33" s="302" t="s">
        <v>10</v>
      </c>
      <c r="R33" s="282">
        <f>SUM(R30:R32)</f>
        <v>0</v>
      </c>
      <c r="S33" s="277">
        <f>SUM(S30:S32)</f>
        <v>0</v>
      </c>
      <c r="T33" s="297">
        <f>SUM(T30:T32)</f>
        <v>0</v>
      </c>
      <c r="U33" s="279">
        <f>SUM(U30:U32)</f>
        <v>250</v>
      </c>
      <c r="V33" s="279">
        <f>SUM(V30:V32)</f>
        <v>250</v>
      </c>
      <c r="W33" s="279" t="s">
        <v>242</v>
      </c>
      <c r="X33" s="282"/>
      <c r="Y33" s="277"/>
      <c r="Z33" s="279">
        <f>SUM(Z30:Z32)</f>
        <v>0</v>
      </c>
      <c r="AA33" s="277"/>
      <c r="AB33" s="277"/>
      <c r="AC33" s="277"/>
      <c r="AD33" s="279">
        <f>SUM(AD30:AD32)</f>
        <v>0</v>
      </c>
      <c r="AE33" s="279">
        <f>SUM(AE30:AE32)</f>
        <v>0</v>
      </c>
      <c r="AF33" s="280">
        <f>SUM(AF30:AF32)</f>
        <v>6750</v>
      </c>
      <c r="AG33" s="254"/>
      <c r="AI33" s="261"/>
    </row>
    <row r="34" spans="2:35" ht="16.5" customHeight="1" x14ac:dyDescent="0.2">
      <c r="B34" s="453" t="s">
        <v>238</v>
      </c>
      <c r="C34" s="299" t="s">
        <v>39</v>
      </c>
      <c r="D34" s="257">
        <v>8103</v>
      </c>
      <c r="E34" s="257">
        <v>0</v>
      </c>
      <c r="F34" s="257">
        <f>SUM(D34:E34)</f>
        <v>8103</v>
      </c>
      <c r="G34" s="250">
        <v>3489</v>
      </c>
      <c r="H34" s="273">
        <v>0</v>
      </c>
      <c r="I34" s="250">
        <f t="shared" si="0"/>
        <v>3489</v>
      </c>
      <c r="J34" s="252">
        <v>438</v>
      </c>
      <c r="K34" s="334"/>
      <c r="L34" s="258"/>
      <c r="M34" s="251"/>
      <c r="N34" s="264" t="s">
        <v>242</v>
      </c>
      <c r="O34" s="327"/>
      <c r="P34" s="254"/>
      <c r="Q34" s="300" t="s">
        <v>39</v>
      </c>
      <c r="R34" s="259">
        <v>27</v>
      </c>
      <c r="S34" s="252">
        <v>722</v>
      </c>
      <c r="T34" s="259">
        <v>0</v>
      </c>
      <c r="U34" s="258">
        <v>38272</v>
      </c>
      <c r="V34" s="256">
        <f>SUM(T34:U34)</f>
        <v>38272</v>
      </c>
      <c r="W34" s="252">
        <v>1690</v>
      </c>
      <c r="X34" s="257"/>
      <c r="Y34" s="250"/>
      <c r="Z34" s="258">
        <v>1655</v>
      </c>
      <c r="AA34" s="250"/>
      <c r="AB34" s="257"/>
      <c r="AC34" s="257"/>
      <c r="AD34" s="259" t="s">
        <v>242</v>
      </c>
      <c r="AE34" s="258" t="s">
        <v>242</v>
      </c>
      <c r="AF34" s="291">
        <v>11795</v>
      </c>
      <c r="AG34" s="254"/>
      <c r="AI34" s="261"/>
    </row>
    <row r="35" spans="2:35" ht="16.5" customHeight="1" x14ac:dyDescent="0.2">
      <c r="B35" s="454"/>
      <c r="C35" s="304" t="s">
        <v>40</v>
      </c>
      <c r="D35" s="262">
        <v>5329</v>
      </c>
      <c r="E35" s="262">
        <v>0</v>
      </c>
      <c r="F35" s="262">
        <f>SUM(D35:E35)</f>
        <v>5329</v>
      </c>
      <c r="G35" s="263">
        <v>945</v>
      </c>
      <c r="H35" s="273">
        <v>0</v>
      </c>
      <c r="I35" s="250">
        <f t="shared" si="0"/>
        <v>945</v>
      </c>
      <c r="J35" s="265">
        <v>600</v>
      </c>
      <c r="K35" s="332"/>
      <c r="L35" s="265"/>
      <c r="M35" s="269"/>
      <c r="N35" s="270">
        <v>300</v>
      </c>
      <c r="O35" s="327"/>
      <c r="P35" s="254"/>
      <c r="Q35" s="305" t="s">
        <v>40</v>
      </c>
      <c r="R35" s="332" t="s">
        <v>242</v>
      </c>
      <c r="S35" s="265">
        <v>2240</v>
      </c>
      <c r="T35" s="292" t="s">
        <v>242</v>
      </c>
      <c r="U35" s="265" t="s">
        <v>242</v>
      </c>
      <c r="V35" s="256">
        <f>SUM(T35:U35)</f>
        <v>0</v>
      </c>
      <c r="W35" s="265">
        <v>0</v>
      </c>
      <c r="X35" s="262"/>
      <c r="Y35" s="263"/>
      <c r="Z35" s="265" t="s">
        <v>242</v>
      </c>
      <c r="AA35" s="263"/>
      <c r="AB35" s="262"/>
      <c r="AC35" s="257"/>
      <c r="AD35" s="259" t="s">
        <v>242</v>
      </c>
      <c r="AE35" s="265" t="s">
        <v>242</v>
      </c>
      <c r="AF35" s="270" t="s">
        <v>245</v>
      </c>
      <c r="AG35" s="254"/>
      <c r="AI35" s="261"/>
    </row>
    <row r="36" spans="2:35" ht="16.5" customHeight="1" x14ac:dyDescent="0.2">
      <c r="B36" s="454"/>
      <c r="C36" s="304" t="s">
        <v>44</v>
      </c>
      <c r="D36" s="262">
        <f>SUM(D34:D35)</f>
        <v>13432</v>
      </c>
      <c r="E36" s="262">
        <f>SUM(E34:E35)</f>
        <v>0</v>
      </c>
      <c r="F36" s="262">
        <f>SUM(F34:F35)</f>
        <v>13432</v>
      </c>
      <c r="G36" s="292">
        <f>SUM(G34:G35)</f>
        <v>4434</v>
      </c>
      <c r="H36" s="292">
        <f>SUM(H34:H35)</f>
        <v>0</v>
      </c>
      <c r="I36" s="262">
        <f t="shared" si="0"/>
        <v>4434</v>
      </c>
      <c r="J36" s="292">
        <f>SUM(J34:J35)</f>
        <v>1038</v>
      </c>
      <c r="K36" s="292">
        <f>SUM(K34:K35)</f>
        <v>0</v>
      </c>
      <c r="L36" s="292">
        <f>SUM(L34:L35)</f>
        <v>0</v>
      </c>
      <c r="M36" s="292">
        <f>SUM(M34:M35)</f>
        <v>0</v>
      </c>
      <c r="N36" s="336">
        <f>SUM(N34:N35)</f>
        <v>300</v>
      </c>
      <c r="O36" s="327"/>
      <c r="P36" s="254"/>
      <c r="Q36" s="305" t="s">
        <v>44</v>
      </c>
      <c r="R36" s="292">
        <f t="shared" ref="R36:W36" si="7">SUM(R34:R35)</f>
        <v>27</v>
      </c>
      <c r="S36" s="265">
        <f t="shared" si="7"/>
        <v>2962</v>
      </c>
      <c r="T36" s="272">
        <f t="shared" si="7"/>
        <v>0</v>
      </c>
      <c r="U36" s="256">
        <f t="shared" si="7"/>
        <v>38272</v>
      </c>
      <c r="V36" s="256">
        <f t="shared" si="7"/>
        <v>38272</v>
      </c>
      <c r="W36" s="265">
        <f t="shared" si="7"/>
        <v>1690</v>
      </c>
      <c r="X36" s="262"/>
      <c r="Y36" s="263"/>
      <c r="Z36" s="265">
        <f>SUM(Z34:Z35)</f>
        <v>1655</v>
      </c>
      <c r="AA36" s="263"/>
      <c r="AB36" s="263"/>
      <c r="AC36" s="257"/>
      <c r="AD36" s="265">
        <f>SUM(AD34:AD35)</f>
        <v>0</v>
      </c>
      <c r="AE36" s="265">
        <f>SUM(AE34:AE35)</f>
        <v>0</v>
      </c>
      <c r="AF36" s="266">
        <f>SUM(AF34:AF35)</f>
        <v>11795</v>
      </c>
      <c r="AG36" s="254"/>
      <c r="AI36" s="261"/>
    </row>
    <row r="37" spans="2:35" ht="16.5" customHeight="1" x14ac:dyDescent="0.2">
      <c r="B37" s="454"/>
      <c r="C37" s="304" t="s">
        <v>45</v>
      </c>
      <c r="D37" s="257">
        <v>1607</v>
      </c>
      <c r="E37" s="257">
        <v>2392</v>
      </c>
      <c r="F37" s="257">
        <f>SUM(D37:E37)</f>
        <v>3999</v>
      </c>
      <c r="G37" s="250">
        <v>6560</v>
      </c>
      <c r="H37" s="250">
        <v>1176404</v>
      </c>
      <c r="I37" s="250">
        <f t="shared" si="0"/>
        <v>1182964</v>
      </c>
      <c r="J37" s="265">
        <v>0</v>
      </c>
      <c r="K37" s="332"/>
      <c r="L37" s="265"/>
      <c r="M37" s="332"/>
      <c r="N37" s="336">
        <v>0</v>
      </c>
      <c r="O37" s="327"/>
      <c r="P37" s="254"/>
      <c r="Q37" s="305" t="s">
        <v>45</v>
      </c>
      <c r="R37" s="292" t="s">
        <v>242</v>
      </c>
      <c r="S37" s="265">
        <v>4905</v>
      </c>
      <c r="T37" s="292">
        <v>25249</v>
      </c>
      <c r="U37" s="265">
        <v>319482</v>
      </c>
      <c r="V37" s="256">
        <f>SUM(T37:U37)</f>
        <v>344731</v>
      </c>
      <c r="W37" s="259">
        <v>0</v>
      </c>
      <c r="X37" s="259" t="s">
        <v>242</v>
      </c>
      <c r="Y37" s="259" t="s">
        <v>242</v>
      </c>
      <c r="Z37" s="259">
        <v>95</v>
      </c>
      <c r="AA37" s="259" t="s">
        <v>242</v>
      </c>
      <c r="AB37" s="259" t="s">
        <v>242</v>
      </c>
      <c r="AC37" s="259" t="s">
        <v>242</v>
      </c>
      <c r="AD37" s="259" t="s">
        <v>242</v>
      </c>
      <c r="AE37" s="292" t="s">
        <v>242</v>
      </c>
      <c r="AF37" s="293">
        <v>63183</v>
      </c>
      <c r="AG37" s="254"/>
      <c r="AI37" s="261"/>
    </row>
    <row r="38" spans="2:35" ht="16.5" customHeight="1" x14ac:dyDescent="0.2">
      <c r="B38" s="454"/>
      <c r="C38" s="304" t="s">
        <v>46</v>
      </c>
      <c r="D38" s="274">
        <v>2138</v>
      </c>
      <c r="E38" s="274">
        <v>0</v>
      </c>
      <c r="F38" s="274">
        <f>SUM(D38:E38)</f>
        <v>2138</v>
      </c>
      <c r="G38" s="273">
        <v>0</v>
      </c>
      <c r="H38" s="273">
        <v>420442</v>
      </c>
      <c r="I38" s="250">
        <f t="shared" si="0"/>
        <v>420442</v>
      </c>
      <c r="J38" s="265">
        <v>0</v>
      </c>
      <c r="K38" s="332"/>
      <c r="L38" s="265"/>
      <c r="M38" s="269"/>
      <c r="N38" s="270" t="s">
        <v>242</v>
      </c>
      <c r="O38" s="327"/>
      <c r="P38" s="254"/>
      <c r="Q38" s="305" t="s">
        <v>46</v>
      </c>
      <c r="R38" s="292" t="s">
        <v>242</v>
      </c>
      <c r="S38" s="265">
        <v>237</v>
      </c>
      <c r="T38" s="272" t="s">
        <v>242</v>
      </c>
      <c r="U38" s="256">
        <v>0</v>
      </c>
      <c r="V38" s="256">
        <f>SUM(T38:U38)</f>
        <v>0</v>
      </c>
      <c r="W38" s="265" t="s">
        <v>242</v>
      </c>
      <c r="X38" s="262"/>
      <c r="Y38" s="263"/>
      <c r="Z38" s="265" t="s">
        <v>242</v>
      </c>
      <c r="AA38" s="263"/>
      <c r="AB38" s="263"/>
      <c r="AC38" s="257"/>
      <c r="AD38" s="259" t="s">
        <v>242</v>
      </c>
      <c r="AE38" s="292" t="s">
        <v>242</v>
      </c>
      <c r="AF38" s="293">
        <v>765</v>
      </c>
      <c r="AG38" s="254"/>
      <c r="AI38" s="261"/>
    </row>
    <row r="39" spans="2:35" ht="16.5" customHeight="1" x14ac:dyDescent="0.2">
      <c r="B39" s="454"/>
      <c r="C39" s="304" t="s">
        <v>44</v>
      </c>
      <c r="D39" s="274">
        <f>SUM(D37:D38)</f>
        <v>3745</v>
      </c>
      <c r="E39" s="274">
        <f>SUM(E37:E38)</f>
        <v>2392</v>
      </c>
      <c r="F39" s="274">
        <f>SUM(F37:F38)</f>
        <v>6137</v>
      </c>
      <c r="G39" s="265">
        <f>SUM(G37:G38)</f>
        <v>6560</v>
      </c>
      <c r="H39" s="265">
        <f>SUM(H37:H38)</f>
        <v>1596846</v>
      </c>
      <c r="I39" s="273">
        <f t="shared" si="0"/>
        <v>1603406</v>
      </c>
      <c r="J39" s="265">
        <f>SUM(J37:J38)</f>
        <v>0</v>
      </c>
      <c r="K39" s="265">
        <f>SUM(K37:K38)</f>
        <v>0</v>
      </c>
      <c r="L39" s="265">
        <f>SUM(L37:L38)</f>
        <v>0</v>
      </c>
      <c r="M39" s="265">
        <f>SUM(M37:M38)</f>
        <v>0</v>
      </c>
      <c r="N39" s="270">
        <f>SUM(N37:N38)</f>
        <v>0</v>
      </c>
      <c r="O39" s="327"/>
      <c r="P39" s="254"/>
      <c r="Q39" s="305" t="s">
        <v>44</v>
      </c>
      <c r="R39" s="292">
        <f t="shared" ref="R39:W39" si="8">SUM(R37:R38)</f>
        <v>0</v>
      </c>
      <c r="S39" s="265">
        <f t="shared" si="8"/>
        <v>5142</v>
      </c>
      <c r="T39" s="272">
        <f t="shared" si="8"/>
        <v>25249</v>
      </c>
      <c r="U39" s="256">
        <f t="shared" si="8"/>
        <v>319482</v>
      </c>
      <c r="V39" s="256">
        <f t="shared" si="8"/>
        <v>344731</v>
      </c>
      <c r="W39" s="265">
        <f t="shared" si="8"/>
        <v>0</v>
      </c>
      <c r="X39" s="263"/>
      <c r="Y39" s="263"/>
      <c r="Z39" s="265">
        <f>SUM(Z37:Z38)</f>
        <v>95</v>
      </c>
      <c r="AA39" s="263"/>
      <c r="AB39" s="263"/>
      <c r="AC39" s="257"/>
      <c r="AD39" s="265">
        <f>SUM(AD37:AD38)</f>
        <v>0</v>
      </c>
      <c r="AE39" s="265">
        <f>SUM(AE37:AE38)</f>
        <v>0</v>
      </c>
      <c r="AF39" s="293">
        <f>SUM(AF37:AF38)</f>
        <v>63948</v>
      </c>
      <c r="AG39" s="254"/>
      <c r="AI39" s="261"/>
    </row>
    <row r="40" spans="2:35" ht="16.5" customHeight="1" x14ac:dyDescent="0.2">
      <c r="B40" s="455"/>
      <c r="C40" s="301" t="s">
        <v>10</v>
      </c>
      <c r="D40" s="282">
        <f>D36+D39</f>
        <v>17177</v>
      </c>
      <c r="E40" s="282">
        <f>SUM(E36+E39)</f>
        <v>2392</v>
      </c>
      <c r="F40" s="282">
        <f>F36+F39</f>
        <v>19569</v>
      </c>
      <c r="G40" s="277">
        <f>G36+G39</f>
        <v>10994</v>
      </c>
      <c r="H40" s="279">
        <f>SUM(H39,H36)</f>
        <v>1596846</v>
      </c>
      <c r="I40" s="279">
        <f>SUM(I39,I36)</f>
        <v>1607840</v>
      </c>
      <c r="J40" s="279">
        <f>SUM(J39,J36)</f>
        <v>1038</v>
      </c>
      <c r="K40" s="277">
        <f>SUM(K34:K39)</f>
        <v>0</v>
      </c>
      <c r="L40" s="277">
        <f>SUM(L34:L39)</f>
        <v>0</v>
      </c>
      <c r="M40" s="277">
        <f>SUM(M34:M39)</f>
        <v>0</v>
      </c>
      <c r="N40" s="298">
        <f>SUM(N39,N36)</f>
        <v>300</v>
      </c>
      <c r="O40" s="327"/>
      <c r="P40" s="254"/>
      <c r="Q40" s="302" t="s">
        <v>10</v>
      </c>
      <c r="R40" s="297">
        <f t="shared" ref="R40:W40" si="9">SUM(R39,R36)</f>
        <v>27</v>
      </c>
      <c r="S40" s="279">
        <f t="shared" si="9"/>
        <v>8104</v>
      </c>
      <c r="T40" s="297">
        <f t="shared" si="9"/>
        <v>25249</v>
      </c>
      <c r="U40" s="279">
        <f t="shared" si="9"/>
        <v>357754</v>
      </c>
      <c r="V40" s="279">
        <f t="shared" si="9"/>
        <v>383003</v>
      </c>
      <c r="W40" s="279">
        <f t="shared" si="9"/>
        <v>1690</v>
      </c>
      <c r="X40" s="277"/>
      <c r="Y40" s="277"/>
      <c r="Z40" s="279">
        <f>SUM(Z39,Z36)</f>
        <v>1750</v>
      </c>
      <c r="AA40" s="277"/>
      <c r="AB40" s="277"/>
      <c r="AC40" s="277"/>
      <c r="AD40" s="279">
        <f>SUM(AD39,AD36)</f>
        <v>0</v>
      </c>
      <c r="AE40" s="279">
        <f>SUM(AE39,AE36)</f>
        <v>0</v>
      </c>
      <c r="AF40" s="280">
        <f>AF36+AF39</f>
        <v>75743</v>
      </c>
      <c r="AG40" s="254"/>
      <c r="AH40" s="303"/>
      <c r="AI40" s="261"/>
    </row>
    <row r="41" spans="2:35" ht="16.5" customHeight="1" x14ac:dyDescent="0.2">
      <c r="B41" s="453" t="s">
        <v>239</v>
      </c>
      <c r="C41" s="299" t="s">
        <v>47</v>
      </c>
      <c r="D41" s="262">
        <v>6110</v>
      </c>
      <c r="E41" s="262">
        <v>17031</v>
      </c>
      <c r="F41" s="262">
        <f>SUM(D41:E41)</f>
        <v>23141</v>
      </c>
      <c r="G41" s="263">
        <v>4030</v>
      </c>
      <c r="H41" s="263">
        <v>816673</v>
      </c>
      <c r="I41" s="250">
        <f t="shared" ref="I41:I51" si="10">SUM(G41:H41)</f>
        <v>820703</v>
      </c>
      <c r="J41" s="252">
        <v>20</v>
      </c>
      <c r="K41" s="334"/>
      <c r="L41" s="258"/>
      <c r="M41" s="251"/>
      <c r="N41" s="264" t="s">
        <v>242</v>
      </c>
      <c r="O41" s="327"/>
      <c r="P41" s="254"/>
      <c r="Q41" s="300" t="s">
        <v>47</v>
      </c>
      <c r="R41" s="334" t="s">
        <v>242</v>
      </c>
      <c r="S41" s="258" t="s">
        <v>242</v>
      </c>
      <c r="T41" s="292" t="s">
        <v>242</v>
      </c>
      <c r="U41" s="265">
        <v>59</v>
      </c>
      <c r="V41" s="256">
        <f>SUM(T41:U41)</f>
        <v>59</v>
      </c>
      <c r="W41" s="258" t="s">
        <v>242</v>
      </c>
      <c r="X41" s="257"/>
      <c r="Y41" s="250"/>
      <c r="Z41" s="258" t="s">
        <v>242</v>
      </c>
      <c r="AA41" s="250"/>
      <c r="AB41" s="250"/>
      <c r="AC41" s="250"/>
      <c r="AD41" s="258" t="s">
        <v>242</v>
      </c>
      <c r="AE41" s="259" t="s">
        <v>242</v>
      </c>
      <c r="AF41" s="266">
        <v>515303</v>
      </c>
      <c r="AG41" s="254"/>
      <c r="AI41" s="261"/>
    </row>
    <row r="42" spans="2:35" ht="16.5" customHeight="1" x14ac:dyDescent="0.2">
      <c r="B42" s="454"/>
      <c r="C42" s="299" t="s">
        <v>186</v>
      </c>
      <c r="D42" s="262">
        <v>30195</v>
      </c>
      <c r="E42" s="262">
        <v>20</v>
      </c>
      <c r="F42" s="262">
        <f>SUM(D42:E42)</f>
        <v>30215</v>
      </c>
      <c r="G42" s="263">
        <v>6431</v>
      </c>
      <c r="H42" s="263">
        <v>88172</v>
      </c>
      <c r="I42" s="250">
        <f t="shared" si="10"/>
        <v>94603</v>
      </c>
      <c r="J42" s="258">
        <v>786</v>
      </c>
      <c r="K42" s="334"/>
      <c r="L42" s="258"/>
      <c r="M42" s="251"/>
      <c r="N42" s="270" t="s">
        <v>242</v>
      </c>
      <c r="O42" s="327"/>
      <c r="P42" s="254"/>
      <c r="Q42" s="305" t="s">
        <v>186</v>
      </c>
      <c r="R42" s="334">
        <v>210</v>
      </c>
      <c r="S42" s="258">
        <v>55</v>
      </c>
      <c r="T42" s="292">
        <v>0</v>
      </c>
      <c r="U42" s="265">
        <v>0</v>
      </c>
      <c r="V42" s="256">
        <f>SUM(T42:U42)</f>
        <v>0</v>
      </c>
      <c r="W42" s="258">
        <v>0</v>
      </c>
      <c r="X42" s="257"/>
      <c r="Y42" s="250"/>
      <c r="Z42" s="258">
        <v>0</v>
      </c>
      <c r="AA42" s="250"/>
      <c r="AB42" s="250"/>
      <c r="AC42" s="250"/>
      <c r="AD42" s="258" t="s">
        <v>242</v>
      </c>
      <c r="AE42" s="259" t="s">
        <v>242</v>
      </c>
      <c r="AF42" s="266">
        <v>665197</v>
      </c>
      <c r="AG42" s="254"/>
      <c r="AI42" s="261"/>
    </row>
    <row r="43" spans="2:35" ht="16.5" customHeight="1" x14ac:dyDescent="0.2">
      <c r="B43" s="454"/>
      <c r="C43" s="304" t="s">
        <v>52</v>
      </c>
      <c r="D43" s="262">
        <v>5620</v>
      </c>
      <c r="E43" s="262">
        <v>0</v>
      </c>
      <c r="F43" s="262">
        <f>SUM(D43:E43)</f>
        <v>5620</v>
      </c>
      <c r="G43" s="265">
        <v>0</v>
      </c>
      <c r="H43" s="265">
        <v>5882</v>
      </c>
      <c r="I43" s="258">
        <f t="shared" si="10"/>
        <v>5882</v>
      </c>
      <c r="J43" s="265">
        <v>0</v>
      </c>
      <c r="K43" s="332"/>
      <c r="L43" s="265"/>
      <c r="M43" s="269"/>
      <c r="N43" s="270" t="s">
        <v>242</v>
      </c>
      <c r="O43" s="327"/>
      <c r="P43" s="254"/>
      <c r="Q43" s="305" t="s">
        <v>52</v>
      </c>
      <c r="R43" s="292" t="s">
        <v>242</v>
      </c>
      <c r="S43" s="265" t="s">
        <v>242</v>
      </c>
      <c r="T43" s="292" t="s">
        <v>242</v>
      </c>
      <c r="U43" s="265" t="s">
        <v>242</v>
      </c>
      <c r="V43" s="256">
        <f>SUM(T43:U43)</f>
        <v>0</v>
      </c>
      <c r="W43" s="265" t="s">
        <v>242</v>
      </c>
      <c r="X43" s="262"/>
      <c r="Y43" s="263"/>
      <c r="Z43" s="265" t="s">
        <v>242</v>
      </c>
      <c r="AA43" s="263"/>
      <c r="AB43" s="263"/>
      <c r="AC43" s="263"/>
      <c r="AD43" s="265" t="s">
        <v>242</v>
      </c>
      <c r="AE43" s="292" t="s">
        <v>242</v>
      </c>
      <c r="AF43" s="270" t="s">
        <v>245</v>
      </c>
      <c r="AG43" s="254"/>
      <c r="AI43" s="261"/>
    </row>
    <row r="44" spans="2:35" ht="16.5" customHeight="1" x14ac:dyDescent="0.2">
      <c r="B44" s="454"/>
      <c r="C44" s="304" t="s">
        <v>49</v>
      </c>
      <c r="D44" s="274">
        <v>7043</v>
      </c>
      <c r="E44" s="274">
        <v>0</v>
      </c>
      <c r="F44" s="274">
        <f>SUM(D44:E44)</f>
        <v>7043</v>
      </c>
      <c r="G44" s="256">
        <v>279</v>
      </c>
      <c r="H44" s="273">
        <v>7666</v>
      </c>
      <c r="I44" s="250">
        <f t="shared" si="10"/>
        <v>7945</v>
      </c>
      <c r="J44" s="265">
        <v>285</v>
      </c>
      <c r="K44" s="332"/>
      <c r="L44" s="265"/>
      <c r="M44" s="269"/>
      <c r="N44" s="270" t="s">
        <v>242</v>
      </c>
      <c r="O44" s="327"/>
      <c r="P44" s="254"/>
      <c r="Q44" s="305" t="s">
        <v>49</v>
      </c>
      <c r="R44" s="292">
        <v>147</v>
      </c>
      <c r="S44" s="265">
        <v>49</v>
      </c>
      <c r="T44" s="272" t="s">
        <v>242</v>
      </c>
      <c r="U44" s="256">
        <v>0</v>
      </c>
      <c r="V44" s="256">
        <f>SUM(T44:U44)</f>
        <v>0</v>
      </c>
      <c r="W44" s="265">
        <v>95</v>
      </c>
      <c r="X44" s="262"/>
      <c r="Y44" s="263"/>
      <c r="Z44" s="265">
        <v>19</v>
      </c>
      <c r="AA44" s="263"/>
      <c r="AB44" s="263"/>
      <c r="AC44" s="263"/>
      <c r="AD44" s="265" t="s">
        <v>242</v>
      </c>
      <c r="AE44" s="292" t="s">
        <v>242</v>
      </c>
      <c r="AF44" s="293">
        <v>4050</v>
      </c>
      <c r="AI44" s="261"/>
    </row>
    <row r="45" spans="2:35" ht="16.5" customHeight="1" x14ac:dyDescent="0.2">
      <c r="B45" s="455"/>
      <c r="C45" s="301" t="s">
        <v>10</v>
      </c>
      <c r="D45" s="279">
        <f>SUM(D41:D44)</f>
        <v>48968</v>
      </c>
      <c r="E45" s="279">
        <f>SUM(E41:E44)</f>
        <v>17051</v>
      </c>
      <c r="F45" s="279">
        <f>SUM(F41:F44)</f>
        <v>66019</v>
      </c>
      <c r="G45" s="279">
        <f>SUM(G41:G44)</f>
        <v>10740</v>
      </c>
      <c r="H45" s="279">
        <f>SUM(H41:H44)</f>
        <v>918393</v>
      </c>
      <c r="I45" s="277">
        <f>SUM(G45:H45)</f>
        <v>929133</v>
      </c>
      <c r="J45" s="279">
        <f>SUM(J41:J44)</f>
        <v>1091</v>
      </c>
      <c r="K45" s="279">
        <f>SUM(K41:K44)</f>
        <v>0</v>
      </c>
      <c r="L45" s="279">
        <f>SUM(L41:L44)</f>
        <v>0</v>
      </c>
      <c r="M45" s="279">
        <f>SUM(M41:M44)</f>
        <v>0</v>
      </c>
      <c r="N45" s="298">
        <f>SUM(N41:N44)</f>
        <v>0</v>
      </c>
      <c r="O45" s="327"/>
      <c r="P45" s="254"/>
      <c r="Q45" s="302" t="s">
        <v>10</v>
      </c>
      <c r="R45" s="297">
        <f>SUM(R41:R44)</f>
        <v>357</v>
      </c>
      <c r="S45" s="279">
        <f>SUM(S41:S44)</f>
        <v>104</v>
      </c>
      <c r="T45" s="297">
        <f t="shared" ref="T45:Y45" si="11">SUM(T41:T44)</f>
        <v>0</v>
      </c>
      <c r="U45" s="279">
        <f t="shared" si="11"/>
        <v>59</v>
      </c>
      <c r="V45" s="279">
        <f t="shared" si="11"/>
        <v>59</v>
      </c>
      <c r="W45" s="279">
        <f t="shared" si="11"/>
        <v>95</v>
      </c>
      <c r="X45" s="279">
        <f t="shared" si="11"/>
        <v>0</v>
      </c>
      <c r="Y45" s="279">
        <f t="shared" si="11"/>
        <v>0</v>
      </c>
      <c r="Z45" s="279">
        <f>SUM(Z41:Z44)</f>
        <v>19</v>
      </c>
      <c r="AA45" s="277"/>
      <c r="AB45" s="277"/>
      <c r="AC45" s="277"/>
      <c r="AD45" s="279">
        <f>SUM(AD41:AD44)</f>
        <v>0</v>
      </c>
      <c r="AE45" s="279">
        <f>SUM(AE41:AE44)</f>
        <v>0</v>
      </c>
      <c r="AF45" s="280">
        <f>SUM(AF41:AF44)</f>
        <v>1184550</v>
      </c>
      <c r="AI45" s="261"/>
    </row>
    <row r="46" spans="2:35" ht="16.5" customHeight="1" x14ac:dyDescent="0.2">
      <c r="B46" s="245"/>
      <c r="C46" s="299" t="s">
        <v>53</v>
      </c>
      <c r="D46" s="257">
        <v>0</v>
      </c>
      <c r="E46" s="257">
        <v>2</v>
      </c>
      <c r="F46" s="257">
        <f>SUM(D46:E46)</f>
        <v>2</v>
      </c>
      <c r="G46" s="250">
        <v>1412</v>
      </c>
      <c r="H46" s="250">
        <v>54064</v>
      </c>
      <c r="I46" s="250">
        <f t="shared" si="10"/>
        <v>55476</v>
      </c>
      <c r="J46" s="258">
        <v>147</v>
      </c>
      <c r="K46" s="334"/>
      <c r="L46" s="258"/>
      <c r="M46" s="251"/>
      <c r="N46" s="264" t="s">
        <v>242</v>
      </c>
      <c r="O46" s="327"/>
      <c r="P46" s="254"/>
      <c r="Q46" s="300" t="s">
        <v>53</v>
      </c>
      <c r="R46" s="259">
        <v>91</v>
      </c>
      <c r="S46" s="258" t="s">
        <v>242</v>
      </c>
      <c r="T46" s="259" t="s">
        <v>242</v>
      </c>
      <c r="U46" s="258">
        <v>20</v>
      </c>
      <c r="V46" s="256">
        <f>SUM(T46:U46)</f>
        <v>20</v>
      </c>
      <c r="W46" s="265">
        <v>350</v>
      </c>
      <c r="X46" s="262"/>
      <c r="Y46" s="263"/>
      <c r="Z46" s="265">
        <v>250</v>
      </c>
      <c r="AA46" s="250"/>
      <c r="AB46" s="250"/>
      <c r="AC46" s="250"/>
      <c r="AD46" s="258" t="s">
        <v>242</v>
      </c>
      <c r="AE46" s="259">
        <v>1256</v>
      </c>
      <c r="AF46" s="291">
        <v>170615</v>
      </c>
      <c r="AI46" s="261"/>
    </row>
    <row r="47" spans="2:35" ht="16.5" customHeight="1" x14ac:dyDescent="0.2">
      <c r="B47" s="245" t="s">
        <v>83</v>
      </c>
      <c r="C47" s="304" t="s">
        <v>56</v>
      </c>
      <c r="D47" s="262">
        <v>3836</v>
      </c>
      <c r="E47" s="262">
        <v>0</v>
      </c>
      <c r="F47" s="262">
        <f>SUM(D47:E47)</f>
        <v>3836</v>
      </c>
      <c r="G47" s="263">
        <v>1496</v>
      </c>
      <c r="H47" s="265">
        <v>0</v>
      </c>
      <c r="I47" s="250">
        <f t="shared" si="10"/>
        <v>1496</v>
      </c>
      <c r="J47" s="265">
        <v>0</v>
      </c>
      <c r="K47" s="332"/>
      <c r="L47" s="265"/>
      <c r="M47" s="269"/>
      <c r="N47" s="270" t="s">
        <v>242</v>
      </c>
      <c r="O47" s="327"/>
      <c r="P47" s="254"/>
      <c r="Q47" s="305" t="s">
        <v>56</v>
      </c>
      <c r="R47" s="292" t="s">
        <v>242</v>
      </c>
      <c r="S47" s="265">
        <v>0</v>
      </c>
      <c r="T47" s="292" t="s">
        <v>242</v>
      </c>
      <c r="U47" s="265">
        <v>0</v>
      </c>
      <c r="V47" s="256">
        <f>SUM(T47:U47)</f>
        <v>0</v>
      </c>
      <c r="W47" s="265">
        <v>0</v>
      </c>
      <c r="X47" s="262"/>
      <c r="Y47" s="263"/>
      <c r="Z47" s="265" t="s">
        <v>242</v>
      </c>
      <c r="AA47" s="263"/>
      <c r="AB47" s="263"/>
      <c r="AC47" s="263"/>
      <c r="AD47" s="265" t="s">
        <v>242</v>
      </c>
      <c r="AE47" s="292">
        <v>0</v>
      </c>
      <c r="AF47" s="266">
        <v>536968</v>
      </c>
      <c r="AI47" s="261"/>
    </row>
    <row r="48" spans="2:35" ht="16.5" customHeight="1" x14ac:dyDescent="0.2">
      <c r="B48" s="245" t="s">
        <v>126</v>
      </c>
      <c r="C48" s="304" t="s">
        <v>57</v>
      </c>
      <c r="D48" s="265">
        <v>0</v>
      </c>
      <c r="E48" s="262">
        <v>0</v>
      </c>
      <c r="F48" s="262">
        <f>SUM(D48:E48)</f>
        <v>0</v>
      </c>
      <c r="G48" s="263">
        <v>0</v>
      </c>
      <c r="H48" s="265">
        <v>2000</v>
      </c>
      <c r="I48" s="250">
        <f t="shared" si="10"/>
        <v>2000</v>
      </c>
      <c r="J48" s="265">
        <v>0</v>
      </c>
      <c r="K48" s="332"/>
      <c r="L48" s="265"/>
      <c r="M48" s="269"/>
      <c r="N48" s="270" t="s">
        <v>242</v>
      </c>
      <c r="O48" s="327"/>
      <c r="P48" s="254"/>
      <c r="Q48" s="305" t="s">
        <v>57</v>
      </c>
      <c r="R48" s="292">
        <v>3700</v>
      </c>
      <c r="S48" s="265" t="s">
        <v>242</v>
      </c>
      <c r="T48" s="292" t="s">
        <v>242</v>
      </c>
      <c r="U48" s="265">
        <v>72469</v>
      </c>
      <c r="V48" s="256">
        <f>SUM(T48:U48)</f>
        <v>72469</v>
      </c>
      <c r="W48" s="265" t="s">
        <v>242</v>
      </c>
      <c r="X48" s="262"/>
      <c r="Y48" s="263"/>
      <c r="Z48" s="265">
        <v>3000</v>
      </c>
      <c r="AA48" s="263"/>
      <c r="AB48" s="263"/>
      <c r="AC48" s="263"/>
      <c r="AD48" s="265" t="s">
        <v>242</v>
      </c>
      <c r="AE48" s="292">
        <v>0</v>
      </c>
      <c r="AF48" s="266">
        <v>491141</v>
      </c>
      <c r="AI48" s="261"/>
    </row>
    <row r="49" spans="2:35" ht="16.5" customHeight="1" x14ac:dyDescent="0.2">
      <c r="B49" s="245" t="s">
        <v>84</v>
      </c>
      <c r="C49" s="304" t="s">
        <v>54</v>
      </c>
      <c r="D49" s="288">
        <v>99</v>
      </c>
      <c r="E49" s="288">
        <v>168</v>
      </c>
      <c r="F49" s="262">
        <f>SUM(D49:E49)</f>
        <v>267</v>
      </c>
      <c r="G49" s="290">
        <v>0</v>
      </c>
      <c r="H49" s="268">
        <v>196897</v>
      </c>
      <c r="I49" s="250">
        <f t="shared" si="10"/>
        <v>196897</v>
      </c>
      <c r="J49" s="265">
        <v>0</v>
      </c>
      <c r="K49" s="332"/>
      <c r="L49" s="265"/>
      <c r="M49" s="269"/>
      <c r="N49" s="270" t="s">
        <v>242</v>
      </c>
      <c r="O49" s="327"/>
      <c r="P49" s="254"/>
      <c r="Q49" s="305" t="s">
        <v>54</v>
      </c>
      <c r="R49" s="292" t="s">
        <v>242</v>
      </c>
      <c r="S49" s="265" t="s">
        <v>242</v>
      </c>
      <c r="T49" s="289" t="s">
        <v>242</v>
      </c>
      <c r="U49" s="290" t="s">
        <v>242</v>
      </c>
      <c r="V49" s="256">
        <f>SUM(T49:U49)</f>
        <v>0</v>
      </c>
      <c r="W49" s="265">
        <v>0</v>
      </c>
      <c r="X49" s="262"/>
      <c r="Y49" s="263"/>
      <c r="Z49" s="265" t="s">
        <v>242</v>
      </c>
      <c r="AA49" s="263"/>
      <c r="AB49" s="263"/>
      <c r="AC49" s="263"/>
      <c r="AD49" s="265" t="s">
        <v>242</v>
      </c>
      <c r="AE49" s="265">
        <v>0</v>
      </c>
      <c r="AF49" s="266">
        <v>11149</v>
      </c>
      <c r="AI49" s="261"/>
    </row>
    <row r="50" spans="2:35" ht="16.5" customHeight="1" x14ac:dyDescent="0.2">
      <c r="B50" s="275"/>
      <c r="C50" s="301" t="s">
        <v>10</v>
      </c>
      <c r="D50" s="279">
        <f>SUM(D46:D49)</f>
        <v>3935</v>
      </c>
      <c r="E50" s="279">
        <f>SUM(E46:E49)</f>
        <v>170</v>
      </c>
      <c r="F50" s="279">
        <f>SUM(F46:F49)</f>
        <v>4105</v>
      </c>
      <c r="G50" s="279">
        <f>SUM(G46:G49)</f>
        <v>2908</v>
      </c>
      <c r="H50" s="279">
        <f>SUM(H46:H49)</f>
        <v>252961</v>
      </c>
      <c r="I50" s="277">
        <f t="shared" si="10"/>
        <v>255869</v>
      </c>
      <c r="J50" s="279">
        <f>SUM(J46:J49)</f>
        <v>147</v>
      </c>
      <c r="K50" s="279">
        <f>SUM(K46:K49)</f>
        <v>0</v>
      </c>
      <c r="L50" s="279">
        <f>SUM(L46:L49)</f>
        <v>0</v>
      </c>
      <c r="M50" s="279">
        <f>SUM(M46:M49)</f>
        <v>0</v>
      </c>
      <c r="N50" s="298">
        <f>SUM(N46:N49)</f>
        <v>0</v>
      </c>
      <c r="O50" s="327"/>
      <c r="P50" s="254"/>
      <c r="Q50" s="302" t="s">
        <v>10</v>
      </c>
      <c r="R50" s="297">
        <f t="shared" ref="R50:W50" si="12">SUM(R46:R49)</f>
        <v>3791</v>
      </c>
      <c r="S50" s="279">
        <f t="shared" si="12"/>
        <v>0</v>
      </c>
      <c r="T50" s="297">
        <f t="shared" si="12"/>
        <v>0</v>
      </c>
      <c r="U50" s="279">
        <f t="shared" si="12"/>
        <v>72489</v>
      </c>
      <c r="V50" s="279">
        <f t="shared" si="12"/>
        <v>72489</v>
      </c>
      <c r="W50" s="279">
        <f t="shared" si="12"/>
        <v>350</v>
      </c>
      <c r="X50" s="277"/>
      <c r="Y50" s="277"/>
      <c r="Z50" s="279">
        <f>SUM(Z46:Z49)</f>
        <v>3250</v>
      </c>
      <c r="AA50" s="277"/>
      <c r="AB50" s="277"/>
      <c r="AC50" s="277"/>
      <c r="AD50" s="279">
        <f>SUM(AD46:AD49)</f>
        <v>0</v>
      </c>
      <c r="AE50" s="279">
        <f>SUM(AE46:AE49)</f>
        <v>1256</v>
      </c>
      <c r="AF50" s="280">
        <f>SUM(AF46:AF49)</f>
        <v>1209873</v>
      </c>
      <c r="AH50" s="303"/>
      <c r="AI50" s="261"/>
    </row>
    <row r="51" spans="2:35" ht="16.5" customHeight="1" x14ac:dyDescent="0.2">
      <c r="B51" s="451" t="s">
        <v>88</v>
      </c>
      <c r="C51" s="452"/>
      <c r="D51" s="307">
        <f>D14+D17+D21+D23+D26+D29+D33+D40+D45+D50</f>
        <v>91017</v>
      </c>
      <c r="E51" s="307">
        <f>E14+E17+E21+E23+E26+E29+E33+E40+E45+E50</f>
        <v>27604</v>
      </c>
      <c r="F51" s="307">
        <f>F14+F17+F21+F23+F26+F29+F33+F40+F45+F50</f>
        <v>118621</v>
      </c>
      <c r="G51" s="307">
        <f>SUM(G14,G21,G17,G26,G23,G29,G33,G40,G45,G50)</f>
        <v>153449</v>
      </c>
      <c r="H51" s="307">
        <f>SUM(H14,H21,H17,H26,H23,H29,H33,H40,H45,H50)</f>
        <v>4041336</v>
      </c>
      <c r="I51" s="308">
        <f t="shared" si="10"/>
        <v>4194785</v>
      </c>
      <c r="J51" s="307">
        <f>SUM(J14,J21,J17,J26,J23,J29,J33,J40,J45,J50)</f>
        <v>219593</v>
      </c>
      <c r="K51" s="307"/>
      <c r="L51" s="307"/>
      <c r="M51" s="307"/>
      <c r="N51" s="309">
        <f>SUM(N50,N45,N40,N29,N23,N33,N26,N17,N21,N14)</f>
        <v>122008</v>
      </c>
      <c r="O51" s="331"/>
      <c r="P51" s="254"/>
      <c r="Q51" s="310" t="s">
        <v>210</v>
      </c>
      <c r="R51" s="337">
        <f>SUM(R50,R45,R40,R29,R23,R33,R26,R17,R21,R14)</f>
        <v>13555</v>
      </c>
      <c r="S51" s="307">
        <f>SUM(S50,S45,S40,S29,S23,S33,S26,S17,S21,S14)</f>
        <v>9033</v>
      </c>
      <c r="T51" s="337">
        <f>SUM(T14,T21,T17,T26,T33,T23,T29,T40,T45,T50)</f>
        <v>33938</v>
      </c>
      <c r="U51" s="307">
        <f>SUM(U14,U21,U17,U26,U33,U23,U29,U40,U45,U50)</f>
        <v>450386</v>
      </c>
      <c r="V51" s="307">
        <f>SUM(V14,V21,V17,V26,V33,V23,V29,V40,V45,V50)</f>
        <v>484324</v>
      </c>
      <c r="W51" s="307">
        <f>SUM(W14,W21,W17,W26,W33,W23,W29,W40,W45,W50)</f>
        <v>2385</v>
      </c>
      <c r="X51" s="337"/>
      <c r="Y51" s="307"/>
      <c r="Z51" s="307">
        <f>SUM(Z14,Z21,Z17,Z26,Z33,Z23,Z29,Z40,Z45,Z50)</f>
        <v>5045</v>
      </c>
      <c r="AA51" s="307"/>
      <c r="AB51" s="307"/>
      <c r="AC51" s="307"/>
      <c r="AD51" s="307">
        <f>SUM(AD14,AD21,AD17,AD26,AD33,AD23,AD29,AD40,AD45,AD50)</f>
        <v>0</v>
      </c>
      <c r="AE51" s="307">
        <f>SUM(AE14,AE21,AE17,AE26,AE33,AE23,AE29,AE40,AE45,AE50)</f>
        <v>1256</v>
      </c>
      <c r="AF51" s="309">
        <f>AF14+AF17+AF21+AF23+AF26+AF29+AF33+AF40+AF45+AF50</f>
        <v>2681669</v>
      </c>
      <c r="AI51" s="261"/>
    </row>
    <row r="52" spans="2:35" ht="27" customHeight="1" x14ac:dyDescent="0.2">
      <c r="B52" s="234"/>
      <c r="C52" s="234"/>
      <c r="D52" s="331"/>
      <c r="E52" s="331"/>
      <c r="F52" s="331"/>
      <c r="G52" s="331"/>
      <c r="H52" s="331"/>
      <c r="I52" s="254"/>
      <c r="J52" s="331"/>
      <c r="K52" s="331"/>
      <c r="L52" s="331"/>
      <c r="M52" s="331"/>
      <c r="N52" s="331"/>
      <c r="O52" s="331"/>
      <c r="P52" s="254"/>
      <c r="Q52" s="338"/>
      <c r="R52" s="331"/>
      <c r="S52" s="331"/>
      <c r="T52" s="331"/>
      <c r="U52" s="331"/>
      <c r="V52" s="331"/>
      <c r="W52" s="331"/>
      <c r="X52" s="331"/>
      <c r="Y52" s="331"/>
      <c r="Z52" s="331"/>
      <c r="AA52" s="331"/>
      <c r="AB52" s="331"/>
      <c r="AC52" s="331"/>
      <c r="AD52" s="331"/>
      <c r="AE52" s="331"/>
      <c r="AF52" s="331"/>
      <c r="AI52" s="261"/>
    </row>
    <row r="53" spans="2:35" ht="15.75" customHeight="1" x14ac:dyDescent="0.2">
      <c r="B53" s="339"/>
      <c r="C53" s="234"/>
      <c r="D53" s="331"/>
      <c r="E53" s="331"/>
      <c r="F53" s="331"/>
      <c r="G53" s="331"/>
      <c r="H53" s="331"/>
      <c r="I53" s="254"/>
      <c r="J53" s="331"/>
      <c r="K53" s="331"/>
      <c r="L53" s="331"/>
      <c r="M53" s="331"/>
      <c r="N53" s="331"/>
      <c r="O53" s="331"/>
      <c r="P53" s="254"/>
      <c r="Q53" s="338"/>
      <c r="R53" s="331"/>
      <c r="S53" s="331"/>
      <c r="T53" s="331"/>
      <c r="U53" s="331"/>
      <c r="V53" s="331"/>
      <c r="W53" s="331"/>
      <c r="X53" s="331"/>
      <c r="Y53" s="331"/>
      <c r="Z53" s="331"/>
      <c r="AA53" s="331"/>
      <c r="AB53" s="331"/>
      <c r="AC53" s="331"/>
      <c r="AD53" s="331"/>
      <c r="AE53" s="331"/>
      <c r="AF53" s="331"/>
      <c r="AI53" s="261"/>
    </row>
    <row r="54" spans="2:35" ht="15.75" customHeight="1" x14ac:dyDescent="0.2">
      <c r="B54" s="234"/>
      <c r="C54" s="234"/>
      <c r="D54" s="331"/>
      <c r="E54" s="331"/>
      <c r="F54" s="331"/>
      <c r="G54" s="331"/>
      <c r="H54" s="331"/>
      <c r="I54" s="254"/>
      <c r="J54" s="331"/>
      <c r="K54" s="331"/>
      <c r="L54" s="331"/>
      <c r="M54" s="331"/>
      <c r="N54" s="331"/>
      <c r="O54" s="331"/>
      <c r="P54" s="254"/>
      <c r="Q54" s="338"/>
      <c r="R54" s="331"/>
      <c r="S54" s="331"/>
      <c r="T54" s="331"/>
      <c r="U54" s="331"/>
      <c r="V54" s="331"/>
      <c r="W54" s="331"/>
      <c r="X54" s="331"/>
      <c r="Y54" s="331"/>
      <c r="Z54" s="331"/>
      <c r="AA54" s="331"/>
      <c r="AB54" s="331"/>
      <c r="AC54" s="331"/>
      <c r="AD54" s="331"/>
      <c r="AE54" s="331"/>
      <c r="AF54" s="331"/>
      <c r="AI54" s="261"/>
    </row>
    <row r="55" spans="2:35" ht="15.75" customHeight="1" x14ac:dyDescent="0.2">
      <c r="B55" s="234"/>
      <c r="C55" s="234"/>
      <c r="D55" s="331"/>
      <c r="E55" s="331"/>
      <c r="F55" s="331"/>
      <c r="G55" s="331"/>
      <c r="H55" s="331"/>
      <c r="I55" s="254"/>
      <c r="J55" s="331"/>
      <c r="K55" s="331"/>
      <c r="L55" s="331"/>
      <c r="M55" s="331"/>
      <c r="N55" s="331"/>
      <c r="O55" s="331"/>
      <c r="P55" s="254"/>
      <c r="Q55" s="338"/>
      <c r="R55" s="331"/>
      <c r="S55" s="331"/>
      <c r="T55" s="331"/>
      <c r="U55" s="331"/>
      <c r="V55" s="331"/>
      <c r="W55" s="331"/>
      <c r="X55" s="331"/>
      <c r="Y55" s="331"/>
      <c r="Z55" s="331"/>
      <c r="AA55" s="331"/>
      <c r="AB55" s="331"/>
      <c r="AC55" s="331"/>
      <c r="AD55" s="331"/>
      <c r="AE55" s="331"/>
      <c r="AF55" s="331"/>
      <c r="AI55" s="261"/>
    </row>
    <row r="56" spans="2:35" ht="17.25" customHeight="1" x14ac:dyDescent="0.2">
      <c r="E56" s="229"/>
      <c r="F56" s="229"/>
      <c r="H56" s="311"/>
    </row>
    <row r="57" spans="2:35" ht="15.75" customHeight="1" x14ac:dyDescent="0.2">
      <c r="B57" s="459"/>
      <c r="C57" s="460"/>
      <c r="D57" s="460"/>
      <c r="E57" s="460"/>
      <c r="F57" s="460"/>
      <c r="G57" s="460"/>
      <c r="H57" s="460"/>
      <c r="I57" s="460"/>
      <c r="J57" s="460"/>
      <c r="K57" s="460"/>
      <c r="L57" s="460"/>
      <c r="M57" s="460"/>
      <c r="N57" s="460"/>
      <c r="O57" s="316"/>
      <c r="Q57" s="459"/>
      <c r="R57" s="459"/>
      <c r="S57" s="459"/>
      <c r="T57" s="460"/>
      <c r="U57" s="460"/>
      <c r="V57" s="460"/>
      <c r="W57" s="460"/>
      <c r="X57" s="460"/>
      <c r="Y57" s="460"/>
      <c r="Z57" s="460"/>
      <c r="AA57" s="460"/>
      <c r="AB57" s="460"/>
      <c r="AC57" s="460"/>
      <c r="AD57" s="460"/>
      <c r="AE57" s="461"/>
      <c r="AF57" s="461"/>
    </row>
    <row r="59" spans="2:35" x14ac:dyDescent="0.2">
      <c r="D59" s="312"/>
      <c r="E59" s="340"/>
      <c r="F59" s="340"/>
      <c r="G59" s="312"/>
      <c r="H59" s="312"/>
      <c r="I59" s="312"/>
      <c r="J59" s="312"/>
      <c r="K59" s="312"/>
      <c r="L59" s="312"/>
      <c r="M59" s="312"/>
      <c r="N59" s="312"/>
      <c r="O59" s="312"/>
      <c r="P59" s="312"/>
      <c r="Q59" s="312"/>
      <c r="R59" s="312"/>
      <c r="S59" s="312"/>
      <c r="T59" s="312"/>
      <c r="U59" s="312"/>
      <c r="V59" s="312"/>
      <c r="W59" s="312"/>
      <c r="X59" s="312"/>
      <c r="Y59" s="312"/>
      <c r="Z59" s="312"/>
      <c r="AA59" s="312"/>
      <c r="AB59" s="312"/>
      <c r="AC59" s="312"/>
      <c r="AD59" s="312"/>
      <c r="AE59" s="312"/>
      <c r="AF59" s="312"/>
    </row>
  </sheetData>
  <mergeCells count="29">
    <mergeCell ref="B41:B45"/>
    <mergeCell ref="B51:C51"/>
    <mergeCell ref="B57:N57"/>
    <mergeCell ref="Q57:AF57"/>
    <mergeCell ref="B15:B17"/>
    <mergeCell ref="B18:B21"/>
    <mergeCell ref="B24:B26"/>
    <mergeCell ref="B27:B29"/>
    <mergeCell ref="B30:B33"/>
    <mergeCell ref="B34:B40"/>
    <mergeCell ref="Z3:Z4"/>
    <mergeCell ref="AA3:AB3"/>
    <mergeCell ref="AD3:AD4"/>
    <mergeCell ref="AE3:AE4"/>
    <mergeCell ref="AF3:AF4"/>
    <mergeCell ref="T3:V4"/>
    <mergeCell ref="W3:W4"/>
    <mergeCell ref="X3:Y3"/>
    <mergeCell ref="B3:B5"/>
    <mergeCell ref="C3:C5"/>
    <mergeCell ref="D3:I3"/>
    <mergeCell ref="J3:J4"/>
    <mergeCell ref="K3:M3"/>
    <mergeCell ref="N3:N4"/>
    <mergeCell ref="D4:F4"/>
    <mergeCell ref="G4:I4"/>
    <mergeCell ref="Q3:Q5"/>
    <mergeCell ref="R3:R4"/>
    <mergeCell ref="S3:S4"/>
  </mergeCells>
  <phoneticPr fontId="2"/>
  <pageMargins left="0.51181102362204722" right="0.23622047244094491" top="0.39370078740157483" bottom="0.23622047244094491" header="0.31496062992125984" footer="0.19685039370078741"/>
  <pageSetup paperSize="9" scale="92" fitToWidth="0" orientation="portrait" r:id="rId1"/>
  <headerFooter alignWithMargins="0"/>
  <colBreaks count="1" manualBreakCount="1">
    <brk id="15" max="5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939BC-C84F-4E86-A859-D1EA47815B9A}">
  <dimension ref="B1:AJ59"/>
  <sheetViews>
    <sheetView showZeros="0" view="pageBreakPreview" zoomScaleNormal="100" zoomScaleSheetLayoutView="100" workbookViewId="0">
      <pane ySplit="5" topLeftCell="A30" activePane="bottomLeft" state="frozen"/>
      <selection pane="bottomLeft" activeCell="Q57" sqref="Q57:AF57"/>
    </sheetView>
  </sheetViews>
  <sheetFormatPr defaultColWidth="9" defaultRowHeight="13.2" x14ac:dyDescent="0.2"/>
  <cols>
    <col min="1" max="1" width="5.109375" style="229" customWidth="1"/>
    <col min="2" max="2" width="7.88671875" style="229" customWidth="1"/>
    <col min="3" max="3" width="10.33203125" style="229" customWidth="1"/>
    <col min="4" max="4" width="9.44140625" style="229" customWidth="1"/>
    <col min="5" max="6" width="9.44140625" style="341" customWidth="1"/>
    <col min="7" max="9" width="9.44140625" style="229" customWidth="1"/>
    <col min="10" max="10" width="9.44140625" style="229" bestFit="1" customWidth="1"/>
    <col min="11" max="13" width="5.33203125" style="229" hidden="1" customWidth="1"/>
    <col min="14" max="14" width="10" style="229" customWidth="1"/>
    <col min="15" max="15" width="5.33203125" style="229" customWidth="1"/>
    <col min="16" max="16" width="4.109375" style="229" customWidth="1"/>
    <col min="17" max="17" width="10.21875" style="229" customWidth="1"/>
    <col min="18" max="23" width="9" style="229" customWidth="1"/>
    <col min="24" max="25" width="9" style="229" hidden="1" customWidth="1"/>
    <col min="26" max="26" width="9" style="229" customWidth="1"/>
    <col min="27" max="29" width="9" style="229" hidden="1" customWidth="1"/>
    <col min="30" max="32" width="9" style="229" customWidth="1"/>
    <col min="33" max="33" width="2.33203125" style="229" customWidth="1"/>
    <col min="34" max="34" width="10.44140625" style="229" bestFit="1" customWidth="1"/>
    <col min="35" max="35" width="9.88671875" style="229" bestFit="1" customWidth="1"/>
    <col min="36" max="36" width="9" style="232"/>
    <col min="37" max="16384" width="9" style="229"/>
  </cols>
  <sheetData>
    <row r="1" spans="2:35" ht="18" customHeight="1" x14ac:dyDescent="0.2">
      <c r="B1" s="230" t="s">
        <v>360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</row>
    <row r="2" spans="2:35" ht="14.25" customHeight="1" x14ac:dyDescent="0.2">
      <c r="B2" s="231"/>
      <c r="C2" s="231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1"/>
      <c r="P2" s="231"/>
      <c r="Q2" s="231"/>
      <c r="R2" s="231"/>
      <c r="S2" s="231"/>
      <c r="T2" s="231"/>
      <c r="U2" s="231"/>
      <c r="V2" s="231"/>
      <c r="W2" s="231"/>
      <c r="X2" s="233"/>
      <c r="Y2" s="233"/>
      <c r="Z2" s="231"/>
      <c r="AA2" s="233"/>
      <c r="AB2" s="233"/>
      <c r="AC2" s="231"/>
      <c r="AD2" s="231"/>
      <c r="AE2" s="231"/>
      <c r="AF2" s="231"/>
      <c r="AG2" s="231"/>
    </row>
    <row r="3" spans="2:35" ht="17.25" customHeight="1" x14ac:dyDescent="0.2">
      <c r="B3" s="422" t="s">
        <v>220</v>
      </c>
      <c r="C3" s="420" t="s">
        <v>93</v>
      </c>
      <c r="D3" s="426" t="s">
        <v>361</v>
      </c>
      <c r="E3" s="426"/>
      <c r="F3" s="426"/>
      <c r="G3" s="426"/>
      <c r="H3" s="426"/>
      <c r="I3" s="427"/>
      <c r="J3" s="428" t="s">
        <v>362</v>
      </c>
      <c r="K3" s="464" t="s">
        <v>363</v>
      </c>
      <c r="L3" s="445"/>
      <c r="M3" s="465"/>
      <c r="N3" s="430" t="s">
        <v>364</v>
      </c>
      <c r="O3" s="234"/>
      <c r="P3" s="235"/>
      <c r="Q3" s="432" t="s">
        <v>93</v>
      </c>
      <c r="R3" s="445" t="s">
        <v>365</v>
      </c>
      <c r="S3" s="420" t="s">
        <v>366</v>
      </c>
      <c r="T3" s="447" t="s">
        <v>367</v>
      </c>
      <c r="U3" s="447"/>
      <c r="V3" s="448"/>
      <c r="W3" s="420" t="s">
        <v>368</v>
      </c>
      <c r="X3" s="464" t="s">
        <v>274</v>
      </c>
      <c r="Y3" s="465"/>
      <c r="Z3" s="420" t="s">
        <v>369</v>
      </c>
      <c r="AA3" s="466" t="s">
        <v>276</v>
      </c>
      <c r="AB3" s="467"/>
      <c r="AC3" s="318"/>
      <c r="AD3" s="420" t="s">
        <v>97</v>
      </c>
      <c r="AE3" s="420" t="s">
        <v>99</v>
      </c>
      <c r="AF3" s="435" t="s">
        <v>100</v>
      </c>
      <c r="AG3" s="234"/>
    </row>
    <row r="4" spans="2:35" ht="17.25" customHeight="1" x14ac:dyDescent="0.2">
      <c r="B4" s="423"/>
      <c r="C4" s="421"/>
      <c r="D4" s="437" t="s">
        <v>90</v>
      </c>
      <c r="E4" s="438"/>
      <c r="F4" s="439"/>
      <c r="G4" s="440" t="s">
        <v>94</v>
      </c>
      <c r="H4" s="441"/>
      <c r="I4" s="442"/>
      <c r="J4" s="429"/>
      <c r="K4" s="317" t="s">
        <v>370</v>
      </c>
      <c r="L4" s="317" t="s">
        <v>371</v>
      </c>
      <c r="M4" s="317" t="s">
        <v>372</v>
      </c>
      <c r="N4" s="431"/>
      <c r="O4" s="234"/>
      <c r="P4" s="236"/>
      <c r="Q4" s="433"/>
      <c r="R4" s="446"/>
      <c r="S4" s="421"/>
      <c r="T4" s="449"/>
      <c r="U4" s="449"/>
      <c r="V4" s="450"/>
      <c r="W4" s="421"/>
      <c r="X4" s="317" t="s">
        <v>277</v>
      </c>
      <c r="Y4" s="317" t="s">
        <v>278</v>
      </c>
      <c r="Z4" s="421"/>
      <c r="AA4" s="319" t="s">
        <v>277</v>
      </c>
      <c r="AB4" s="319" t="s">
        <v>278</v>
      </c>
      <c r="AC4" s="319"/>
      <c r="AD4" s="421"/>
      <c r="AE4" s="421"/>
      <c r="AF4" s="436"/>
      <c r="AG4" s="234"/>
    </row>
    <row r="5" spans="2:35" ht="17.25" customHeight="1" x14ac:dyDescent="0.2">
      <c r="B5" s="424"/>
      <c r="C5" s="425"/>
      <c r="D5" s="237" t="s">
        <v>91</v>
      </c>
      <c r="E5" s="237" t="s">
        <v>92</v>
      </c>
      <c r="F5" s="237" t="s">
        <v>10</v>
      </c>
      <c r="G5" s="237" t="s">
        <v>91</v>
      </c>
      <c r="H5" s="237" t="s">
        <v>92</v>
      </c>
      <c r="I5" s="237" t="s">
        <v>10</v>
      </c>
      <c r="J5" s="238" t="s">
        <v>373</v>
      </c>
      <c r="K5" s="239"/>
      <c r="L5" s="239"/>
      <c r="M5" s="239"/>
      <c r="N5" s="320" t="s">
        <v>373</v>
      </c>
      <c r="O5" s="321"/>
      <c r="P5" s="240"/>
      <c r="Q5" s="434"/>
      <c r="R5" s="322" t="s">
        <v>373</v>
      </c>
      <c r="S5" s="323" t="s">
        <v>374</v>
      </c>
      <c r="T5" s="324" t="s">
        <v>95</v>
      </c>
      <c r="U5" s="237" t="s">
        <v>96</v>
      </c>
      <c r="V5" s="237" t="s">
        <v>10</v>
      </c>
      <c r="W5" s="241" t="s">
        <v>375</v>
      </c>
      <c r="X5" s="239"/>
      <c r="Y5" s="239"/>
      <c r="Z5" s="241" t="s">
        <v>375</v>
      </c>
      <c r="AA5" s="239"/>
      <c r="AB5" s="239"/>
      <c r="AC5" s="239"/>
      <c r="AD5" s="242" t="s">
        <v>376</v>
      </c>
      <c r="AE5" s="241" t="s">
        <v>375</v>
      </c>
      <c r="AF5" s="243" t="s">
        <v>375</v>
      </c>
      <c r="AG5" s="244"/>
    </row>
    <row r="6" spans="2:35" ht="16.5" customHeight="1" x14ac:dyDescent="0.2">
      <c r="B6" s="245"/>
      <c r="C6" s="246" t="s">
        <v>85</v>
      </c>
      <c r="D6" s="247">
        <v>1118</v>
      </c>
      <c r="E6" s="247">
        <v>1087</v>
      </c>
      <c r="F6" s="247">
        <v>2205</v>
      </c>
      <c r="G6" s="248">
        <v>2360</v>
      </c>
      <c r="H6" s="248">
        <v>58354</v>
      </c>
      <c r="I6" s="249">
        <f>SUM(G6:H6)</f>
        <v>60714</v>
      </c>
      <c r="J6" s="248">
        <v>836</v>
      </c>
      <c r="K6" s="325"/>
      <c r="L6" s="250"/>
      <c r="M6" s="326"/>
      <c r="N6" s="264" t="s">
        <v>377</v>
      </c>
      <c r="O6" s="327"/>
      <c r="P6" s="254"/>
      <c r="Q6" s="255" t="s">
        <v>85</v>
      </c>
      <c r="R6" s="328" t="s">
        <v>377</v>
      </c>
      <c r="S6" s="252" t="s">
        <v>377</v>
      </c>
      <c r="T6" s="328" t="s">
        <v>377</v>
      </c>
      <c r="U6" s="252" t="s">
        <v>377</v>
      </c>
      <c r="V6" s="256" t="s">
        <v>377</v>
      </c>
      <c r="W6" s="252" t="s">
        <v>377</v>
      </c>
      <c r="X6" s="257"/>
      <c r="Y6" s="250"/>
      <c r="Z6" s="258" t="s">
        <v>377</v>
      </c>
      <c r="AA6" s="250"/>
      <c r="AB6" s="257"/>
      <c r="AC6" s="257"/>
      <c r="AD6" s="259" t="s">
        <v>377</v>
      </c>
      <c r="AE6" s="258" t="s">
        <v>377</v>
      </c>
      <c r="AF6" s="260">
        <v>3615</v>
      </c>
      <c r="AG6" s="254"/>
      <c r="AI6" s="261"/>
    </row>
    <row r="7" spans="2:35" ht="16.5" customHeight="1" x14ac:dyDescent="0.2">
      <c r="B7" s="245"/>
      <c r="C7" s="246" t="s">
        <v>174</v>
      </c>
      <c r="D7" s="262">
        <v>30</v>
      </c>
      <c r="E7" s="262">
        <v>0</v>
      </c>
      <c r="F7" s="262">
        <v>30</v>
      </c>
      <c r="G7" s="263">
        <v>2694</v>
      </c>
      <c r="H7" s="263">
        <v>19607</v>
      </c>
      <c r="I7" s="263">
        <f t="shared" ref="I7:I39" si="0">SUM(G7:H7)</f>
        <v>22301</v>
      </c>
      <c r="J7" s="258">
        <v>0</v>
      </c>
      <c r="K7" s="325"/>
      <c r="L7" s="250"/>
      <c r="M7" s="326"/>
      <c r="N7" s="264" t="s">
        <v>377</v>
      </c>
      <c r="O7" s="327"/>
      <c r="P7" s="254"/>
      <c r="Q7" s="255" t="s">
        <v>174</v>
      </c>
      <c r="R7" s="259" t="s">
        <v>377</v>
      </c>
      <c r="S7" s="258" t="s">
        <v>377</v>
      </c>
      <c r="T7" s="292" t="s">
        <v>377</v>
      </c>
      <c r="U7" s="265" t="s">
        <v>377</v>
      </c>
      <c r="V7" s="256" t="s">
        <v>377</v>
      </c>
      <c r="W7" s="258" t="s">
        <v>377</v>
      </c>
      <c r="X7" s="257"/>
      <c r="Y7" s="250"/>
      <c r="Z7" s="258" t="s">
        <v>377</v>
      </c>
      <c r="AA7" s="250"/>
      <c r="AB7" s="257"/>
      <c r="AC7" s="257"/>
      <c r="AD7" s="259" t="s">
        <v>377</v>
      </c>
      <c r="AE7" s="258" t="s">
        <v>377</v>
      </c>
      <c r="AF7" s="266">
        <v>1050</v>
      </c>
      <c r="AG7" s="254"/>
      <c r="AI7" s="261"/>
    </row>
    <row r="8" spans="2:35" ht="16.5" customHeight="1" x14ac:dyDescent="0.2">
      <c r="B8" s="245" t="s">
        <v>61</v>
      </c>
      <c r="C8" s="267" t="s">
        <v>327</v>
      </c>
      <c r="D8" s="262">
        <v>1150</v>
      </c>
      <c r="E8" s="262">
        <v>0</v>
      </c>
      <c r="F8" s="262">
        <v>1150</v>
      </c>
      <c r="G8" s="263">
        <v>3300</v>
      </c>
      <c r="H8" s="265">
        <v>0</v>
      </c>
      <c r="I8" s="268">
        <f>SUM(G8:H8)</f>
        <v>3300</v>
      </c>
      <c r="J8" s="265">
        <v>0</v>
      </c>
      <c r="K8" s="329"/>
      <c r="L8" s="263"/>
      <c r="M8" s="330"/>
      <c r="N8" s="270" t="s">
        <v>378</v>
      </c>
      <c r="O8" s="327"/>
      <c r="P8" s="254"/>
      <c r="Q8" s="271" t="s">
        <v>329</v>
      </c>
      <c r="R8" s="292">
        <v>0</v>
      </c>
      <c r="S8" s="265" t="s">
        <v>378</v>
      </c>
      <c r="T8" s="292" t="s">
        <v>378</v>
      </c>
      <c r="U8" s="265" t="s">
        <v>378</v>
      </c>
      <c r="V8" s="256">
        <f>SUM(T8:U8)</f>
        <v>0</v>
      </c>
      <c r="W8" s="258" t="s">
        <v>378</v>
      </c>
      <c r="X8" s="262"/>
      <c r="Y8" s="263"/>
      <c r="Z8" s="265" t="s">
        <v>378</v>
      </c>
      <c r="AA8" s="263"/>
      <c r="AB8" s="262"/>
      <c r="AC8" s="257"/>
      <c r="AD8" s="259" t="s">
        <v>378</v>
      </c>
      <c r="AE8" s="265" t="s">
        <v>378</v>
      </c>
      <c r="AF8" s="270" t="s">
        <v>245</v>
      </c>
      <c r="AG8" s="254"/>
      <c r="AI8" s="261"/>
    </row>
    <row r="9" spans="2:35" ht="16.5" customHeight="1" x14ac:dyDescent="0.2">
      <c r="B9" s="245"/>
      <c r="C9" s="267" t="s">
        <v>1</v>
      </c>
      <c r="D9" s="262">
        <v>119</v>
      </c>
      <c r="E9" s="262">
        <v>0</v>
      </c>
      <c r="F9" s="262">
        <v>119</v>
      </c>
      <c r="G9" s="263">
        <v>634</v>
      </c>
      <c r="H9" s="263">
        <v>40666</v>
      </c>
      <c r="I9" s="263">
        <f t="shared" si="0"/>
        <v>41300</v>
      </c>
      <c r="J9" s="265">
        <v>2293</v>
      </c>
      <c r="K9" s="329"/>
      <c r="L9" s="263"/>
      <c r="M9" s="330"/>
      <c r="N9" s="270" t="s">
        <v>378</v>
      </c>
      <c r="O9" s="327"/>
      <c r="P9" s="254"/>
      <c r="Q9" s="271" t="s">
        <v>1</v>
      </c>
      <c r="R9" s="292">
        <v>2192</v>
      </c>
      <c r="S9" s="265">
        <v>3</v>
      </c>
      <c r="T9" s="292">
        <v>0</v>
      </c>
      <c r="U9" s="265">
        <v>200</v>
      </c>
      <c r="V9" s="256">
        <f t="shared" ref="V9:V20" si="1">SUM(T9:U9)</f>
        <v>200</v>
      </c>
      <c r="W9" s="258">
        <v>152</v>
      </c>
      <c r="X9" s="262"/>
      <c r="Y9" s="263"/>
      <c r="Z9" s="265">
        <v>19</v>
      </c>
      <c r="AA9" s="263"/>
      <c r="AB9" s="262"/>
      <c r="AC9" s="257"/>
      <c r="AD9" s="259" t="s">
        <v>378</v>
      </c>
      <c r="AE9" s="265" t="s">
        <v>378</v>
      </c>
      <c r="AF9" s="266">
        <v>47595</v>
      </c>
      <c r="AG9" s="254"/>
      <c r="AI9" s="261"/>
    </row>
    <row r="10" spans="2:35" ht="16.5" customHeight="1" x14ac:dyDescent="0.2">
      <c r="B10" s="245"/>
      <c r="C10" s="267" t="s">
        <v>2</v>
      </c>
      <c r="D10" s="262">
        <v>441</v>
      </c>
      <c r="E10" s="262">
        <v>0</v>
      </c>
      <c r="F10" s="262">
        <v>441</v>
      </c>
      <c r="G10" s="263">
        <v>3581</v>
      </c>
      <c r="H10" s="263">
        <v>15550</v>
      </c>
      <c r="I10" s="268">
        <f t="shared" si="0"/>
        <v>19131</v>
      </c>
      <c r="J10" s="265">
        <v>18</v>
      </c>
      <c r="K10" s="329"/>
      <c r="L10" s="263"/>
      <c r="M10" s="330"/>
      <c r="N10" s="270" t="s">
        <v>378</v>
      </c>
      <c r="O10" s="327"/>
      <c r="P10" s="254"/>
      <c r="Q10" s="271" t="s">
        <v>2</v>
      </c>
      <c r="R10" s="292">
        <v>1</v>
      </c>
      <c r="S10" s="265">
        <v>25</v>
      </c>
      <c r="T10" s="292" t="s">
        <v>378</v>
      </c>
      <c r="U10" s="265" t="s">
        <v>378</v>
      </c>
      <c r="V10" s="265" t="s">
        <v>378</v>
      </c>
      <c r="W10" s="258" t="s">
        <v>378</v>
      </c>
      <c r="X10" s="262"/>
      <c r="Y10" s="263"/>
      <c r="Z10" s="265" t="s">
        <v>378</v>
      </c>
      <c r="AA10" s="263"/>
      <c r="AB10" s="262"/>
      <c r="AC10" s="257"/>
      <c r="AD10" s="259" t="s">
        <v>378</v>
      </c>
      <c r="AE10" s="265" t="s">
        <v>378</v>
      </c>
      <c r="AF10" s="266">
        <v>123508</v>
      </c>
      <c r="AG10" s="254"/>
      <c r="AI10" s="261"/>
    </row>
    <row r="11" spans="2:35" ht="16.5" customHeight="1" x14ac:dyDescent="0.2">
      <c r="B11" s="245" t="s">
        <v>62</v>
      </c>
      <c r="C11" s="267" t="s">
        <v>0</v>
      </c>
      <c r="D11" s="262">
        <v>4998</v>
      </c>
      <c r="E11" s="262">
        <v>0</v>
      </c>
      <c r="F11" s="262">
        <v>4998</v>
      </c>
      <c r="G11" s="263">
        <v>11515</v>
      </c>
      <c r="H11" s="263">
        <v>156501</v>
      </c>
      <c r="I11" s="263">
        <f t="shared" si="0"/>
        <v>168016</v>
      </c>
      <c r="J11" s="265">
        <v>0</v>
      </c>
      <c r="K11" s="329"/>
      <c r="L11" s="263"/>
      <c r="M11" s="330"/>
      <c r="N11" s="270" t="s">
        <v>379</v>
      </c>
      <c r="O11" s="327"/>
      <c r="P11" s="254"/>
      <c r="Q11" s="271" t="s">
        <v>0</v>
      </c>
      <c r="R11" s="292" t="s">
        <v>379</v>
      </c>
      <c r="S11" s="265">
        <v>7</v>
      </c>
      <c r="T11" s="292" t="s">
        <v>379</v>
      </c>
      <c r="U11" s="265" t="s">
        <v>379</v>
      </c>
      <c r="V11" s="256">
        <f t="shared" si="1"/>
        <v>0</v>
      </c>
      <c r="W11" s="258" t="s">
        <v>379</v>
      </c>
      <c r="X11" s="262"/>
      <c r="Y11" s="263"/>
      <c r="Z11" s="265" t="s">
        <v>379</v>
      </c>
      <c r="AA11" s="263"/>
      <c r="AB11" s="262"/>
      <c r="AC11" s="257"/>
      <c r="AD11" s="259" t="s">
        <v>379</v>
      </c>
      <c r="AE11" s="265" t="s">
        <v>379</v>
      </c>
      <c r="AF11" s="266">
        <v>1185</v>
      </c>
      <c r="AG11" s="254"/>
      <c r="AI11" s="261"/>
    </row>
    <row r="12" spans="2:35" ht="16.5" customHeight="1" x14ac:dyDescent="0.2">
      <c r="B12" s="245"/>
      <c r="C12" s="267" t="s">
        <v>3</v>
      </c>
      <c r="D12" s="272">
        <v>7</v>
      </c>
      <c r="E12" s="272">
        <v>0</v>
      </c>
      <c r="F12" s="272">
        <v>7</v>
      </c>
      <c r="G12" s="273">
        <v>18512</v>
      </c>
      <c r="H12" s="265">
        <v>9141</v>
      </c>
      <c r="I12" s="263">
        <f t="shared" si="0"/>
        <v>27653</v>
      </c>
      <c r="J12" s="263">
        <v>200</v>
      </c>
      <c r="K12" s="329"/>
      <c r="L12" s="263"/>
      <c r="M12" s="330"/>
      <c r="N12" s="270" t="s">
        <v>379</v>
      </c>
      <c r="O12" s="327"/>
      <c r="P12" s="254"/>
      <c r="Q12" s="271" t="s">
        <v>3</v>
      </c>
      <c r="R12" s="292">
        <v>4105</v>
      </c>
      <c r="S12" s="265">
        <v>10</v>
      </c>
      <c r="T12" s="272" t="s">
        <v>379</v>
      </c>
      <c r="U12" s="256" t="s">
        <v>379</v>
      </c>
      <c r="V12" s="256">
        <f t="shared" si="1"/>
        <v>0</v>
      </c>
      <c r="W12" s="258">
        <v>0</v>
      </c>
      <c r="X12" s="262"/>
      <c r="Y12" s="263"/>
      <c r="Z12" s="265">
        <v>12</v>
      </c>
      <c r="AA12" s="263"/>
      <c r="AB12" s="262"/>
      <c r="AC12" s="257"/>
      <c r="AD12" s="259" t="s">
        <v>379</v>
      </c>
      <c r="AE12" s="265" t="s">
        <v>379</v>
      </c>
      <c r="AF12" s="270" t="s">
        <v>245</v>
      </c>
      <c r="AG12" s="254"/>
      <c r="AI12" s="261"/>
    </row>
    <row r="13" spans="2:35" ht="16.5" customHeight="1" x14ac:dyDescent="0.2">
      <c r="B13" s="245"/>
      <c r="C13" s="267" t="s">
        <v>4</v>
      </c>
      <c r="D13" s="274">
        <v>135</v>
      </c>
      <c r="E13" s="274">
        <v>0</v>
      </c>
      <c r="F13" s="274">
        <v>135</v>
      </c>
      <c r="G13" s="273">
        <v>85183</v>
      </c>
      <c r="H13" s="273">
        <v>72890</v>
      </c>
      <c r="I13" s="250">
        <f t="shared" si="0"/>
        <v>158073</v>
      </c>
      <c r="J13" s="263">
        <v>116426</v>
      </c>
      <c r="K13" s="329"/>
      <c r="L13" s="263"/>
      <c r="M13" s="330"/>
      <c r="N13" s="270" t="s">
        <v>379</v>
      </c>
      <c r="O13" s="327"/>
      <c r="P13" s="254"/>
      <c r="Q13" s="271" t="s">
        <v>4</v>
      </c>
      <c r="R13" s="292" t="s">
        <v>379</v>
      </c>
      <c r="S13" s="265" t="s">
        <v>379</v>
      </c>
      <c r="T13" s="272" t="s">
        <v>379</v>
      </c>
      <c r="U13" s="256" t="s">
        <v>379</v>
      </c>
      <c r="V13" s="256">
        <f t="shared" si="1"/>
        <v>0</v>
      </c>
      <c r="W13" s="258" t="s">
        <v>379</v>
      </c>
      <c r="X13" s="262"/>
      <c r="Y13" s="263"/>
      <c r="Z13" s="265" t="s">
        <v>379</v>
      </c>
      <c r="AA13" s="263"/>
      <c r="AB13" s="262"/>
      <c r="AC13" s="257"/>
      <c r="AD13" s="259" t="s">
        <v>379</v>
      </c>
      <c r="AE13" s="265" t="s">
        <v>379</v>
      </c>
      <c r="AF13" s="270" t="s">
        <v>245</v>
      </c>
      <c r="AG13" s="254"/>
      <c r="AI13" s="261"/>
    </row>
    <row r="14" spans="2:35" ht="16.5" customHeight="1" x14ac:dyDescent="0.2">
      <c r="B14" s="275"/>
      <c r="C14" s="276" t="s">
        <v>10</v>
      </c>
      <c r="D14" s="277">
        <f>SUM(D6:D13)</f>
        <v>7998</v>
      </c>
      <c r="E14" s="277">
        <f>SUM(E6:E13)</f>
        <v>1087</v>
      </c>
      <c r="F14" s="277">
        <f>SUM(F6:F13)</f>
        <v>9085</v>
      </c>
      <c r="G14" s="277">
        <f>SUM(G6:G13)</f>
        <v>127779</v>
      </c>
      <c r="H14" s="277">
        <f>SUM(H6:H13)</f>
        <v>372709</v>
      </c>
      <c r="I14" s="278">
        <f>SUM(G14:H14)</f>
        <v>500488</v>
      </c>
      <c r="J14" s="277">
        <f>SUM(J6:J13)</f>
        <v>119773</v>
      </c>
      <c r="K14" s="277">
        <f>SUM(K6:K13)</f>
        <v>0</v>
      </c>
      <c r="L14" s="277">
        <f>SUM(L6:L13)</f>
        <v>0</v>
      </c>
      <c r="M14" s="277">
        <f>SUM(M6:M13)</f>
        <v>0</v>
      </c>
      <c r="N14" s="298">
        <f>SUM(N6:N13)</f>
        <v>0</v>
      </c>
      <c r="O14" s="331"/>
      <c r="P14" s="254"/>
      <c r="Q14" s="281" t="s">
        <v>10</v>
      </c>
      <c r="R14" s="282">
        <f>SUM(R6:R13)</f>
        <v>6298</v>
      </c>
      <c r="S14" s="277">
        <f>SUM(S6:S13)</f>
        <v>45</v>
      </c>
      <c r="T14" s="297">
        <f>SUM(T6:T13)</f>
        <v>0</v>
      </c>
      <c r="U14" s="279">
        <f>SUM(U6:U13)</f>
        <v>200</v>
      </c>
      <c r="V14" s="279">
        <f>SUM(T14:U14)</f>
        <v>200</v>
      </c>
      <c r="W14" s="279">
        <f>SUM(W6:W13)</f>
        <v>152</v>
      </c>
      <c r="X14" s="282"/>
      <c r="Y14" s="277"/>
      <c r="Z14" s="279">
        <f t="shared" ref="Z14:AE14" si="2">SUM(Z6:Z13)</f>
        <v>31</v>
      </c>
      <c r="AA14" s="279">
        <f t="shared" si="2"/>
        <v>0</v>
      </c>
      <c r="AB14" s="279">
        <f t="shared" si="2"/>
        <v>0</v>
      </c>
      <c r="AC14" s="279">
        <f t="shared" si="2"/>
        <v>0</v>
      </c>
      <c r="AD14" s="279">
        <f t="shared" si="2"/>
        <v>0</v>
      </c>
      <c r="AE14" s="279">
        <f t="shared" si="2"/>
        <v>0</v>
      </c>
      <c r="AF14" s="280">
        <f>SUM(AF6:AF13)</f>
        <v>176953</v>
      </c>
      <c r="AG14" s="254"/>
      <c r="AH14" s="283"/>
      <c r="AI14" s="261"/>
    </row>
    <row r="15" spans="2:35" ht="16.5" customHeight="1" x14ac:dyDescent="0.2">
      <c r="B15" s="422" t="s">
        <v>189</v>
      </c>
      <c r="C15" s="284" t="s">
        <v>187</v>
      </c>
      <c r="D15" s="257">
        <v>271</v>
      </c>
      <c r="E15" s="257">
        <v>2282</v>
      </c>
      <c r="F15" s="257">
        <v>2553</v>
      </c>
      <c r="G15" s="250">
        <v>236</v>
      </c>
      <c r="H15" s="250">
        <v>165829</v>
      </c>
      <c r="I15" s="250">
        <f t="shared" si="0"/>
        <v>166065</v>
      </c>
      <c r="J15" s="248">
        <v>49877</v>
      </c>
      <c r="K15" s="331"/>
      <c r="L15" s="268"/>
      <c r="M15" s="285"/>
      <c r="N15" s="286">
        <v>7758</v>
      </c>
      <c r="O15" s="331"/>
      <c r="P15" s="254"/>
      <c r="Q15" s="287" t="s">
        <v>187</v>
      </c>
      <c r="R15" s="328">
        <v>2757</v>
      </c>
      <c r="S15" s="268">
        <v>0</v>
      </c>
      <c r="T15" s="272" t="s">
        <v>380</v>
      </c>
      <c r="U15" s="256" t="s">
        <v>380</v>
      </c>
      <c r="V15" s="256">
        <f>SUM(T15:U15)</f>
        <v>0</v>
      </c>
      <c r="W15" s="265" t="s">
        <v>380</v>
      </c>
      <c r="X15" s="262"/>
      <c r="Y15" s="263"/>
      <c r="Z15" s="265" t="s">
        <v>380</v>
      </c>
      <c r="AA15" s="288"/>
      <c r="AB15" s="288"/>
      <c r="AC15" s="288"/>
      <c r="AD15" s="289" t="s">
        <v>380</v>
      </c>
      <c r="AE15" s="290" t="s">
        <v>380</v>
      </c>
      <c r="AF15" s="291">
        <v>2160</v>
      </c>
      <c r="AG15" s="254"/>
      <c r="AI15" s="261"/>
    </row>
    <row r="16" spans="2:35" ht="16.5" customHeight="1" x14ac:dyDescent="0.2">
      <c r="B16" s="443"/>
      <c r="C16" s="267" t="s">
        <v>381</v>
      </c>
      <c r="D16" s="272">
        <v>0</v>
      </c>
      <c r="E16" s="272">
        <v>0</v>
      </c>
      <c r="F16" s="272">
        <f>D16+E16</f>
        <v>0</v>
      </c>
      <c r="G16" s="273">
        <v>372</v>
      </c>
      <c r="H16" s="273">
        <v>3137</v>
      </c>
      <c r="I16" s="250">
        <f t="shared" si="0"/>
        <v>3509</v>
      </c>
      <c r="J16" s="265">
        <v>0</v>
      </c>
      <c r="K16" s="332"/>
      <c r="L16" s="265"/>
      <c r="M16" s="269"/>
      <c r="N16" s="270" t="s">
        <v>380</v>
      </c>
      <c r="O16" s="327"/>
      <c r="P16" s="254"/>
      <c r="Q16" s="271" t="s">
        <v>287</v>
      </c>
      <c r="R16" s="292" t="s">
        <v>380</v>
      </c>
      <c r="S16" s="265" t="s">
        <v>380</v>
      </c>
      <c r="T16" s="272" t="s">
        <v>380</v>
      </c>
      <c r="U16" s="256" t="s">
        <v>380</v>
      </c>
      <c r="V16" s="256">
        <f t="shared" si="1"/>
        <v>0</v>
      </c>
      <c r="W16" s="265" t="s">
        <v>380</v>
      </c>
      <c r="X16" s="262"/>
      <c r="Y16" s="263"/>
      <c r="Z16" s="265" t="s">
        <v>380</v>
      </c>
      <c r="AA16" s="263"/>
      <c r="AB16" s="262"/>
      <c r="AC16" s="262"/>
      <c r="AD16" s="292" t="s">
        <v>380</v>
      </c>
      <c r="AE16" s="265" t="s">
        <v>380</v>
      </c>
      <c r="AF16" s="270" t="s">
        <v>245</v>
      </c>
      <c r="AG16" s="254"/>
      <c r="AI16" s="261"/>
    </row>
    <row r="17" spans="2:35" ht="16.5" customHeight="1" x14ac:dyDescent="0.2">
      <c r="B17" s="444"/>
      <c r="C17" s="276" t="s">
        <v>10</v>
      </c>
      <c r="D17" s="282">
        <f>SUM(D15:D16)</f>
        <v>271</v>
      </c>
      <c r="E17" s="282">
        <f>SUM(E15:E16)</f>
        <v>2282</v>
      </c>
      <c r="F17" s="282">
        <f>SUM(F15:F16)</f>
        <v>2553</v>
      </c>
      <c r="G17" s="277">
        <f>SUM(G15:G16)</f>
        <v>608</v>
      </c>
      <c r="H17" s="277">
        <f>SUM(H15:H16)</f>
        <v>168966</v>
      </c>
      <c r="I17" s="277">
        <f>SUM(G17:H17)</f>
        <v>169574</v>
      </c>
      <c r="J17" s="277">
        <f>SUM(J15:J16)</f>
        <v>49877</v>
      </c>
      <c r="K17" s="277">
        <f>SUM(K15:K16)</f>
        <v>0</v>
      </c>
      <c r="L17" s="277">
        <f>SUM(L15:L16)</f>
        <v>0</v>
      </c>
      <c r="M17" s="277">
        <f>SUM(M15:M16)</f>
        <v>0</v>
      </c>
      <c r="N17" s="280">
        <f>SUM(N15:N16)</f>
        <v>7758</v>
      </c>
      <c r="O17" s="331"/>
      <c r="P17" s="254"/>
      <c r="Q17" s="281" t="s">
        <v>10</v>
      </c>
      <c r="R17" s="282">
        <f>SUM(R15:R16)</f>
        <v>2757</v>
      </c>
      <c r="S17" s="277">
        <f>SUM(S15:S16)</f>
        <v>0</v>
      </c>
      <c r="T17" s="297">
        <f>SUM(T15:T16)</f>
        <v>0</v>
      </c>
      <c r="U17" s="279">
        <f>SUM(U15:U16)</f>
        <v>0</v>
      </c>
      <c r="V17" s="279">
        <f t="shared" si="1"/>
        <v>0</v>
      </c>
      <c r="W17" s="279">
        <f>SUM(W15:W16)</f>
        <v>0</v>
      </c>
      <c r="X17" s="282"/>
      <c r="Y17" s="277"/>
      <c r="Z17" s="279">
        <f>SUM(Z15:Z16)</f>
        <v>0</v>
      </c>
      <c r="AA17" s="277"/>
      <c r="AB17" s="277"/>
      <c r="AC17" s="277"/>
      <c r="AD17" s="279">
        <f>SUM(AD15:AD16)</f>
        <v>0</v>
      </c>
      <c r="AE17" s="279">
        <f>SUM(AE15:AE16)</f>
        <v>0</v>
      </c>
      <c r="AF17" s="280">
        <f>SUM(AF15:AF16)</f>
        <v>2160</v>
      </c>
      <c r="AG17" s="254"/>
      <c r="AI17" s="261"/>
    </row>
    <row r="18" spans="2:35" ht="16.5" customHeight="1" x14ac:dyDescent="0.2">
      <c r="B18" s="453" t="s">
        <v>235</v>
      </c>
      <c r="C18" s="294" t="s">
        <v>11</v>
      </c>
      <c r="D18" s="247">
        <v>2787</v>
      </c>
      <c r="E18" s="247">
        <v>0</v>
      </c>
      <c r="F18" s="247">
        <v>2787</v>
      </c>
      <c r="G18" s="248">
        <v>0</v>
      </c>
      <c r="H18" s="248">
        <v>75000</v>
      </c>
      <c r="I18" s="248">
        <f t="shared" si="0"/>
        <v>75000</v>
      </c>
      <c r="J18" s="252">
        <v>0</v>
      </c>
      <c r="K18" s="333"/>
      <c r="L18" s="252"/>
      <c r="M18" s="295"/>
      <c r="N18" s="253" t="s">
        <v>380</v>
      </c>
      <c r="O18" s="327"/>
      <c r="P18" s="254"/>
      <c r="Q18" s="296" t="s">
        <v>11</v>
      </c>
      <c r="R18" s="328" t="s">
        <v>380</v>
      </c>
      <c r="S18" s="252" t="s">
        <v>380</v>
      </c>
      <c r="T18" s="328" t="s">
        <v>380</v>
      </c>
      <c r="U18" s="252" t="s">
        <v>380</v>
      </c>
      <c r="V18" s="252">
        <f t="shared" si="1"/>
        <v>0</v>
      </c>
      <c r="W18" s="252" t="s">
        <v>380</v>
      </c>
      <c r="X18" s="248"/>
      <c r="Y18" s="248"/>
      <c r="Z18" s="252" t="s">
        <v>380</v>
      </c>
      <c r="AA18" s="248"/>
      <c r="AB18" s="248"/>
      <c r="AC18" s="248"/>
      <c r="AD18" s="252" t="s">
        <v>380</v>
      </c>
      <c r="AE18" s="252" t="s">
        <v>380</v>
      </c>
      <c r="AF18" s="260">
        <v>7050</v>
      </c>
      <c r="AG18" s="254"/>
      <c r="AI18" s="261"/>
    </row>
    <row r="19" spans="2:35" ht="16.5" customHeight="1" x14ac:dyDescent="0.2">
      <c r="B19" s="454"/>
      <c r="C19" s="246" t="s">
        <v>14</v>
      </c>
      <c r="D19" s="257">
        <v>0</v>
      </c>
      <c r="E19" s="257">
        <v>0</v>
      </c>
      <c r="F19" s="257">
        <f>D19+E19</f>
        <v>0</v>
      </c>
      <c r="G19" s="250">
        <v>100</v>
      </c>
      <c r="H19" s="250">
        <v>100588</v>
      </c>
      <c r="I19" s="250">
        <f t="shared" si="0"/>
        <v>100688</v>
      </c>
      <c r="J19" s="258">
        <v>0</v>
      </c>
      <c r="K19" s="334"/>
      <c r="L19" s="258"/>
      <c r="M19" s="251"/>
      <c r="N19" s="264" t="s">
        <v>380</v>
      </c>
      <c r="O19" s="327"/>
      <c r="P19" s="254"/>
      <c r="Q19" s="255" t="s">
        <v>14</v>
      </c>
      <c r="R19" s="259" t="s">
        <v>380</v>
      </c>
      <c r="S19" s="258" t="s">
        <v>380</v>
      </c>
      <c r="T19" s="259" t="s">
        <v>380</v>
      </c>
      <c r="U19" s="258" t="s">
        <v>380</v>
      </c>
      <c r="V19" s="265">
        <f t="shared" si="1"/>
        <v>0</v>
      </c>
      <c r="W19" s="258">
        <v>0</v>
      </c>
      <c r="X19" s="257"/>
      <c r="Y19" s="250"/>
      <c r="Z19" s="258" t="s">
        <v>380</v>
      </c>
      <c r="AA19" s="250"/>
      <c r="AB19" s="257"/>
      <c r="AC19" s="257"/>
      <c r="AD19" s="259" t="s">
        <v>380</v>
      </c>
      <c r="AE19" s="258" t="s">
        <v>380</v>
      </c>
      <c r="AF19" s="291">
        <v>3268</v>
      </c>
      <c r="AG19" s="254"/>
      <c r="AI19" s="261"/>
    </row>
    <row r="20" spans="2:35" ht="16.5" customHeight="1" x14ac:dyDescent="0.2">
      <c r="B20" s="454"/>
      <c r="C20" s="246" t="s">
        <v>176</v>
      </c>
      <c r="D20" s="272">
        <v>0</v>
      </c>
      <c r="E20" s="272">
        <v>0</v>
      </c>
      <c r="F20" s="272">
        <f>D20+E20</f>
        <v>0</v>
      </c>
      <c r="G20" s="256">
        <v>0</v>
      </c>
      <c r="H20" s="273">
        <v>37571</v>
      </c>
      <c r="I20" s="250">
        <f t="shared" si="0"/>
        <v>37571</v>
      </c>
      <c r="J20" s="265">
        <v>1842</v>
      </c>
      <c r="K20" s="334"/>
      <c r="L20" s="258"/>
      <c r="M20" s="251"/>
      <c r="N20" s="264" t="s">
        <v>380</v>
      </c>
      <c r="O20" s="327"/>
      <c r="P20" s="254"/>
      <c r="Q20" s="271" t="s">
        <v>176</v>
      </c>
      <c r="R20" s="259">
        <v>70</v>
      </c>
      <c r="S20" s="258" t="s">
        <v>380</v>
      </c>
      <c r="T20" s="272" t="s">
        <v>380</v>
      </c>
      <c r="U20" s="256">
        <v>0</v>
      </c>
      <c r="V20" s="265">
        <f t="shared" si="1"/>
        <v>0</v>
      </c>
      <c r="W20" s="265">
        <v>0</v>
      </c>
      <c r="X20" s="257"/>
      <c r="Y20" s="250"/>
      <c r="Z20" s="258" t="s">
        <v>380</v>
      </c>
      <c r="AA20" s="250"/>
      <c r="AB20" s="257"/>
      <c r="AC20" s="257"/>
      <c r="AD20" s="259" t="s">
        <v>380</v>
      </c>
      <c r="AE20" s="258" t="s">
        <v>380</v>
      </c>
      <c r="AF20" s="293">
        <v>0</v>
      </c>
      <c r="AG20" s="254"/>
      <c r="AI20" s="261"/>
    </row>
    <row r="21" spans="2:35" ht="16.5" customHeight="1" x14ac:dyDescent="0.2">
      <c r="B21" s="455"/>
      <c r="C21" s="276" t="s">
        <v>10</v>
      </c>
      <c r="D21" s="282">
        <f>SUM(D18:D20)</f>
        <v>2787</v>
      </c>
      <c r="E21" s="282">
        <f>SUM(E18:E20)</f>
        <v>0</v>
      </c>
      <c r="F21" s="282">
        <f>SUM(F18:F20)</f>
        <v>2787</v>
      </c>
      <c r="G21" s="297">
        <f>SUM(G18:G20)</f>
        <v>100</v>
      </c>
      <c r="H21" s="297">
        <f>SUM(H18:H20)</f>
        <v>213159</v>
      </c>
      <c r="I21" s="282">
        <f t="shared" si="0"/>
        <v>213259</v>
      </c>
      <c r="J21" s="297">
        <f>SUM(J18:J20)</f>
        <v>1842</v>
      </c>
      <c r="K21" s="297">
        <f>SUM(K18:K20)</f>
        <v>0</v>
      </c>
      <c r="L21" s="297">
        <f>SUM(L18:L20)</f>
        <v>0</v>
      </c>
      <c r="M21" s="297">
        <f>SUM(M18:M20)</f>
        <v>0</v>
      </c>
      <c r="N21" s="335">
        <f>SUM(N18:N20)</f>
        <v>0</v>
      </c>
      <c r="O21" s="327"/>
      <c r="P21" s="254"/>
      <c r="Q21" s="281" t="s">
        <v>10</v>
      </c>
      <c r="R21" s="297">
        <f t="shared" ref="R21:W21" si="3">SUM(R18:R20)</f>
        <v>70</v>
      </c>
      <c r="S21" s="279">
        <f t="shared" si="3"/>
        <v>0</v>
      </c>
      <c r="T21" s="297">
        <f t="shared" si="3"/>
        <v>0</v>
      </c>
      <c r="U21" s="279">
        <f t="shared" si="3"/>
        <v>0</v>
      </c>
      <c r="V21" s="279">
        <f t="shared" si="3"/>
        <v>0</v>
      </c>
      <c r="W21" s="279">
        <f t="shared" si="3"/>
        <v>0</v>
      </c>
      <c r="X21" s="282"/>
      <c r="Y21" s="277"/>
      <c r="Z21" s="279">
        <f>SUM(Z18:Z20)</f>
        <v>0</v>
      </c>
      <c r="AA21" s="277"/>
      <c r="AB21" s="277"/>
      <c r="AC21" s="277"/>
      <c r="AD21" s="279">
        <f>SUM(AD18:AD20)</f>
        <v>0</v>
      </c>
      <c r="AE21" s="279">
        <f>SUM(AE18:AE20)</f>
        <v>0</v>
      </c>
      <c r="AF21" s="280">
        <f>SUM(AF18:AF20)</f>
        <v>10318</v>
      </c>
      <c r="AG21" s="254"/>
      <c r="AI21" s="261"/>
    </row>
    <row r="22" spans="2:35" ht="16.5" customHeight="1" x14ac:dyDescent="0.2">
      <c r="B22" s="245" t="s">
        <v>75</v>
      </c>
      <c r="C22" s="299" t="s">
        <v>35</v>
      </c>
      <c r="D22" s="288">
        <v>1634</v>
      </c>
      <c r="E22" s="288">
        <v>1408</v>
      </c>
      <c r="F22" s="288">
        <v>3042</v>
      </c>
      <c r="G22" s="268">
        <v>50</v>
      </c>
      <c r="H22" s="268">
        <v>281287</v>
      </c>
      <c r="I22" s="250">
        <f t="shared" si="0"/>
        <v>281337</v>
      </c>
      <c r="J22" s="250">
        <v>0</v>
      </c>
      <c r="K22" s="325"/>
      <c r="L22" s="250"/>
      <c r="M22" s="326"/>
      <c r="N22" s="264" t="s">
        <v>382</v>
      </c>
      <c r="O22" s="331"/>
      <c r="P22" s="254"/>
      <c r="Q22" s="300" t="s">
        <v>35</v>
      </c>
      <c r="R22" s="259" t="s">
        <v>382</v>
      </c>
      <c r="S22" s="250">
        <v>0</v>
      </c>
      <c r="T22" s="289">
        <v>8102</v>
      </c>
      <c r="U22" s="290">
        <v>22512</v>
      </c>
      <c r="V22" s="256">
        <f>SUM(T22:U22)</f>
        <v>30614</v>
      </c>
      <c r="W22" s="258" t="s">
        <v>382</v>
      </c>
      <c r="X22" s="257"/>
      <c r="Y22" s="250"/>
      <c r="Z22" s="258" t="s">
        <v>382</v>
      </c>
      <c r="AA22" s="250"/>
      <c r="AB22" s="257"/>
      <c r="AC22" s="257"/>
      <c r="AD22" s="259" t="s">
        <v>382</v>
      </c>
      <c r="AE22" s="258" t="s">
        <v>382</v>
      </c>
      <c r="AF22" s="286">
        <v>10500</v>
      </c>
      <c r="AG22" s="254"/>
      <c r="AI22" s="261"/>
    </row>
    <row r="23" spans="2:35" ht="16.5" customHeight="1" x14ac:dyDescent="0.2">
      <c r="B23" s="275" t="s">
        <v>76</v>
      </c>
      <c r="C23" s="301" t="s">
        <v>10</v>
      </c>
      <c r="D23" s="282">
        <f>SUM(D22)</f>
        <v>1634</v>
      </c>
      <c r="E23" s="282">
        <f>SUM(E22)</f>
        <v>1408</v>
      </c>
      <c r="F23" s="282">
        <f>SUM(F22)</f>
        <v>3042</v>
      </c>
      <c r="G23" s="282">
        <f>SUM(G22)</f>
        <v>50</v>
      </c>
      <c r="H23" s="277">
        <f>SUM(H22)</f>
        <v>281287</v>
      </c>
      <c r="I23" s="277">
        <f t="shared" si="0"/>
        <v>281337</v>
      </c>
      <c r="J23" s="277">
        <f>SUM(J22)</f>
        <v>0</v>
      </c>
      <c r="K23" s="277">
        <f>SUM(K22)</f>
        <v>0</v>
      </c>
      <c r="L23" s="277">
        <f>SUM(L22)</f>
        <v>0</v>
      </c>
      <c r="M23" s="277">
        <f>SUM(M22)</f>
        <v>0</v>
      </c>
      <c r="N23" s="280">
        <f>SUM(N22)</f>
        <v>0</v>
      </c>
      <c r="O23" s="331"/>
      <c r="P23" s="254"/>
      <c r="Q23" s="302" t="s">
        <v>10</v>
      </c>
      <c r="R23" s="282">
        <f t="shared" ref="R23:W23" si="4">SUM(R22)</f>
        <v>0</v>
      </c>
      <c r="S23" s="277">
        <f t="shared" si="4"/>
        <v>0</v>
      </c>
      <c r="T23" s="297">
        <f t="shared" si="4"/>
        <v>8102</v>
      </c>
      <c r="U23" s="279">
        <f t="shared" si="4"/>
        <v>22512</v>
      </c>
      <c r="V23" s="279">
        <f t="shared" si="4"/>
        <v>30614</v>
      </c>
      <c r="W23" s="279">
        <f t="shared" si="4"/>
        <v>0</v>
      </c>
      <c r="X23" s="282"/>
      <c r="Y23" s="277"/>
      <c r="Z23" s="279">
        <f>SUM(Z22)</f>
        <v>0</v>
      </c>
      <c r="AA23" s="277"/>
      <c r="AB23" s="277"/>
      <c r="AC23" s="277"/>
      <c r="AD23" s="279">
        <f>SUM(AD22)</f>
        <v>0</v>
      </c>
      <c r="AE23" s="279">
        <f>SUM(AE22)</f>
        <v>0</v>
      </c>
      <c r="AF23" s="280">
        <f>SUM(AF22)</f>
        <v>10500</v>
      </c>
      <c r="AG23" s="254"/>
      <c r="AI23" s="261"/>
    </row>
    <row r="24" spans="2:35" ht="16.5" customHeight="1" x14ac:dyDescent="0.2">
      <c r="B24" s="453" t="s">
        <v>236</v>
      </c>
      <c r="C24" s="246" t="s">
        <v>22</v>
      </c>
      <c r="D24" s="257">
        <v>2461</v>
      </c>
      <c r="E24" s="257">
        <v>1835</v>
      </c>
      <c r="F24" s="257">
        <v>4296</v>
      </c>
      <c r="G24" s="250">
        <v>2235</v>
      </c>
      <c r="H24" s="250">
        <v>52922</v>
      </c>
      <c r="I24" s="250">
        <f t="shared" si="0"/>
        <v>55157</v>
      </c>
      <c r="J24" s="252">
        <v>56212</v>
      </c>
      <c r="K24" s="334"/>
      <c r="L24" s="258"/>
      <c r="M24" s="251"/>
      <c r="N24" s="264" t="s">
        <v>377</v>
      </c>
      <c r="O24" s="327"/>
      <c r="P24" s="254"/>
      <c r="Q24" s="255" t="s">
        <v>22</v>
      </c>
      <c r="R24" s="328">
        <v>431</v>
      </c>
      <c r="S24" s="258" t="s">
        <v>377</v>
      </c>
      <c r="T24" s="259">
        <v>0</v>
      </c>
      <c r="U24" s="258" t="s">
        <v>377</v>
      </c>
      <c r="V24" s="290">
        <f>SUM(T24:U24)</f>
        <v>0</v>
      </c>
      <c r="W24" s="252">
        <v>0</v>
      </c>
      <c r="X24" s="257"/>
      <c r="Y24" s="250"/>
      <c r="Z24" s="258">
        <v>0</v>
      </c>
      <c r="AA24" s="250"/>
      <c r="AB24" s="257"/>
      <c r="AC24" s="257"/>
      <c r="AD24" s="259" t="s">
        <v>377</v>
      </c>
      <c r="AE24" s="258" t="s">
        <v>377</v>
      </c>
      <c r="AF24" s="291">
        <v>23790</v>
      </c>
      <c r="AG24" s="254"/>
      <c r="AI24" s="261"/>
    </row>
    <row r="25" spans="2:35" ht="16.5" customHeight="1" x14ac:dyDescent="0.2">
      <c r="B25" s="456"/>
      <c r="C25" s="267" t="s">
        <v>23</v>
      </c>
      <c r="D25" s="288">
        <v>0</v>
      </c>
      <c r="E25" s="288">
        <v>0</v>
      </c>
      <c r="F25" s="288">
        <f>D25+E25</f>
        <v>0</v>
      </c>
      <c r="G25" s="290" t="s">
        <v>245</v>
      </c>
      <c r="H25" s="290" t="s">
        <v>245</v>
      </c>
      <c r="I25" s="250">
        <f t="shared" si="0"/>
        <v>0</v>
      </c>
      <c r="J25" s="258" t="s">
        <v>377</v>
      </c>
      <c r="K25" s="334"/>
      <c r="L25" s="258"/>
      <c r="M25" s="251"/>
      <c r="N25" s="264" t="s">
        <v>377</v>
      </c>
      <c r="O25" s="327"/>
      <c r="P25" s="254"/>
      <c r="Q25" s="255" t="s">
        <v>23</v>
      </c>
      <c r="R25" s="259" t="s">
        <v>377</v>
      </c>
      <c r="S25" s="258" t="s">
        <v>377</v>
      </c>
      <c r="T25" s="289" t="s">
        <v>377</v>
      </c>
      <c r="U25" s="290" t="s">
        <v>377</v>
      </c>
      <c r="V25" s="265">
        <f>SUM(T25:U25)</f>
        <v>0</v>
      </c>
      <c r="W25" s="258" t="s">
        <v>377</v>
      </c>
      <c r="X25" s="257"/>
      <c r="Y25" s="250"/>
      <c r="Z25" s="258" t="s">
        <v>377</v>
      </c>
      <c r="AA25" s="250"/>
      <c r="AB25" s="257"/>
      <c r="AC25" s="257"/>
      <c r="AD25" s="259" t="s">
        <v>377</v>
      </c>
      <c r="AE25" s="258" t="s">
        <v>377</v>
      </c>
      <c r="AF25" s="286">
        <v>0</v>
      </c>
      <c r="AG25" s="254"/>
      <c r="AI25" s="261"/>
    </row>
    <row r="26" spans="2:35" ht="16.5" customHeight="1" x14ac:dyDescent="0.2">
      <c r="B26" s="457"/>
      <c r="C26" s="276" t="s">
        <v>10</v>
      </c>
      <c r="D26" s="282">
        <f>SUM(D24:D25)</f>
        <v>2461</v>
      </c>
      <c r="E26" s="282">
        <f>SUM(E24:E25)</f>
        <v>1835</v>
      </c>
      <c r="F26" s="282">
        <f>SUM(F24:F25)</f>
        <v>4296</v>
      </c>
      <c r="G26" s="297">
        <f>SUM(G24:G25)</f>
        <v>2235</v>
      </c>
      <c r="H26" s="297">
        <f>SUM(H24:H25)</f>
        <v>52922</v>
      </c>
      <c r="I26" s="282">
        <f t="shared" si="0"/>
        <v>55157</v>
      </c>
      <c r="J26" s="297">
        <f>SUM(J24:J25)</f>
        <v>56212</v>
      </c>
      <c r="K26" s="297">
        <f>SUM(K24:K25)</f>
        <v>0</v>
      </c>
      <c r="L26" s="297">
        <f>SUM(L24:L25)</f>
        <v>0</v>
      </c>
      <c r="M26" s="297">
        <f>SUM(M24:M25)</f>
        <v>0</v>
      </c>
      <c r="N26" s="335">
        <f>SUM(N24:N25)</f>
        <v>0</v>
      </c>
      <c r="O26" s="327"/>
      <c r="P26" s="254"/>
      <c r="Q26" s="281" t="s">
        <v>10</v>
      </c>
      <c r="R26" s="297">
        <f t="shared" ref="R26:W26" si="5">SUM(R24:R25)</f>
        <v>431</v>
      </c>
      <c r="S26" s="279">
        <f t="shared" si="5"/>
        <v>0</v>
      </c>
      <c r="T26" s="297">
        <f t="shared" si="5"/>
        <v>0</v>
      </c>
      <c r="U26" s="279">
        <f t="shared" si="5"/>
        <v>0</v>
      </c>
      <c r="V26" s="279">
        <f t="shared" si="5"/>
        <v>0</v>
      </c>
      <c r="W26" s="279">
        <f t="shared" si="5"/>
        <v>0</v>
      </c>
      <c r="X26" s="277"/>
      <c r="Y26" s="277"/>
      <c r="Z26" s="279">
        <f>SUM(Z24:Z25)</f>
        <v>0</v>
      </c>
      <c r="AA26" s="277"/>
      <c r="AB26" s="277"/>
      <c r="AC26" s="277"/>
      <c r="AD26" s="279">
        <f>SUM(AD24:AD25)</f>
        <v>0</v>
      </c>
      <c r="AE26" s="279">
        <f>SUM(AE24:AE25)</f>
        <v>0</v>
      </c>
      <c r="AF26" s="280">
        <f>SUM(AF24:AF25)</f>
        <v>23790</v>
      </c>
      <c r="AG26" s="254"/>
      <c r="AH26" s="303"/>
      <c r="AI26" s="261"/>
    </row>
    <row r="27" spans="2:35" ht="16.5" customHeight="1" x14ac:dyDescent="0.2">
      <c r="B27" s="453" t="s">
        <v>237</v>
      </c>
      <c r="C27" s="299" t="s">
        <v>37</v>
      </c>
      <c r="D27" s="252" t="s">
        <v>380</v>
      </c>
      <c r="E27" s="257">
        <v>0</v>
      </c>
      <c r="F27" s="252" t="s">
        <v>380</v>
      </c>
      <c r="G27" s="250">
        <v>0</v>
      </c>
      <c r="H27" s="250">
        <v>95731</v>
      </c>
      <c r="I27" s="250">
        <f t="shared" si="0"/>
        <v>95731</v>
      </c>
      <c r="J27" s="252" t="s">
        <v>380</v>
      </c>
      <c r="K27" s="334"/>
      <c r="L27" s="258"/>
      <c r="M27" s="251"/>
      <c r="N27" s="264" t="s">
        <v>380</v>
      </c>
      <c r="O27" s="327"/>
      <c r="P27" s="254"/>
      <c r="Q27" s="300" t="s">
        <v>37</v>
      </c>
      <c r="R27" s="259" t="s">
        <v>380</v>
      </c>
      <c r="S27" s="252">
        <v>0</v>
      </c>
      <c r="T27" s="259" t="s">
        <v>380</v>
      </c>
      <c r="U27" s="258" t="s">
        <v>380</v>
      </c>
      <c r="V27" s="256" t="s">
        <v>380</v>
      </c>
      <c r="W27" s="252" t="s">
        <v>380</v>
      </c>
      <c r="X27" s="257"/>
      <c r="Y27" s="250"/>
      <c r="Z27" s="258" t="s">
        <v>380</v>
      </c>
      <c r="AA27" s="250"/>
      <c r="AB27" s="257"/>
      <c r="AC27" s="257"/>
      <c r="AD27" s="259" t="s">
        <v>380</v>
      </c>
      <c r="AE27" s="258" t="s">
        <v>380</v>
      </c>
      <c r="AF27" s="264" t="s">
        <v>245</v>
      </c>
      <c r="AG27" s="254"/>
      <c r="AI27" s="261"/>
    </row>
    <row r="28" spans="2:35" ht="16.5" customHeight="1" x14ac:dyDescent="0.2">
      <c r="B28" s="454"/>
      <c r="C28" s="304" t="s">
        <v>38</v>
      </c>
      <c r="D28" s="288">
        <v>1118</v>
      </c>
      <c r="E28" s="274">
        <v>0</v>
      </c>
      <c r="F28" s="288">
        <v>1118</v>
      </c>
      <c r="G28" s="273">
        <v>2100</v>
      </c>
      <c r="H28" s="256">
        <v>0</v>
      </c>
      <c r="I28" s="250">
        <f t="shared" si="0"/>
        <v>2100</v>
      </c>
      <c r="J28" s="265" t="s">
        <v>380</v>
      </c>
      <c r="K28" s="332"/>
      <c r="L28" s="265"/>
      <c r="M28" s="269"/>
      <c r="N28" s="270" t="s">
        <v>380</v>
      </c>
      <c r="O28" s="327"/>
      <c r="P28" s="254"/>
      <c r="Q28" s="305" t="s">
        <v>38</v>
      </c>
      <c r="R28" s="292" t="s">
        <v>380</v>
      </c>
      <c r="S28" s="265">
        <v>2</v>
      </c>
      <c r="T28" s="272" t="s">
        <v>380</v>
      </c>
      <c r="U28" s="256" t="s">
        <v>380</v>
      </c>
      <c r="V28" s="256" t="s">
        <v>380</v>
      </c>
      <c r="W28" s="265" t="s">
        <v>380</v>
      </c>
      <c r="X28" s="262"/>
      <c r="Y28" s="263"/>
      <c r="Z28" s="265" t="s">
        <v>380</v>
      </c>
      <c r="AA28" s="263"/>
      <c r="AB28" s="262"/>
      <c r="AC28" s="262"/>
      <c r="AD28" s="292" t="s">
        <v>380</v>
      </c>
      <c r="AE28" s="265" t="s">
        <v>380</v>
      </c>
      <c r="AF28" s="293">
        <v>0</v>
      </c>
      <c r="AG28" s="254"/>
      <c r="AI28" s="261"/>
    </row>
    <row r="29" spans="2:35" ht="16.5" customHeight="1" x14ac:dyDescent="0.2">
      <c r="B29" s="455"/>
      <c r="C29" s="301" t="s">
        <v>10</v>
      </c>
      <c r="D29" s="282">
        <f>SUM(D27:D28)</f>
        <v>1118</v>
      </c>
      <c r="E29" s="282">
        <f>SUM(E27:E28)</f>
        <v>0</v>
      </c>
      <c r="F29" s="282">
        <f>SUM(F27:F28)</f>
        <v>1118</v>
      </c>
      <c r="G29" s="277">
        <f>SUM(G27:G28)</f>
        <v>2100</v>
      </c>
      <c r="H29" s="277">
        <f>SUM(H27:H28)</f>
        <v>95731</v>
      </c>
      <c r="I29" s="277">
        <f t="shared" si="0"/>
        <v>97831</v>
      </c>
      <c r="J29" s="277">
        <f>SUM(J27:J28)</f>
        <v>0</v>
      </c>
      <c r="K29" s="277">
        <f>SUM(K27:K28)</f>
        <v>0</v>
      </c>
      <c r="L29" s="277">
        <f>SUM(L27:L28)</f>
        <v>0</v>
      </c>
      <c r="M29" s="277">
        <f>SUM(M27:M28)</f>
        <v>0</v>
      </c>
      <c r="N29" s="280">
        <f>SUM(N27:N28)</f>
        <v>0</v>
      </c>
      <c r="O29" s="331"/>
      <c r="P29" s="254"/>
      <c r="Q29" s="302" t="s">
        <v>10</v>
      </c>
      <c r="R29" s="282">
        <f>SUM(R27:R28)</f>
        <v>0</v>
      </c>
      <c r="S29" s="277">
        <f>SUM(S27:S28)</f>
        <v>2</v>
      </c>
      <c r="T29" s="297">
        <f>SUM(T27:T28)</f>
        <v>0</v>
      </c>
      <c r="U29" s="279">
        <f>SUM(U27:U28)</f>
        <v>0</v>
      </c>
      <c r="V29" s="279">
        <f>SUM(V27:V28)</f>
        <v>0</v>
      </c>
      <c r="W29" s="279" t="s">
        <v>380</v>
      </c>
      <c r="X29" s="282"/>
      <c r="Y29" s="277"/>
      <c r="Z29" s="279">
        <f>SUM(Z27:Z28)</f>
        <v>0</v>
      </c>
      <c r="AA29" s="277"/>
      <c r="AB29" s="277"/>
      <c r="AC29" s="277"/>
      <c r="AD29" s="279">
        <f>SUM(AD27:AD28)</f>
        <v>0</v>
      </c>
      <c r="AE29" s="279">
        <f>SUM(AE27:AE28)</f>
        <v>0</v>
      </c>
      <c r="AF29" s="280">
        <f>SUM(AF27:AF28)</f>
        <v>0</v>
      </c>
      <c r="AG29" s="254"/>
      <c r="AI29" s="261"/>
    </row>
    <row r="30" spans="2:35" ht="16.5" customHeight="1" x14ac:dyDescent="0.2">
      <c r="B30" s="458" t="s">
        <v>215</v>
      </c>
      <c r="C30" s="299" t="s">
        <v>31</v>
      </c>
      <c r="D30" s="257">
        <v>296</v>
      </c>
      <c r="E30" s="257">
        <v>0</v>
      </c>
      <c r="F30" s="257">
        <v>296</v>
      </c>
      <c r="G30" s="258">
        <v>1344</v>
      </c>
      <c r="H30" s="250">
        <v>105084</v>
      </c>
      <c r="I30" s="250">
        <f t="shared" si="0"/>
        <v>106428</v>
      </c>
      <c r="J30" s="258">
        <v>24</v>
      </c>
      <c r="K30" s="334"/>
      <c r="L30" s="258"/>
      <c r="M30" s="251"/>
      <c r="N30" s="264" t="s">
        <v>380</v>
      </c>
      <c r="O30" s="327"/>
      <c r="P30" s="254"/>
      <c r="Q30" s="300" t="s">
        <v>31</v>
      </c>
      <c r="R30" s="259" t="s">
        <v>380</v>
      </c>
      <c r="S30" s="258" t="s">
        <v>380</v>
      </c>
      <c r="T30" s="259" t="s">
        <v>380</v>
      </c>
      <c r="U30" s="258" t="s">
        <v>380</v>
      </c>
      <c r="V30" s="256">
        <f>SUM(T30:U30)</f>
        <v>0</v>
      </c>
      <c r="W30" s="258" t="s">
        <v>380</v>
      </c>
      <c r="X30" s="257"/>
      <c r="Y30" s="250"/>
      <c r="Z30" s="259" t="s">
        <v>380</v>
      </c>
      <c r="AA30" s="257"/>
      <c r="AB30" s="257"/>
      <c r="AC30" s="257"/>
      <c r="AD30" s="258" t="s">
        <v>380</v>
      </c>
      <c r="AE30" s="258" t="s">
        <v>380</v>
      </c>
      <c r="AF30" s="264" t="s">
        <v>245</v>
      </c>
      <c r="AG30" s="254"/>
      <c r="AI30" s="261"/>
    </row>
    <row r="31" spans="2:35" ht="16.5" customHeight="1" x14ac:dyDescent="0.2">
      <c r="B31" s="423"/>
      <c r="C31" s="304" t="s">
        <v>32</v>
      </c>
      <c r="D31" s="262">
        <v>45</v>
      </c>
      <c r="E31" s="262">
        <v>7315</v>
      </c>
      <c r="F31" s="262">
        <v>7360</v>
      </c>
      <c r="G31" s="265">
        <v>97</v>
      </c>
      <c r="H31" s="263">
        <v>31350</v>
      </c>
      <c r="I31" s="250">
        <f t="shared" si="0"/>
        <v>31447</v>
      </c>
      <c r="J31" s="265" t="s">
        <v>380</v>
      </c>
      <c r="K31" s="332"/>
      <c r="L31" s="265"/>
      <c r="M31" s="269"/>
      <c r="N31" s="270" t="s">
        <v>380</v>
      </c>
      <c r="O31" s="327"/>
      <c r="P31" s="254"/>
      <c r="Q31" s="305" t="s">
        <v>32</v>
      </c>
      <c r="R31" s="292" t="s">
        <v>380</v>
      </c>
      <c r="S31" s="265" t="s">
        <v>380</v>
      </c>
      <c r="T31" s="292" t="s">
        <v>380</v>
      </c>
      <c r="U31" s="265" t="s">
        <v>380</v>
      </c>
      <c r="V31" s="256">
        <f>SUM(T31:U31)</f>
        <v>0</v>
      </c>
      <c r="W31" s="265" t="s">
        <v>380</v>
      </c>
      <c r="X31" s="262"/>
      <c r="Y31" s="263"/>
      <c r="Z31" s="292" t="s">
        <v>380</v>
      </c>
      <c r="AA31" s="262"/>
      <c r="AB31" s="262"/>
      <c r="AC31" s="262"/>
      <c r="AD31" s="265" t="s">
        <v>380</v>
      </c>
      <c r="AE31" s="265" t="s">
        <v>380</v>
      </c>
      <c r="AF31" s="266">
        <v>9165</v>
      </c>
      <c r="AG31" s="254"/>
      <c r="AI31" s="261"/>
    </row>
    <row r="32" spans="2:35" ht="16.5" customHeight="1" x14ac:dyDescent="0.2">
      <c r="B32" s="423"/>
      <c r="C32" s="304" t="s">
        <v>33</v>
      </c>
      <c r="D32" s="274">
        <v>20</v>
      </c>
      <c r="E32" s="274">
        <v>0</v>
      </c>
      <c r="F32" s="274">
        <v>20</v>
      </c>
      <c r="G32" s="256">
        <v>185</v>
      </c>
      <c r="H32" s="273">
        <v>11025</v>
      </c>
      <c r="I32" s="250">
        <f t="shared" si="0"/>
        <v>11210</v>
      </c>
      <c r="J32" s="265" t="s">
        <v>380</v>
      </c>
      <c r="K32" s="332"/>
      <c r="L32" s="265"/>
      <c r="M32" s="269"/>
      <c r="N32" s="270">
        <v>0</v>
      </c>
      <c r="O32" s="327"/>
      <c r="P32" s="254"/>
      <c r="Q32" s="305" t="s">
        <v>33</v>
      </c>
      <c r="R32" s="292" t="s">
        <v>380</v>
      </c>
      <c r="S32" s="265" t="s">
        <v>380</v>
      </c>
      <c r="T32" s="272" t="s">
        <v>380</v>
      </c>
      <c r="U32" s="256">
        <v>290</v>
      </c>
      <c r="V32" s="256">
        <f>SUM(T32:U32)</f>
        <v>290</v>
      </c>
      <c r="W32" s="265" t="s">
        <v>380</v>
      </c>
      <c r="X32" s="262"/>
      <c r="Y32" s="263"/>
      <c r="Z32" s="292" t="s">
        <v>380</v>
      </c>
      <c r="AA32" s="262"/>
      <c r="AB32" s="262"/>
      <c r="AC32" s="262"/>
      <c r="AD32" s="265" t="s">
        <v>380</v>
      </c>
      <c r="AE32" s="265" t="s">
        <v>380</v>
      </c>
      <c r="AF32" s="306" t="s">
        <v>245</v>
      </c>
      <c r="AG32" s="254"/>
      <c r="AI32" s="261"/>
    </row>
    <row r="33" spans="2:35" ht="16.5" customHeight="1" x14ac:dyDescent="0.2">
      <c r="B33" s="424"/>
      <c r="C33" s="301" t="s">
        <v>10</v>
      </c>
      <c r="D33" s="282">
        <f>SUM(D30:D32)</f>
        <v>361</v>
      </c>
      <c r="E33" s="282">
        <f>SUM(E30:E32)</f>
        <v>7315</v>
      </c>
      <c r="F33" s="282">
        <f>SUM(F30:F32)</f>
        <v>7676</v>
      </c>
      <c r="G33" s="277">
        <f>SUM(G30:G32)</f>
        <v>1626</v>
      </c>
      <c r="H33" s="277">
        <f>SUM(H30:H32)</f>
        <v>147459</v>
      </c>
      <c r="I33" s="277">
        <f t="shared" si="0"/>
        <v>149085</v>
      </c>
      <c r="J33" s="277">
        <f>SUM(J30:J32)</f>
        <v>24</v>
      </c>
      <c r="K33" s="277">
        <f>SUM(K30:K32)</f>
        <v>0</v>
      </c>
      <c r="L33" s="277">
        <f>SUM(L30:L32)</f>
        <v>0</v>
      </c>
      <c r="M33" s="277">
        <f>SUM(M30:M32)</f>
        <v>0</v>
      </c>
      <c r="N33" s="280">
        <f>SUM(N30:N32)</f>
        <v>0</v>
      </c>
      <c r="O33" s="331"/>
      <c r="P33" s="254"/>
      <c r="Q33" s="302" t="s">
        <v>10</v>
      </c>
      <c r="R33" s="282">
        <f>SUM(R30:R32)</f>
        <v>0</v>
      </c>
      <c r="S33" s="277">
        <f>SUM(S30:S32)</f>
        <v>0</v>
      </c>
      <c r="T33" s="297">
        <f>SUM(T30:T32)</f>
        <v>0</v>
      </c>
      <c r="U33" s="279">
        <f>SUM(U30:U32)</f>
        <v>290</v>
      </c>
      <c r="V33" s="279">
        <f>SUM(V30:V32)</f>
        <v>290</v>
      </c>
      <c r="W33" s="279" t="s">
        <v>380</v>
      </c>
      <c r="X33" s="282"/>
      <c r="Y33" s="277"/>
      <c r="Z33" s="279">
        <f>SUM(Z30:Z32)</f>
        <v>0</v>
      </c>
      <c r="AA33" s="277"/>
      <c r="AB33" s="277"/>
      <c r="AC33" s="277"/>
      <c r="AD33" s="279">
        <f>SUM(AD30:AD32)</f>
        <v>0</v>
      </c>
      <c r="AE33" s="279">
        <f>SUM(AE30:AE32)</f>
        <v>0</v>
      </c>
      <c r="AF33" s="280">
        <f>SUM(AF30:AF32)</f>
        <v>9165</v>
      </c>
      <c r="AG33" s="254"/>
      <c r="AI33" s="261"/>
    </row>
    <row r="34" spans="2:35" ht="16.5" customHeight="1" x14ac:dyDescent="0.2">
      <c r="B34" s="453" t="s">
        <v>238</v>
      </c>
      <c r="C34" s="299" t="s">
        <v>39</v>
      </c>
      <c r="D34" s="257">
        <v>8110</v>
      </c>
      <c r="E34" s="257">
        <v>0</v>
      </c>
      <c r="F34" s="257">
        <v>8110</v>
      </c>
      <c r="G34" s="250">
        <v>3474</v>
      </c>
      <c r="H34" s="273">
        <v>0</v>
      </c>
      <c r="I34" s="250">
        <f t="shared" si="0"/>
        <v>3474</v>
      </c>
      <c r="J34" s="252">
        <v>502</v>
      </c>
      <c r="K34" s="334"/>
      <c r="L34" s="258"/>
      <c r="M34" s="251"/>
      <c r="N34" s="264" t="s">
        <v>380</v>
      </c>
      <c r="O34" s="327"/>
      <c r="P34" s="254"/>
      <c r="Q34" s="300" t="s">
        <v>39</v>
      </c>
      <c r="R34" s="259">
        <v>9</v>
      </c>
      <c r="S34" s="252">
        <v>699</v>
      </c>
      <c r="T34" s="259">
        <v>0</v>
      </c>
      <c r="U34" s="258">
        <v>46295</v>
      </c>
      <c r="V34" s="256">
        <f>SUM(T34:U34)</f>
        <v>46295</v>
      </c>
      <c r="W34" s="252">
        <v>526</v>
      </c>
      <c r="X34" s="257"/>
      <c r="Y34" s="250"/>
      <c r="Z34" s="258">
        <v>662</v>
      </c>
      <c r="AA34" s="250"/>
      <c r="AB34" s="257"/>
      <c r="AC34" s="257"/>
      <c r="AD34" s="259" t="s">
        <v>380</v>
      </c>
      <c r="AE34" s="258" t="s">
        <v>380</v>
      </c>
      <c r="AF34" s="291">
        <v>14145</v>
      </c>
      <c r="AG34" s="254"/>
      <c r="AI34" s="261"/>
    </row>
    <row r="35" spans="2:35" ht="16.5" customHeight="1" x14ac:dyDescent="0.2">
      <c r="B35" s="454"/>
      <c r="C35" s="304" t="s">
        <v>40</v>
      </c>
      <c r="D35" s="262">
        <v>3129</v>
      </c>
      <c r="E35" s="262">
        <v>0</v>
      </c>
      <c r="F35" s="262">
        <v>3129</v>
      </c>
      <c r="G35" s="263">
        <v>1986</v>
      </c>
      <c r="H35" s="273">
        <v>0</v>
      </c>
      <c r="I35" s="250">
        <f t="shared" si="0"/>
        <v>1986</v>
      </c>
      <c r="J35" s="265">
        <v>0</v>
      </c>
      <c r="K35" s="332"/>
      <c r="L35" s="265"/>
      <c r="M35" s="269"/>
      <c r="N35" s="270" t="s">
        <v>380</v>
      </c>
      <c r="O35" s="327"/>
      <c r="P35" s="254"/>
      <c r="Q35" s="305" t="s">
        <v>40</v>
      </c>
      <c r="R35" s="332" t="s">
        <v>380</v>
      </c>
      <c r="S35" s="265">
        <v>2555</v>
      </c>
      <c r="T35" s="292" t="s">
        <v>380</v>
      </c>
      <c r="U35" s="265" t="s">
        <v>380</v>
      </c>
      <c r="V35" s="256">
        <f>SUM(T35:U35)</f>
        <v>0</v>
      </c>
      <c r="W35" s="265">
        <v>0</v>
      </c>
      <c r="X35" s="262"/>
      <c r="Y35" s="263"/>
      <c r="Z35" s="265" t="s">
        <v>380</v>
      </c>
      <c r="AA35" s="263"/>
      <c r="AB35" s="262"/>
      <c r="AC35" s="257"/>
      <c r="AD35" s="259" t="s">
        <v>380</v>
      </c>
      <c r="AE35" s="265" t="s">
        <v>380</v>
      </c>
      <c r="AF35" s="270" t="s">
        <v>245</v>
      </c>
      <c r="AG35" s="254"/>
      <c r="AI35" s="261"/>
    </row>
    <row r="36" spans="2:35" ht="16.5" customHeight="1" x14ac:dyDescent="0.2">
      <c r="B36" s="454"/>
      <c r="C36" s="304" t="s">
        <v>44</v>
      </c>
      <c r="D36" s="262">
        <f>SUM(D34:D35)</f>
        <v>11239</v>
      </c>
      <c r="E36" s="262">
        <f>SUM(E34:E35)</f>
        <v>0</v>
      </c>
      <c r="F36" s="262">
        <f>SUM(F34:F35)</f>
        <v>11239</v>
      </c>
      <c r="G36" s="292">
        <f>SUM(G34:G35)</f>
        <v>5460</v>
      </c>
      <c r="H36" s="292">
        <f>SUM(H34:H35)</f>
        <v>0</v>
      </c>
      <c r="I36" s="262">
        <f t="shared" si="0"/>
        <v>5460</v>
      </c>
      <c r="J36" s="292">
        <f>SUM(J34:J35)</f>
        <v>502</v>
      </c>
      <c r="K36" s="292">
        <f>SUM(K34:K35)</f>
        <v>0</v>
      </c>
      <c r="L36" s="292">
        <f>SUM(L34:L35)</f>
        <v>0</v>
      </c>
      <c r="M36" s="292">
        <f>SUM(M34:M35)</f>
        <v>0</v>
      </c>
      <c r="N36" s="336">
        <f>SUM(N34:N35)</f>
        <v>0</v>
      </c>
      <c r="O36" s="327"/>
      <c r="P36" s="254"/>
      <c r="Q36" s="305" t="s">
        <v>44</v>
      </c>
      <c r="R36" s="292">
        <f t="shared" ref="R36:W36" si="6">SUM(R34:R35)</f>
        <v>9</v>
      </c>
      <c r="S36" s="265">
        <f t="shared" si="6"/>
        <v>3254</v>
      </c>
      <c r="T36" s="272">
        <f t="shared" si="6"/>
        <v>0</v>
      </c>
      <c r="U36" s="256">
        <f t="shared" si="6"/>
        <v>46295</v>
      </c>
      <c r="V36" s="256">
        <f t="shared" si="6"/>
        <v>46295</v>
      </c>
      <c r="W36" s="265">
        <f t="shared" si="6"/>
        <v>526</v>
      </c>
      <c r="X36" s="262"/>
      <c r="Y36" s="263"/>
      <c r="Z36" s="265">
        <f>SUM(Z34:Z35)</f>
        <v>662</v>
      </c>
      <c r="AA36" s="263"/>
      <c r="AB36" s="263"/>
      <c r="AC36" s="257"/>
      <c r="AD36" s="265">
        <f>SUM(AD34:AD35)</f>
        <v>0</v>
      </c>
      <c r="AE36" s="265">
        <f>SUM(AE34:AE35)</f>
        <v>0</v>
      </c>
      <c r="AF36" s="266">
        <f>SUM(AF34:AF35)</f>
        <v>14145</v>
      </c>
      <c r="AG36" s="254"/>
      <c r="AI36" s="261"/>
    </row>
    <row r="37" spans="2:35" ht="16.5" customHeight="1" x14ac:dyDescent="0.2">
      <c r="B37" s="454"/>
      <c r="C37" s="304" t="s">
        <v>45</v>
      </c>
      <c r="D37" s="257">
        <v>1813</v>
      </c>
      <c r="E37" s="257">
        <v>4219</v>
      </c>
      <c r="F37" s="257">
        <v>6032</v>
      </c>
      <c r="G37" s="250">
        <v>7638</v>
      </c>
      <c r="H37" s="250">
        <v>1182309</v>
      </c>
      <c r="I37" s="250">
        <f t="shared" si="0"/>
        <v>1189947</v>
      </c>
      <c r="J37" s="265">
        <v>80</v>
      </c>
      <c r="K37" s="332"/>
      <c r="L37" s="265"/>
      <c r="M37" s="332"/>
      <c r="N37" s="336">
        <f>SUM(N35:N36)</f>
        <v>0</v>
      </c>
      <c r="O37" s="327"/>
      <c r="P37" s="254"/>
      <c r="Q37" s="305" t="s">
        <v>45</v>
      </c>
      <c r="R37" s="292" t="s">
        <v>380</v>
      </c>
      <c r="S37" s="265">
        <v>5224</v>
      </c>
      <c r="T37" s="292">
        <v>17018</v>
      </c>
      <c r="U37" s="265">
        <v>391704</v>
      </c>
      <c r="V37" s="256">
        <f>SUM(T37:U37)</f>
        <v>408722</v>
      </c>
      <c r="W37" s="259">
        <v>0</v>
      </c>
      <c r="X37" s="259" t="s">
        <v>380</v>
      </c>
      <c r="Y37" s="259" t="s">
        <v>380</v>
      </c>
      <c r="Z37" s="259">
        <v>111.4</v>
      </c>
      <c r="AA37" s="259" t="s">
        <v>380</v>
      </c>
      <c r="AB37" s="259" t="s">
        <v>380</v>
      </c>
      <c r="AC37" s="259" t="s">
        <v>380</v>
      </c>
      <c r="AD37" s="259" t="s">
        <v>380</v>
      </c>
      <c r="AE37" s="292" t="s">
        <v>380</v>
      </c>
      <c r="AF37" s="293">
        <v>71595</v>
      </c>
      <c r="AG37" s="254"/>
      <c r="AI37" s="261"/>
    </row>
    <row r="38" spans="2:35" ht="16.5" customHeight="1" x14ac:dyDescent="0.2">
      <c r="B38" s="454"/>
      <c r="C38" s="304" t="s">
        <v>46</v>
      </c>
      <c r="D38" s="274">
        <v>2240</v>
      </c>
      <c r="E38" s="274">
        <v>0</v>
      </c>
      <c r="F38" s="274">
        <v>2240</v>
      </c>
      <c r="G38" s="273">
        <v>0</v>
      </c>
      <c r="H38" s="273">
        <v>421636</v>
      </c>
      <c r="I38" s="250">
        <f t="shared" si="0"/>
        <v>421636</v>
      </c>
      <c r="J38" s="265">
        <v>0</v>
      </c>
      <c r="K38" s="332"/>
      <c r="L38" s="265"/>
      <c r="M38" s="269"/>
      <c r="N38" s="270" t="s">
        <v>380</v>
      </c>
      <c r="O38" s="327"/>
      <c r="P38" s="254"/>
      <c r="Q38" s="305" t="s">
        <v>46</v>
      </c>
      <c r="R38" s="292" t="s">
        <v>380</v>
      </c>
      <c r="S38" s="265">
        <v>119</v>
      </c>
      <c r="T38" s="272" t="s">
        <v>380</v>
      </c>
      <c r="U38" s="256">
        <v>0</v>
      </c>
      <c r="V38" s="256">
        <f>SUM(T38:U38)</f>
        <v>0</v>
      </c>
      <c r="W38" s="265" t="s">
        <v>380</v>
      </c>
      <c r="X38" s="262"/>
      <c r="Y38" s="263"/>
      <c r="Z38" s="265" t="s">
        <v>380</v>
      </c>
      <c r="AA38" s="263"/>
      <c r="AB38" s="263"/>
      <c r="AC38" s="257"/>
      <c r="AD38" s="259" t="s">
        <v>380</v>
      </c>
      <c r="AE38" s="292" t="s">
        <v>380</v>
      </c>
      <c r="AF38" s="293">
        <v>1800</v>
      </c>
      <c r="AG38" s="254"/>
      <c r="AI38" s="261"/>
    </row>
    <row r="39" spans="2:35" ht="16.5" customHeight="1" x14ac:dyDescent="0.2">
      <c r="B39" s="454"/>
      <c r="C39" s="304" t="s">
        <v>44</v>
      </c>
      <c r="D39" s="274">
        <f>SUM(D37:D38)</f>
        <v>4053</v>
      </c>
      <c r="E39" s="274">
        <f>SUM(E37:E38)</f>
        <v>4219</v>
      </c>
      <c r="F39" s="274">
        <f>SUM(F37:F38)</f>
        <v>8272</v>
      </c>
      <c r="G39" s="265">
        <f>SUM(G37:G38)</f>
        <v>7638</v>
      </c>
      <c r="H39" s="265">
        <f>SUM(H37:H38)</f>
        <v>1603945</v>
      </c>
      <c r="I39" s="273">
        <f t="shared" si="0"/>
        <v>1611583</v>
      </c>
      <c r="J39" s="265">
        <f>SUM(J37:J38)</f>
        <v>80</v>
      </c>
      <c r="K39" s="265">
        <f>SUM(K37:K38)</f>
        <v>0</v>
      </c>
      <c r="L39" s="265">
        <f>SUM(L37:L38)</f>
        <v>0</v>
      </c>
      <c r="M39" s="265">
        <f>SUM(M37:M38)</f>
        <v>0</v>
      </c>
      <c r="N39" s="270">
        <f>SUM(N37:N38)</f>
        <v>0</v>
      </c>
      <c r="O39" s="327"/>
      <c r="P39" s="254"/>
      <c r="Q39" s="305" t="s">
        <v>44</v>
      </c>
      <c r="R39" s="292">
        <f t="shared" ref="R39:W39" si="7">SUM(R37:R38)</f>
        <v>0</v>
      </c>
      <c r="S39" s="265">
        <f t="shared" si="7"/>
        <v>5343</v>
      </c>
      <c r="T39" s="272">
        <f t="shared" si="7"/>
        <v>17018</v>
      </c>
      <c r="U39" s="256">
        <f t="shared" si="7"/>
        <v>391704</v>
      </c>
      <c r="V39" s="256">
        <f t="shared" si="7"/>
        <v>408722</v>
      </c>
      <c r="W39" s="265">
        <f t="shared" si="7"/>
        <v>0</v>
      </c>
      <c r="X39" s="263"/>
      <c r="Y39" s="263"/>
      <c r="Z39" s="265">
        <f>SUM(Z37:Z38)</f>
        <v>111.4</v>
      </c>
      <c r="AA39" s="263"/>
      <c r="AB39" s="263"/>
      <c r="AC39" s="257"/>
      <c r="AD39" s="265">
        <f>SUM(AD37:AD38)</f>
        <v>0</v>
      </c>
      <c r="AE39" s="265">
        <f>SUM(AE37:AE38)</f>
        <v>0</v>
      </c>
      <c r="AF39" s="293">
        <f>SUM(AF37:AF38)</f>
        <v>73395</v>
      </c>
      <c r="AG39" s="254"/>
      <c r="AI39" s="261"/>
    </row>
    <row r="40" spans="2:35" ht="16.5" customHeight="1" x14ac:dyDescent="0.2">
      <c r="B40" s="455"/>
      <c r="C40" s="301" t="s">
        <v>10</v>
      </c>
      <c r="D40" s="282">
        <f>D36+D39</f>
        <v>15292</v>
      </c>
      <c r="E40" s="282">
        <f>SUM(E36+E39)</f>
        <v>4219</v>
      </c>
      <c r="F40" s="282">
        <f>F36+F39</f>
        <v>19511</v>
      </c>
      <c r="G40" s="277">
        <f>G36+G39</f>
        <v>13098</v>
      </c>
      <c r="H40" s="279">
        <f>SUM(H39,H36)</f>
        <v>1603945</v>
      </c>
      <c r="I40" s="279">
        <f>SUM(I39,I36)</f>
        <v>1617043</v>
      </c>
      <c r="J40" s="279">
        <f>SUM(J39,J36)</f>
        <v>582</v>
      </c>
      <c r="K40" s="277">
        <f>SUM(K34:K39)</f>
        <v>0</v>
      </c>
      <c r="L40" s="277">
        <f>SUM(L34:L39)</f>
        <v>0</v>
      </c>
      <c r="M40" s="277">
        <f>SUM(M34:M39)</f>
        <v>0</v>
      </c>
      <c r="N40" s="298">
        <f>SUM(N39,N36)</f>
        <v>0</v>
      </c>
      <c r="O40" s="327"/>
      <c r="P40" s="254"/>
      <c r="Q40" s="302" t="s">
        <v>10</v>
      </c>
      <c r="R40" s="297">
        <f t="shared" ref="R40:W40" si="8">SUM(R39,R36)</f>
        <v>9</v>
      </c>
      <c r="S40" s="279">
        <f t="shared" si="8"/>
        <v>8597</v>
      </c>
      <c r="T40" s="297">
        <f t="shared" si="8"/>
        <v>17018</v>
      </c>
      <c r="U40" s="279">
        <f t="shared" si="8"/>
        <v>437999</v>
      </c>
      <c r="V40" s="279">
        <f t="shared" si="8"/>
        <v>455017</v>
      </c>
      <c r="W40" s="279">
        <f t="shared" si="8"/>
        <v>526</v>
      </c>
      <c r="X40" s="277"/>
      <c r="Y40" s="277"/>
      <c r="Z40" s="279">
        <f>SUM(Z39,Z36)</f>
        <v>773.4</v>
      </c>
      <c r="AA40" s="277"/>
      <c r="AB40" s="277"/>
      <c r="AC40" s="277"/>
      <c r="AD40" s="279">
        <f>SUM(AD39,AD36)</f>
        <v>0</v>
      </c>
      <c r="AE40" s="279">
        <f>SUM(AE39,AE36)</f>
        <v>0</v>
      </c>
      <c r="AF40" s="280">
        <f>AF36+AF39</f>
        <v>87540</v>
      </c>
      <c r="AG40" s="254"/>
      <c r="AH40" s="303"/>
      <c r="AI40" s="261"/>
    </row>
    <row r="41" spans="2:35" ht="16.5" customHeight="1" x14ac:dyDescent="0.2">
      <c r="B41" s="453" t="s">
        <v>239</v>
      </c>
      <c r="C41" s="299" t="s">
        <v>47</v>
      </c>
      <c r="D41" s="262">
        <v>4390</v>
      </c>
      <c r="E41" s="262">
        <v>0</v>
      </c>
      <c r="F41" s="262">
        <v>4390</v>
      </c>
      <c r="G41" s="263">
        <v>5853</v>
      </c>
      <c r="H41" s="263">
        <v>1052863</v>
      </c>
      <c r="I41" s="250">
        <f t="shared" ref="I41:I51" si="9">SUM(G41:H41)</f>
        <v>1058716</v>
      </c>
      <c r="J41" s="252">
        <v>0</v>
      </c>
      <c r="K41" s="334"/>
      <c r="L41" s="258"/>
      <c r="M41" s="251"/>
      <c r="N41" s="264" t="s">
        <v>383</v>
      </c>
      <c r="O41" s="327"/>
      <c r="P41" s="254"/>
      <c r="Q41" s="300" t="s">
        <v>47</v>
      </c>
      <c r="R41" s="334" t="s">
        <v>383</v>
      </c>
      <c r="S41" s="258" t="s">
        <v>383</v>
      </c>
      <c r="T41" s="292" t="s">
        <v>383</v>
      </c>
      <c r="U41" s="265">
        <v>59</v>
      </c>
      <c r="V41" s="256">
        <f>SUM(T41:U41)</f>
        <v>59</v>
      </c>
      <c r="W41" s="258" t="s">
        <v>383</v>
      </c>
      <c r="X41" s="257"/>
      <c r="Y41" s="250"/>
      <c r="Z41" s="258" t="s">
        <v>383</v>
      </c>
      <c r="AA41" s="250"/>
      <c r="AB41" s="250"/>
      <c r="AC41" s="250"/>
      <c r="AD41" s="258" t="s">
        <v>383</v>
      </c>
      <c r="AE41" s="259" t="s">
        <v>383</v>
      </c>
      <c r="AF41" s="266">
        <v>545367</v>
      </c>
      <c r="AG41" s="254"/>
      <c r="AI41" s="261"/>
    </row>
    <row r="42" spans="2:35" ht="16.5" customHeight="1" x14ac:dyDescent="0.2">
      <c r="B42" s="454"/>
      <c r="C42" s="299" t="s">
        <v>186</v>
      </c>
      <c r="D42" s="262">
        <v>22716</v>
      </c>
      <c r="E42" s="262">
        <v>30</v>
      </c>
      <c r="F42" s="262">
        <v>22746</v>
      </c>
      <c r="G42" s="263">
        <v>5639</v>
      </c>
      <c r="H42" s="263">
        <v>91168</v>
      </c>
      <c r="I42" s="250">
        <f t="shared" si="9"/>
        <v>96807</v>
      </c>
      <c r="J42" s="258">
        <v>691</v>
      </c>
      <c r="K42" s="334"/>
      <c r="L42" s="258"/>
      <c r="M42" s="251"/>
      <c r="N42" s="270" t="s">
        <v>383</v>
      </c>
      <c r="O42" s="327"/>
      <c r="P42" s="254"/>
      <c r="Q42" s="305" t="s">
        <v>186</v>
      </c>
      <c r="R42" s="334">
        <v>31</v>
      </c>
      <c r="S42" s="258">
        <v>18</v>
      </c>
      <c r="T42" s="292">
        <v>0</v>
      </c>
      <c r="U42" s="265">
        <v>0</v>
      </c>
      <c r="V42" s="256">
        <f>SUM(T42:U42)</f>
        <v>0</v>
      </c>
      <c r="W42" s="258">
        <v>0</v>
      </c>
      <c r="X42" s="257"/>
      <c r="Y42" s="250"/>
      <c r="Z42" s="258">
        <v>0</v>
      </c>
      <c r="AA42" s="250"/>
      <c r="AB42" s="250"/>
      <c r="AC42" s="250"/>
      <c r="AD42" s="258" t="s">
        <v>383</v>
      </c>
      <c r="AE42" s="259" t="s">
        <v>383</v>
      </c>
      <c r="AF42" s="266">
        <v>720193</v>
      </c>
      <c r="AG42" s="254"/>
      <c r="AI42" s="261"/>
    </row>
    <row r="43" spans="2:35" ht="16.5" customHeight="1" x14ac:dyDescent="0.2">
      <c r="B43" s="454"/>
      <c r="C43" s="304" t="s">
        <v>52</v>
      </c>
      <c r="D43" s="262">
        <v>3586</v>
      </c>
      <c r="E43" s="262">
        <v>0</v>
      </c>
      <c r="F43" s="262">
        <v>3586</v>
      </c>
      <c r="G43" s="265">
        <v>0</v>
      </c>
      <c r="H43" s="265">
        <v>7356</v>
      </c>
      <c r="I43" s="258">
        <f t="shared" si="9"/>
        <v>7356</v>
      </c>
      <c r="J43" s="265">
        <v>0</v>
      </c>
      <c r="K43" s="332"/>
      <c r="L43" s="265"/>
      <c r="M43" s="269"/>
      <c r="N43" s="270" t="s">
        <v>383</v>
      </c>
      <c r="O43" s="327"/>
      <c r="P43" s="254"/>
      <c r="Q43" s="305" t="s">
        <v>52</v>
      </c>
      <c r="R43" s="292" t="s">
        <v>383</v>
      </c>
      <c r="S43" s="265" t="s">
        <v>383</v>
      </c>
      <c r="T43" s="292" t="s">
        <v>383</v>
      </c>
      <c r="U43" s="265" t="s">
        <v>383</v>
      </c>
      <c r="V43" s="256">
        <f>SUM(T43:U43)</f>
        <v>0</v>
      </c>
      <c r="W43" s="265" t="s">
        <v>383</v>
      </c>
      <c r="X43" s="262"/>
      <c r="Y43" s="263"/>
      <c r="Z43" s="265" t="s">
        <v>383</v>
      </c>
      <c r="AA43" s="263"/>
      <c r="AB43" s="263"/>
      <c r="AC43" s="263"/>
      <c r="AD43" s="265" t="s">
        <v>383</v>
      </c>
      <c r="AE43" s="292" t="s">
        <v>383</v>
      </c>
      <c r="AF43" s="270" t="s">
        <v>245</v>
      </c>
      <c r="AG43" s="254"/>
      <c r="AI43" s="261"/>
    </row>
    <row r="44" spans="2:35" ht="16.5" customHeight="1" x14ac:dyDescent="0.2">
      <c r="B44" s="454"/>
      <c r="C44" s="304" t="s">
        <v>49</v>
      </c>
      <c r="D44" s="274">
        <v>4737</v>
      </c>
      <c r="E44" s="274">
        <v>0</v>
      </c>
      <c r="F44" s="274">
        <v>4737</v>
      </c>
      <c r="G44" s="256">
        <v>174</v>
      </c>
      <c r="H44" s="273">
        <v>7414</v>
      </c>
      <c r="I44" s="250">
        <f t="shared" si="9"/>
        <v>7588</v>
      </c>
      <c r="J44" s="265">
        <v>262</v>
      </c>
      <c r="K44" s="332"/>
      <c r="L44" s="265"/>
      <c r="M44" s="269"/>
      <c r="N44" s="270" t="s">
        <v>383</v>
      </c>
      <c r="O44" s="327"/>
      <c r="P44" s="254"/>
      <c r="Q44" s="305" t="s">
        <v>49</v>
      </c>
      <c r="R44" s="292">
        <v>155</v>
      </c>
      <c r="S44" s="265">
        <v>13</v>
      </c>
      <c r="T44" s="272" t="s">
        <v>383</v>
      </c>
      <c r="U44" s="256">
        <v>0</v>
      </c>
      <c r="V44" s="256">
        <f>SUM(T44:U44)</f>
        <v>0</v>
      </c>
      <c r="W44" s="265">
        <v>26</v>
      </c>
      <c r="X44" s="262"/>
      <c r="Y44" s="263"/>
      <c r="Z44" s="265">
        <v>14</v>
      </c>
      <c r="AA44" s="263"/>
      <c r="AB44" s="263"/>
      <c r="AC44" s="263"/>
      <c r="AD44" s="265" t="s">
        <v>383</v>
      </c>
      <c r="AE44" s="292" t="s">
        <v>383</v>
      </c>
      <c r="AF44" s="293">
        <v>6525</v>
      </c>
      <c r="AI44" s="261"/>
    </row>
    <row r="45" spans="2:35" ht="16.5" customHeight="1" x14ac:dyDescent="0.2">
      <c r="B45" s="455"/>
      <c r="C45" s="301" t="s">
        <v>10</v>
      </c>
      <c r="D45" s="279">
        <f>SUM(D41:D44)</f>
        <v>35429</v>
      </c>
      <c r="E45" s="279">
        <f>SUM(E41:E44)</f>
        <v>30</v>
      </c>
      <c r="F45" s="279">
        <f>SUM(F41:F44)</f>
        <v>35459</v>
      </c>
      <c r="G45" s="279">
        <f>SUM(G41:G44)</f>
        <v>11666</v>
      </c>
      <c r="H45" s="279">
        <f>SUM(H41:H44)</f>
        <v>1158801</v>
      </c>
      <c r="I45" s="277">
        <f>SUM(G45:H45)</f>
        <v>1170467</v>
      </c>
      <c r="J45" s="279">
        <f>SUM(J41:J44)</f>
        <v>953</v>
      </c>
      <c r="K45" s="279">
        <f>SUM(K41:K44)</f>
        <v>0</v>
      </c>
      <c r="L45" s="279">
        <f>SUM(L41:L44)</f>
        <v>0</v>
      </c>
      <c r="M45" s="279">
        <f>SUM(M41:M44)</f>
        <v>0</v>
      </c>
      <c r="N45" s="298">
        <f>SUM(N41:N44)</f>
        <v>0</v>
      </c>
      <c r="O45" s="327"/>
      <c r="P45" s="254"/>
      <c r="Q45" s="302" t="s">
        <v>10</v>
      </c>
      <c r="R45" s="297">
        <f>SUM(R41:R44)</f>
        <v>186</v>
      </c>
      <c r="S45" s="279">
        <f>SUM(S41:S44)</f>
        <v>31</v>
      </c>
      <c r="T45" s="297">
        <f t="shared" ref="T45:Y45" si="10">SUM(T41:T44)</f>
        <v>0</v>
      </c>
      <c r="U45" s="279">
        <f t="shared" si="10"/>
        <v>59</v>
      </c>
      <c r="V45" s="279">
        <f t="shared" si="10"/>
        <v>59</v>
      </c>
      <c r="W45" s="279">
        <f t="shared" si="10"/>
        <v>26</v>
      </c>
      <c r="X45" s="279">
        <f t="shared" si="10"/>
        <v>0</v>
      </c>
      <c r="Y45" s="279">
        <f t="shared" si="10"/>
        <v>0</v>
      </c>
      <c r="Z45" s="279">
        <f>SUM(Z41:Z44)</f>
        <v>14</v>
      </c>
      <c r="AA45" s="277"/>
      <c r="AB45" s="277"/>
      <c r="AC45" s="277"/>
      <c r="AD45" s="279">
        <f>SUM(AD41:AD44)</f>
        <v>0</v>
      </c>
      <c r="AE45" s="279">
        <f>SUM(AE41:AE44)</f>
        <v>0</v>
      </c>
      <c r="AF45" s="280">
        <f>SUM(AF41:AF44)</f>
        <v>1272085</v>
      </c>
      <c r="AI45" s="261"/>
    </row>
    <row r="46" spans="2:35" ht="16.5" customHeight="1" x14ac:dyDescent="0.2">
      <c r="B46" s="245"/>
      <c r="C46" s="299" t="s">
        <v>53</v>
      </c>
      <c r="D46" s="257">
        <v>0</v>
      </c>
      <c r="E46" s="257">
        <v>37</v>
      </c>
      <c r="F46" s="257">
        <v>37</v>
      </c>
      <c r="G46" s="250">
        <v>313</v>
      </c>
      <c r="H46" s="250">
        <v>863</v>
      </c>
      <c r="I46" s="250">
        <f t="shared" si="9"/>
        <v>1176</v>
      </c>
      <c r="J46" s="258">
        <v>384</v>
      </c>
      <c r="K46" s="334"/>
      <c r="L46" s="258"/>
      <c r="M46" s="251"/>
      <c r="N46" s="264" t="s">
        <v>380</v>
      </c>
      <c r="O46" s="327"/>
      <c r="P46" s="254"/>
      <c r="Q46" s="300" t="s">
        <v>53</v>
      </c>
      <c r="R46" s="259">
        <v>0</v>
      </c>
      <c r="S46" s="258" t="s">
        <v>380</v>
      </c>
      <c r="T46" s="259" t="s">
        <v>380</v>
      </c>
      <c r="U46" s="258">
        <v>20</v>
      </c>
      <c r="V46" s="256">
        <f>SUM(T46:U46)</f>
        <v>20</v>
      </c>
      <c r="W46" s="265">
        <v>30</v>
      </c>
      <c r="X46" s="262"/>
      <c r="Y46" s="263"/>
      <c r="Z46" s="265" t="s">
        <v>380</v>
      </c>
      <c r="AA46" s="250"/>
      <c r="AB46" s="250"/>
      <c r="AC46" s="250"/>
      <c r="AD46" s="258" t="s">
        <v>380</v>
      </c>
      <c r="AE46" s="259">
        <v>1040</v>
      </c>
      <c r="AF46" s="291">
        <v>207502</v>
      </c>
      <c r="AI46" s="261"/>
    </row>
    <row r="47" spans="2:35" ht="16.5" customHeight="1" x14ac:dyDescent="0.2">
      <c r="B47" s="245" t="s">
        <v>83</v>
      </c>
      <c r="C47" s="304" t="s">
        <v>56</v>
      </c>
      <c r="D47" s="262">
        <v>3318</v>
      </c>
      <c r="E47" s="262">
        <v>0</v>
      </c>
      <c r="F47" s="262">
        <v>3318</v>
      </c>
      <c r="G47" s="263">
        <v>1356</v>
      </c>
      <c r="H47" s="265">
        <v>0</v>
      </c>
      <c r="I47" s="250">
        <f t="shared" si="9"/>
        <v>1356</v>
      </c>
      <c r="J47" s="265">
        <v>0</v>
      </c>
      <c r="K47" s="332"/>
      <c r="L47" s="265"/>
      <c r="M47" s="269"/>
      <c r="N47" s="270" t="s">
        <v>384</v>
      </c>
      <c r="O47" s="327"/>
      <c r="P47" s="254"/>
      <c r="Q47" s="305" t="s">
        <v>56</v>
      </c>
      <c r="R47" s="292" t="s">
        <v>384</v>
      </c>
      <c r="S47" s="265">
        <v>0</v>
      </c>
      <c r="T47" s="292" t="s">
        <v>384</v>
      </c>
      <c r="U47" s="265">
        <v>0</v>
      </c>
      <c r="V47" s="256">
        <f>SUM(T47:U47)</f>
        <v>0</v>
      </c>
      <c r="W47" s="265">
        <v>0</v>
      </c>
      <c r="X47" s="262"/>
      <c r="Y47" s="263"/>
      <c r="Z47" s="265" t="s">
        <v>384</v>
      </c>
      <c r="AA47" s="263"/>
      <c r="AB47" s="263"/>
      <c r="AC47" s="263"/>
      <c r="AD47" s="265" t="s">
        <v>384</v>
      </c>
      <c r="AE47" s="292">
        <v>0</v>
      </c>
      <c r="AF47" s="266">
        <v>608112</v>
      </c>
      <c r="AI47" s="261"/>
    </row>
    <row r="48" spans="2:35" ht="16.5" customHeight="1" x14ac:dyDescent="0.2">
      <c r="B48" s="245" t="s">
        <v>385</v>
      </c>
      <c r="C48" s="304" t="s">
        <v>57</v>
      </c>
      <c r="D48" s="265">
        <v>0</v>
      </c>
      <c r="E48" s="262">
        <v>0</v>
      </c>
      <c r="F48" s="265">
        <v>0</v>
      </c>
      <c r="G48" s="263">
        <v>0</v>
      </c>
      <c r="H48" s="265">
        <v>2000</v>
      </c>
      <c r="I48" s="250">
        <f t="shared" si="9"/>
        <v>2000</v>
      </c>
      <c r="J48" s="265">
        <v>0</v>
      </c>
      <c r="K48" s="332"/>
      <c r="L48" s="265"/>
      <c r="M48" s="269"/>
      <c r="N48" s="270" t="s">
        <v>384</v>
      </c>
      <c r="O48" s="327"/>
      <c r="P48" s="254"/>
      <c r="Q48" s="305" t="s">
        <v>57</v>
      </c>
      <c r="R48" s="292">
        <v>3700</v>
      </c>
      <c r="S48" s="265" t="s">
        <v>384</v>
      </c>
      <c r="T48" s="292" t="s">
        <v>384</v>
      </c>
      <c r="U48" s="265">
        <v>54413</v>
      </c>
      <c r="V48" s="256">
        <f>SUM(T48:U48)</f>
        <v>54413</v>
      </c>
      <c r="W48" s="265" t="s">
        <v>384</v>
      </c>
      <c r="X48" s="262"/>
      <c r="Y48" s="263"/>
      <c r="Z48" s="265">
        <v>300</v>
      </c>
      <c r="AA48" s="263"/>
      <c r="AB48" s="263"/>
      <c r="AC48" s="263"/>
      <c r="AD48" s="265" t="s">
        <v>384</v>
      </c>
      <c r="AE48" s="292">
        <v>0</v>
      </c>
      <c r="AF48" s="266">
        <v>584960</v>
      </c>
      <c r="AI48" s="261"/>
    </row>
    <row r="49" spans="2:35" ht="16.5" customHeight="1" x14ac:dyDescent="0.2">
      <c r="B49" s="245" t="s">
        <v>84</v>
      </c>
      <c r="C49" s="304" t="s">
        <v>54</v>
      </c>
      <c r="D49" s="288">
        <v>95</v>
      </c>
      <c r="E49" s="288">
        <v>126</v>
      </c>
      <c r="F49" s="288">
        <v>221</v>
      </c>
      <c r="G49" s="290">
        <v>0</v>
      </c>
      <c r="H49" s="268">
        <v>193581</v>
      </c>
      <c r="I49" s="250">
        <f t="shared" si="9"/>
        <v>193581</v>
      </c>
      <c r="J49" s="265">
        <v>0</v>
      </c>
      <c r="K49" s="332"/>
      <c r="L49" s="265"/>
      <c r="M49" s="269"/>
      <c r="N49" s="270" t="s">
        <v>386</v>
      </c>
      <c r="O49" s="327"/>
      <c r="P49" s="254"/>
      <c r="Q49" s="305" t="s">
        <v>54</v>
      </c>
      <c r="R49" s="292" t="s">
        <v>386</v>
      </c>
      <c r="S49" s="265" t="s">
        <v>386</v>
      </c>
      <c r="T49" s="289" t="s">
        <v>386</v>
      </c>
      <c r="U49" s="290" t="s">
        <v>386</v>
      </c>
      <c r="V49" s="256">
        <f>SUM(T49:U49)</f>
        <v>0</v>
      </c>
      <c r="W49" s="265">
        <v>0</v>
      </c>
      <c r="X49" s="262"/>
      <c r="Y49" s="263"/>
      <c r="Z49" s="265" t="s">
        <v>386</v>
      </c>
      <c r="AA49" s="263"/>
      <c r="AB49" s="263"/>
      <c r="AC49" s="263"/>
      <c r="AD49" s="265" t="s">
        <v>386</v>
      </c>
      <c r="AE49" s="265">
        <v>0</v>
      </c>
      <c r="AF49" s="266">
        <v>21000</v>
      </c>
      <c r="AI49" s="261"/>
    </row>
    <row r="50" spans="2:35" ht="16.5" customHeight="1" x14ac:dyDescent="0.2">
      <c r="B50" s="275"/>
      <c r="C50" s="301" t="s">
        <v>10</v>
      </c>
      <c r="D50" s="279">
        <f>SUM(D46:D49)</f>
        <v>3413</v>
      </c>
      <c r="E50" s="279">
        <f>SUM(E46:E49)</f>
        <v>163</v>
      </c>
      <c r="F50" s="279">
        <f>SUM(F46:F49)</f>
        <v>3576</v>
      </c>
      <c r="G50" s="279">
        <f>SUM(G46:G49)</f>
        <v>1669</v>
      </c>
      <c r="H50" s="279">
        <f>SUM(H46:H49)</f>
        <v>196444</v>
      </c>
      <c r="I50" s="277">
        <f t="shared" si="9"/>
        <v>198113</v>
      </c>
      <c r="J50" s="279">
        <f>SUM(J46:J49)</f>
        <v>384</v>
      </c>
      <c r="K50" s="279">
        <f>SUM(K46:K49)</f>
        <v>0</v>
      </c>
      <c r="L50" s="279">
        <f>SUM(L46:L49)</f>
        <v>0</v>
      </c>
      <c r="M50" s="279">
        <f>SUM(M46:M49)</f>
        <v>0</v>
      </c>
      <c r="N50" s="298">
        <f>SUM(N46:N49)</f>
        <v>0</v>
      </c>
      <c r="O50" s="327"/>
      <c r="P50" s="254"/>
      <c r="Q50" s="302" t="s">
        <v>10</v>
      </c>
      <c r="R50" s="297">
        <f t="shared" ref="R50:W50" si="11">SUM(R46:R49)</f>
        <v>3700</v>
      </c>
      <c r="S50" s="279">
        <f t="shared" si="11"/>
        <v>0</v>
      </c>
      <c r="T50" s="297">
        <f t="shared" si="11"/>
        <v>0</v>
      </c>
      <c r="U50" s="279">
        <f t="shared" si="11"/>
        <v>54433</v>
      </c>
      <c r="V50" s="279">
        <f t="shared" si="11"/>
        <v>54433</v>
      </c>
      <c r="W50" s="279">
        <f t="shared" si="11"/>
        <v>30</v>
      </c>
      <c r="X50" s="277"/>
      <c r="Y50" s="277"/>
      <c r="Z50" s="279">
        <f>SUM(Z46:Z49)</f>
        <v>300</v>
      </c>
      <c r="AA50" s="277"/>
      <c r="AB50" s="277"/>
      <c r="AC50" s="277"/>
      <c r="AD50" s="279">
        <f>SUM(AD46:AD49)</f>
        <v>0</v>
      </c>
      <c r="AE50" s="279">
        <f>SUM(AE46:AE49)</f>
        <v>1040</v>
      </c>
      <c r="AF50" s="280">
        <f>SUM(AF46:AF49)</f>
        <v>1421574</v>
      </c>
      <c r="AH50" s="303"/>
      <c r="AI50" s="261"/>
    </row>
    <row r="51" spans="2:35" ht="16.5" customHeight="1" x14ac:dyDescent="0.2">
      <c r="B51" s="451" t="s">
        <v>88</v>
      </c>
      <c r="C51" s="452"/>
      <c r="D51" s="307">
        <f>D14+D17+D21+D23+D26+D29+D33+D40+D45+D50</f>
        <v>70764</v>
      </c>
      <c r="E51" s="307">
        <f>E14+E17+E21+E23+E26+E29+E33+E40+E45+E50</f>
        <v>18339</v>
      </c>
      <c r="F51" s="307">
        <f>F14+F17+F21+F23+F26+F29+F33+F40+F45+F50</f>
        <v>89103</v>
      </c>
      <c r="G51" s="307">
        <f>SUM(G14,G21,G17,G26,G23,G29,G33,G40,G45,G50)</f>
        <v>160931</v>
      </c>
      <c r="H51" s="307">
        <f>SUM(H14,H21,H17,H26,H23,H29,H33,H40,H45,H50)</f>
        <v>4291423</v>
      </c>
      <c r="I51" s="308">
        <f t="shared" si="9"/>
        <v>4452354</v>
      </c>
      <c r="J51" s="307">
        <f>SUM(J14,J21,J17,J26,J23,J29,J33,J40,J45,J50)</f>
        <v>229647</v>
      </c>
      <c r="K51" s="307"/>
      <c r="L51" s="307"/>
      <c r="M51" s="307"/>
      <c r="N51" s="309">
        <f>SUM(N50,N45,N40,N29,N23,N33,N26,N17,N21,N14)</f>
        <v>7758</v>
      </c>
      <c r="O51" s="331"/>
      <c r="P51" s="254"/>
      <c r="Q51" s="310" t="s">
        <v>210</v>
      </c>
      <c r="R51" s="337">
        <f>SUM(R50,R45,R40,R29,R23,R33,R26,R17,R21,R14)</f>
        <v>13451</v>
      </c>
      <c r="S51" s="307">
        <f>SUM(S50,S45,S40,S29,S23,S33,S26,S17,S21,S14)</f>
        <v>8675</v>
      </c>
      <c r="T51" s="337">
        <f>SUM(T14,T21,T17,T26,T33,T23,T29,T40,T45,T50)</f>
        <v>25120</v>
      </c>
      <c r="U51" s="307">
        <f>SUM(U14,U21,U17,U26,U33,U23,U29,U40,U45,U50)</f>
        <v>515493</v>
      </c>
      <c r="V51" s="307">
        <f>SUM(V14,V21,V17,V26,V33,V23,V29,V40,V45,V50)</f>
        <v>540613</v>
      </c>
      <c r="W51" s="307">
        <f>SUM(W14,W21,W17,W26,W33,W23,W29,W40,W45,W50)</f>
        <v>734</v>
      </c>
      <c r="X51" s="337"/>
      <c r="Y51" s="307"/>
      <c r="Z51" s="307">
        <f>SUM(Z14,Z21,Z17,Z26,Z33,Z23,Z29,Z40,Z45,Z50)</f>
        <v>1118.4000000000001</v>
      </c>
      <c r="AA51" s="307"/>
      <c r="AB51" s="307"/>
      <c r="AC51" s="307"/>
      <c r="AD51" s="307">
        <f>SUM(AD14,AD21,AD17,AD26,AD33,AD23,AD29,AD40,AD45,AD50)</f>
        <v>0</v>
      </c>
      <c r="AE51" s="307">
        <f>SUM(AE14,AE21,AE17,AE26,AE33,AE23,AE29,AE40,AE45,AE50)</f>
        <v>1040</v>
      </c>
      <c r="AF51" s="309">
        <f>AF14+AF17+AF21+AF23+AF26+AF29+AF33+AF40+AF45+AF50</f>
        <v>3014085</v>
      </c>
      <c r="AI51" s="261"/>
    </row>
    <row r="52" spans="2:35" ht="27" customHeight="1" x14ac:dyDescent="0.2">
      <c r="B52" s="234"/>
      <c r="C52" s="234"/>
      <c r="D52" s="331"/>
      <c r="E52" s="331"/>
      <c r="F52" s="331"/>
      <c r="G52" s="331"/>
      <c r="H52" s="331"/>
      <c r="I52" s="254"/>
      <c r="J52" s="331"/>
      <c r="K52" s="331"/>
      <c r="L52" s="331"/>
      <c r="M52" s="331"/>
      <c r="N52" s="331"/>
      <c r="O52" s="331"/>
      <c r="P52" s="254"/>
      <c r="Q52" s="338"/>
      <c r="R52" s="331"/>
      <c r="S52" s="331"/>
      <c r="T52" s="331"/>
      <c r="U52" s="331"/>
      <c r="V52" s="331"/>
      <c r="W52" s="331"/>
      <c r="X52" s="331"/>
      <c r="Y52" s="331"/>
      <c r="Z52" s="331"/>
      <c r="AA52" s="331"/>
      <c r="AB52" s="331"/>
      <c r="AC52" s="331"/>
      <c r="AD52" s="331"/>
      <c r="AE52" s="331"/>
      <c r="AF52" s="331"/>
      <c r="AI52" s="261"/>
    </row>
    <row r="53" spans="2:35" ht="15.75" customHeight="1" x14ac:dyDescent="0.2">
      <c r="B53" s="339"/>
      <c r="C53" s="234"/>
      <c r="D53" s="331"/>
      <c r="E53" s="331"/>
      <c r="F53" s="331"/>
      <c r="G53" s="331"/>
      <c r="H53" s="331"/>
      <c r="I53" s="254"/>
      <c r="J53" s="331"/>
      <c r="K53" s="331"/>
      <c r="L53" s="331"/>
      <c r="M53" s="331"/>
      <c r="N53" s="331"/>
      <c r="O53" s="331"/>
      <c r="P53" s="254"/>
      <c r="Q53" s="338"/>
      <c r="R53" s="331"/>
      <c r="S53" s="331"/>
      <c r="T53" s="331"/>
      <c r="U53" s="331"/>
      <c r="V53" s="331"/>
      <c r="W53" s="331"/>
      <c r="X53" s="331"/>
      <c r="Y53" s="331"/>
      <c r="Z53" s="331"/>
      <c r="AA53" s="331"/>
      <c r="AB53" s="331"/>
      <c r="AC53" s="331"/>
      <c r="AD53" s="331"/>
      <c r="AE53" s="331"/>
      <c r="AF53" s="331"/>
      <c r="AI53" s="261"/>
    </row>
    <row r="54" spans="2:35" ht="15.75" customHeight="1" x14ac:dyDescent="0.2">
      <c r="B54" s="234"/>
      <c r="C54" s="234"/>
      <c r="D54" s="331"/>
      <c r="E54" s="331"/>
      <c r="F54" s="331"/>
      <c r="G54" s="331"/>
      <c r="H54" s="331"/>
      <c r="I54" s="254"/>
      <c r="J54" s="331"/>
      <c r="K54" s="331"/>
      <c r="L54" s="331"/>
      <c r="M54" s="331"/>
      <c r="N54" s="331"/>
      <c r="O54" s="331"/>
      <c r="P54" s="254"/>
      <c r="Q54" s="338"/>
      <c r="R54" s="331"/>
      <c r="S54" s="331"/>
      <c r="T54" s="331"/>
      <c r="U54" s="331"/>
      <c r="V54" s="331"/>
      <c r="W54" s="331"/>
      <c r="X54" s="331"/>
      <c r="Y54" s="331"/>
      <c r="Z54" s="331"/>
      <c r="AA54" s="331"/>
      <c r="AB54" s="331"/>
      <c r="AC54" s="331"/>
      <c r="AD54" s="331"/>
      <c r="AE54" s="331"/>
      <c r="AF54" s="331"/>
      <c r="AI54" s="261"/>
    </row>
    <row r="55" spans="2:35" ht="15.75" customHeight="1" x14ac:dyDescent="0.2">
      <c r="B55" s="234"/>
      <c r="C55" s="234"/>
      <c r="D55" s="331"/>
      <c r="E55" s="331"/>
      <c r="F55" s="331"/>
      <c r="G55" s="331"/>
      <c r="H55" s="331"/>
      <c r="I55" s="254"/>
      <c r="J55" s="331"/>
      <c r="K55" s="331"/>
      <c r="L55" s="331"/>
      <c r="M55" s="331"/>
      <c r="N55" s="331"/>
      <c r="O55" s="331"/>
      <c r="P55" s="254"/>
      <c r="Q55" s="338"/>
      <c r="R55" s="331"/>
      <c r="S55" s="331"/>
      <c r="T55" s="331"/>
      <c r="U55" s="331"/>
      <c r="V55" s="331"/>
      <c r="W55" s="331"/>
      <c r="X55" s="331"/>
      <c r="Y55" s="331"/>
      <c r="Z55" s="331"/>
      <c r="AA55" s="331"/>
      <c r="AB55" s="331"/>
      <c r="AC55" s="331"/>
      <c r="AD55" s="331"/>
      <c r="AE55" s="331"/>
      <c r="AF55" s="331"/>
      <c r="AI55" s="261"/>
    </row>
    <row r="56" spans="2:35" ht="17.25" customHeight="1" x14ac:dyDescent="0.2">
      <c r="E56" s="229"/>
      <c r="F56" s="229"/>
      <c r="H56" s="311"/>
    </row>
    <row r="57" spans="2:35" ht="15.75" customHeight="1" x14ac:dyDescent="0.2">
      <c r="B57" s="459"/>
      <c r="C57" s="460"/>
      <c r="D57" s="460"/>
      <c r="E57" s="460"/>
      <c r="F57" s="460"/>
      <c r="G57" s="460"/>
      <c r="H57" s="460"/>
      <c r="I57" s="460"/>
      <c r="J57" s="460"/>
      <c r="K57" s="460"/>
      <c r="L57" s="460"/>
      <c r="M57" s="460"/>
      <c r="N57" s="460"/>
      <c r="O57" s="316"/>
      <c r="Q57" s="459"/>
      <c r="R57" s="459"/>
      <c r="S57" s="459"/>
      <c r="T57" s="460"/>
      <c r="U57" s="460"/>
      <c r="V57" s="460"/>
      <c r="W57" s="460"/>
      <c r="X57" s="460"/>
      <c r="Y57" s="460"/>
      <c r="Z57" s="460"/>
      <c r="AA57" s="460"/>
      <c r="AB57" s="460"/>
      <c r="AC57" s="460"/>
      <c r="AD57" s="460"/>
      <c r="AE57" s="461"/>
      <c r="AF57" s="461"/>
    </row>
    <row r="59" spans="2:35" x14ac:dyDescent="0.2">
      <c r="D59" s="312"/>
      <c r="E59" s="340"/>
      <c r="F59" s="340"/>
      <c r="G59" s="312"/>
      <c r="H59" s="312"/>
      <c r="I59" s="312"/>
      <c r="J59" s="312"/>
      <c r="K59" s="312"/>
      <c r="L59" s="312"/>
      <c r="M59" s="312"/>
      <c r="N59" s="312"/>
      <c r="O59" s="312"/>
      <c r="P59" s="312"/>
      <c r="Q59" s="312"/>
      <c r="R59" s="312"/>
      <c r="S59" s="312"/>
      <c r="T59" s="312"/>
      <c r="U59" s="312"/>
      <c r="V59" s="312"/>
      <c r="W59" s="312"/>
      <c r="X59" s="312"/>
      <c r="Y59" s="312"/>
      <c r="Z59" s="312"/>
      <c r="AA59" s="312"/>
      <c r="AB59" s="312"/>
      <c r="AC59" s="312"/>
      <c r="AD59" s="312"/>
      <c r="AE59" s="312"/>
      <c r="AF59" s="312"/>
    </row>
  </sheetData>
  <mergeCells count="29">
    <mergeCell ref="T3:V4"/>
    <mergeCell ref="W3:W4"/>
    <mergeCell ref="X3:Y3"/>
    <mergeCell ref="B3:B5"/>
    <mergeCell ref="C3:C5"/>
    <mergeCell ref="D3:I3"/>
    <mergeCell ref="J3:J4"/>
    <mergeCell ref="K3:M3"/>
    <mergeCell ref="N3:N4"/>
    <mergeCell ref="D4:F4"/>
    <mergeCell ref="G4:I4"/>
    <mergeCell ref="Q3:Q5"/>
    <mergeCell ref="R3:R4"/>
    <mergeCell ref="S3:S4"/>
    <mergeCell ref="Z3:Z4"/>
    <mergeCell ref="AA3:AB3"/>
    <mergeCell ref="AD3:AD4"/>
    <mergeCell ref="AE3:AE4"/>
    <mergeCell ref="AF3:AF4"/>
    <mergeCell ref="B41:B45"/>
    <mergeCell ref="B51:C51"/>
    <mergeCell ref="B57:N57"/>
    <mergeCell ref="Q57:AF57"/>
    <mergeCell ref="B15:B17"/>
    <mergeCell ref="B18:B21"/>
    <mergeCell ref="B24:B26"/>
    <mergeCell ref="B27:B29"/>
    <mergeCell ref="B30:B33"/>
    <mergeCell ref="B34:B40"/>
  </mergeCells>
  <phoneticPr fontId="2"/>
  <pageMargins left="0.51181102362204722" right="0.23622047244094491" top="0.39370078740157483" bottom="0.23622047244094491" header="0.31496062992125984" footer="0.19685039370078741"/>
  <pageSetup paperSize="9" scale="92" fitToWidth="0" orientation="portrait" r:id="rId1"/>
  <headerFooter alignWithMargins="0"/>
  <colBreaks count="1" manualBreakCount="1">
    <brk id="15" max="5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43C99-6645-4787-9CFE-CCCEE893CAD4}">
  <sheetPr>
    <pageSetUpPr fitToPage="1"/>
  </sheetPr>
  <dimension ref="B1:AA55"/>
  <sheetViews>
    <sheetView view="pageBreakPreview" zoomScale="90" zoomScaleNormal="100" zoomScaleSheetLayoutView="90" workbookViewId="0">
      <selection activeCell="V6" sqref="V6"/>
    </sheetView>
  </sheetViews>
  <sheetFormatPr defaultColWidth="9" defaultRowHeight="13.2" x14ac:dyDescent="0.2"/>
  <cols>
    <col min="1" max="1" width="3.109375" style="229" customWidth="1"/>
    <col min="2" max="2" width="7.88671875" style="229" customWidth="1"/>
    <col min="3" max="3" width="10.33203125" style="229" customWidth="1"/>
    <col min="4" max="5" width="7.77734375" style="229" customWidth="1"/>
    <col min="6" max="6" width="9.33203125" style="229" customWidth="1"/>
    <col min="7" max="11" width="9.44140625" style="229" customWidth="1"/>
    <col min="12" max="12" width="2.21875" style="229" customWidth="1"/>
    <col min="13" max="13" width="10.21875" style="229" customWidth="1"/>
    <col min="14" max="23" width="8.88671875" style="229" customWidth="1"/>
    <col min="24" max="24" width="2.33203125" style="229" customWidth="1"/>
    <col min="25" max="25" width="10.44140625" style="229" bestFit="1" customWidth="1"/>
    <col min="26" max="26" width="9.88671875" style="229" bestFit="1" customWidth="1"/>
    <col min="27" max="27" width="9" style="232"/>
    <col min="28" max="16384" width="9" style="229"/>
  </cols>
  <sheetData>
    <row r="1" spans="2:26" x14ac:dyDescent="0.2">
      <c r="B1" s="230" t="s">
        <v>339</v>
      </c>
      <c r="C1" s="231"/>
      <c r="D1" s="231"/>
      <c r="E1" s="231"/>
      <c r="F1" s="231"/>
      <c r="G1" s="231"/>
      <c r="H1" s="231"/>
      <c r="I1" s="231"/>
      <c r="J1" s="231"/>
      <c r="K1" s="386" t="s">
        <v>359</v>
      </c>
      <c r="L1" s="231"/>
      <c r="M1" s="231"/>
      <c r="N1" s="231"/>
      <c r="O1" s="231"/>
      <c r="P1" s="231"/>
      <c r="Q1" s="231"/>
      <c r="R1" s="231"/>
      <c r="S1" s="231"/>
      <c r="T1" s="231"/>
      <c r="U1" s="2" t="s">
        <v>359</v>
      </c>
      <c r="V1" s="231"/>
      <c r="W1" s="231"/>
      <c r="X1" s="231"/>
    </row>
    <row r="2" spans="2:26" ht="7.5" customHeight="1" x14ac:dyDescent="0.2">
      <c r="B2" s="231"/>
      <c r="C2" s="231"/>
      <c r="D2" s="231"/>
      <c r="E2" s="231"/>
      <c r="F2" s="233"/>
      <c r="G2" s="233"/>
      <c r="H2" s="233"/>
      <c r="I2" s="233"/>
      <c r="J2" s="233"/>
      <c r="K2" s="233"/>
      <c r="L2" s="231"/>
      <c r="M2" s="231"/>
      <c r="N2" s="233"/>
      <c r="O2" s="231"/>
      <c r="P2" s="231"/>
      <c r="Q2" s="231"/>
      <c r="R2" s="231"/>
      <c r="S2" s="231"/>
      <c r="T2" s="231"/>
      <c r="U2" s="231"/>
      <c r="V2" s="231"/>
      <c r="W2" s="231"/>
      <c r="X2" s="231"/>
    </row>
    <row r="3" spans="2:26" ht="17.25" customHeight="1" x14ac:dyDescent="0.2">
      <c r="B3" s="422" t="s">
        <v>220</v>
      </c>
      <c r="C3" s="420" t="s">
        <v>93</v>
      </c>
      <c r="D3" s="464" t="s">
        <v>340</v>
      </c>
      <c r="E3" s="445"/>
      <c r="F3" s="445"/>
      <c r="G3" s="445"/>
      <c r="H3" s="445"/>
      <c r="I3" s="465"/>
      <c r="J3" s="428" t="s">
        <v>341</v>
      </c>
      <c r="K3" s="430" t="s">
        <v>342</v>
      </c>
      <c r="L3" s="235"/>
      <c r="M3" s="432" t="s">
        <v>93</v>
      </c>
      <c r="N3" s="464" t="s">
        <v>105</v>
      </c>
      <c r="O3" s="420" t="s">
        <v>107</v>
      </c>
      <c r="P3" s="447" t="s">
        <v>343</v>
      </c>
      <c r="Q3" s="447"/>
      <c r="R3" s="448"/>
      <c r="S3" s="420" t="s">
        <v>344</v>
      </c>
      <c r="T3" s="420" t="s">
        <v>345</v>
      </c>
      <c r="U3" s="420" t="s">
        <v>97</v>
      </c>
      <c r="V3" s="420" t="s">
        <v>99</v>
      </c>
      <c r="W3" s="435" t="s">
        <v>100</v>
      </c>
      <c r="X3" s="234"/>
    </row>
    <row r="4" spans="2:26" ht="17.25" customHeight="1" x14ac:dyDescent="0.2">
      <c r="B4" s="423"/>
      <c r="C4" s="421"/>
      <c r="D4" s="440" t="s">
        <v>90</v>
      </c>
      <c r="E4" s="441"/>
      <c r="F4" s="442"/>
      <c r="G4" s="440" t="s">
        <v>94</v>
      </c>
      <c r="H4" s="441"/>
      <c r="I4" s="442"/>
      <c r="J4" s="429"/>
      <c r="K4" s="431"/>
      <c r="L4" s="236"/>
      <c r="M4" s="433"/>
      <c r="N4" s="468"/>
      <c r="O4" s="421"/>
      <c r="P4" s="449"/>
      <c r="Q4" s="449"/>
      <c r="R4" s="450"/>
      <c r="S4" s="421"/>
      <c r="T4" s="421"/>
      <c r="U4" s="421"/>
      <c r="V4" s="421"/>
      <c r="W4" s="436"/>
      <c r="X4" s="234"/>
    </row>
    <row r="5" spans="2:26" ht="17.25" customHeight="1" x14ac:dyDescent="0.2">
      <c r="B5" s="424"/>
      <c r="C5" s="425"/>
      <c r="D5" s="237" t="s">
        <v>91</v>
      </c>
      <c r="E5" s="237" t="s">
        <v>92</v>
      </c>
      <c r="F5" s="237" t="s">
        <v>10</v>
      </c>
      <c r="G5" s="237" t="s">
        <v>91</v>
      </c>
      <c r="H5" s="237" t="s">
        <v>92</v>
      </c>
      <c r="I5" s="237" t="s">
        <v>10</v>
      </c>
      <c r="J5" s="238" t="s">
        <v>346</v>
      </c>
      <c r="K5" s="320" t="s">
        <v>346</v>
      </c>
      <c r="L5" s="240"/>
      <c r="M5" s="434"/>
      <c r="N5" s="239" t="s">
        <v>101</v>
      </c>
      <c r="O5" s="323" t="s">
        <v>118</v>
      </c>
      <c r="P5" s="324" t="s">
        <v>95</v>
      </c>
      <c r="Q5" s="237" t="s">
        <v>96</v>
      </c>
      <c r="R5" s="237" t="s">
        <v>10</v>
      </c>
      <c r="S5" s="241" t="s">
        <v>347</v>
      </c>
      <c r="T5" s="241" t="s">
        <v>347</v>
      </c>
      <c r="U5" s="242" t="s">
        <v>348</v>
      </c>
      <c r="V5" s="241" t="s">
        <v>347</v>
      </c>
      <c r="W5" s="243" t="s">
        <v>347</v>
      </c>
      <c r="X5" s="244"/>
    </row>
    <row r="6" spans="2:26" ht="15.75" customHeight="1" x14ac:dyDescent="0.2">
      <c r="B6" s="245"/>
      <c r="C6" s="246" t="s">
        <v>85</v>
      </c>
      <c r="D6" s="343">
        <v>1171</v>
      </c>
      <c r="E6" s="343">
        <v>849</v>
      </c>
      <c r="F6" s="247">
        <v>2020</v>
      </c>
      <c r="G6" s="248">
        <v>2802</v>
      </c>
      <c r="H6" s="248">
        <v>32599</v>
      </c>
      <c r="I6" s="249">
        <f>SUM(G6:H6)</f>
        <v>35401</v>
      </c>
      <c r="J6" s="248">
        <v>1346</v>
      </c>
      <c r="K6" s="264" t="s">
        <v>349</v>
      </c>
      <c r="L6" s="254"/>
      <c r="M6" s="255" t="s">
        <v>85</v>
      </c>
      <c r="N6" s="252" t="s">
        <v>242</v>
      </c>
      <c r="O6" s="252" t="s">
        <v>242</v>
      </c>
      <c r="P6" s="328" t="s">
        <v>349</v>
      </c>
      <c r="Q6" s="252" t="s">
        <v>349</v>
      </c>
      <c r="R6" s="256" t="s">
        <v>349</v>
      </c>
      <c r="S6" s="252" t="s">
        <v>349</v>
      </c>
      <c r="T6" s="258" t="s">
        <v>349</v>
      </c>
      <c r="U6" s="259" t="s">
        <v>349</v>
      </c>
      <c r="V6" s="258" t="s">
        <v>349</v>
      </c>
      <c r="W6" s="260">
        <v>2790</v>
      </c>
      <c r="X6" s="254"/>
      <c r="Z6" s="261"/>
    </row>
    <row r="7" spans="2:26" ht="15.75" customHeight="1" x14ac:dyDescent="0.2">
      <c r="B7" s="245"/>
      <c r="C7" s="246" t="s">
        <v>174</v>
      </c>
      <c r="D7" s="343">
        <v>30</v>
      </c>
      <c r="E7" s="265">
        <v>0</v>
      </c>
      <c r="F7" s="262">
        <v>30</v>
      </c>
      <c r="G7" s="263">
        <v>2441</v>
      </c>
      <c r="H7" s="263">
        <v>70072</v>
      </c>
      <c r="I7" s="263">
        <f t="shared" ref="I7:I39" si="0">SUM(G7:H7)</f>
        <v>72513</v>
      </c>
      <c r="J7" s="258">
        <v>0</v>
      </c>
      <c r="K7" s="264" t="s">
        <v>349</v>
      </c>
      <c r="L7" s="254"/>
      <c r="M7" s="255" t="s">
        <v>174</v>
      </c>
      <c r="N7" s="258" t="s">
        <v>242</v>
      </c>
      <c r="O7" s="258" t="s">
        <v>242</v>
      </c>
      <c r="P7" s="292" t="s">
        <v>349</v>
      </c>
      <c r="Q7" s="265" t="s">
        <v>349</v>
      </c>
      <c r="R7" s="256" t="s">
        <v>349</v>
      </c>
      <c r="S7" s="258" t="s">
        <v>349</v>
      </c>
      <c r="T7" s="258" t="s">
        <v>349</v>
      </c>
      <c r="U7" s="259" t="s">
        <v>349</v>
      </c>
      <c r="V7" s="258" t="s">
        <v>349</v>
      </c>
      <c r="W7" s="266">
        <v>3075</v>
      </c>
      <c r="X7" s="254"/>
      <c r="Z7" s="261"/>
    </row>
    <row r="8" spans="2:26" ht="15.75" customHeight="1" x14ac:dyDescent="0.2">
      <c r="B8" s="245" t="s">
        <v>61</v>
      </c>
      <c r="C8" s="267" t="s">
        <v>327</v>
      </c>
      <c r="D8" s="342">
        <v>1100</v>
      </c>
      <c r="E8" s="265">
        <v>0</v>
      </c>
      <c r="F8" s="262">
        <v>1100</v>
      </c>
      <c r="G8" s="263">
        <v>3100</v>
      </c>
      <c r="H8" s="265">
        <v>0</v>
      </c>
      <c r="I8" s="268">
        <f>SUM(G8:H8)</f>
        <v>3100</v>
      </c>
      <c r="J8" s="265">
        <v>0</v>
      </c>
      <c r="K8" s="270" t="s">
        <v>350</v>
      </c>
      <c r="L8" s="254"/>
      <c r="M8" s="271" t="s">
        <v>329</v>
      </c>
      <c r="N8" s="265">
        <v>0</v>
      </c>
      <c r="O8" s="265" t="s">
        <v>242</v>
      </c>
      <c r="P8" s="292" t="s">
        <v>350</v>
      </c>
      <c r="Q8" s="265" t="s">
        <v>350</v>
      </c>
      <c r="R8" s="256">
        <f>SUM(P8:Q8)</f>
        <v>0</v>
      </c>
      <c r="S8" s="258" t="s">
        <v>350</v>
      </c>
      <c r="T8" s="265" t="s">
        <v>350</v>
      </c>
      <c r="U8" s="259" t="s">
        <v>350</v>
      </c>
      <c r="V8" s="265" t="s">
        <v>350</v>
      </c>
      <c r="W8" s="270" t="s">
        <v>245</v>
      </c>
      <c r="X8" s="254"/>
      <c r="Z8" s="261"/>
    </row>
    <row r="9" spans="2:26" ht="15.75" customHeight="1" x14ac:dyDescent="0.2">
      <c r="B9" s="245"/>
      <c r="C9" s="267" t="s">
        <v>1</v>
      </c>
      <c r="D9" s="342">
        <v>88</v>
      </c>
      <c r="E9" s="342">
        <v>170</v>
      </c>
      <c r="F9" s="262">
        <v>258</v>
      </c>
      <c r="G9" s="263">
        <v>779</v>
      </c>
      <c r="H9" s="263">
        <v>47242</v>
      </c>
      <c r="I9" s="263">
        <f t="shared" si="0"/>
        <v>48021</v>
      </c>
      <c r="J9" s="265">
        <v>4141</v>
      </c>
      <c r="K9" s="270" t="s">
        <v>350</v>
      </c>
      <c r="L9" s="254"/>
      <c r="M9" s="271" t="s">
        <v>1</v>
      </c>
      <c r="N9" s="265">
        <v>2835</v>
      </c>
      <c r="O9" s="265">
        <v>7</v>
      </c>
      <c r="P9" s="292">
        <v>864</v>
      </c>
      <c r="Q9" s="265">
        <v>894</v>
      </c>
      <c r="R9" s="256">
        <f t="shared" ref="R9:R20" si="1">SUM(P9:Q9)</f>
        <v>1758</v>
      </c>
      <c r="S9" s="258">
        <v>579</v>
      </c>
      <c r="T9" s="265">
        <v>16</v>
      </c>
      <c r="U9" s="259" t="s">
        <v>350</v>
      </c>
      <c r="V9" s="265" t="s">
        <v>350</v>
      </c>
      <c r="W9" s="266">
        <v>50805</v>
      </c>
      <c r="X9" s="254"/>
      <c r="Z9" s="261"/>
    </row>
    <row r="10" spans="2:26" ht="15.75" customHeight="1" x14ac:dyDescent="0.2">
      <c r="B10" s="245"/>
      <c r="C10" s="267" t="s">
        <v>2</v>
      </c>
      <c r="D10" s="342">
        <v>322</v>
      </c>
      <c r="E10" s="265">
        <v>0</v>
      </c>
      <c r="F10" s="262">
        <v>322</v>
      </c>
      <c r="G10" s="263">
        <v>3029</v>
      </c>
      <c r="H10" s="263">
        <v>15141</v>
      </c>
      <c r="I10" s="268">
        <f t="shared" si="0"/>
        <v>18170</v>
      </c>
      <c r="J10" s="265">
        <v>8</v>
      </c>
      <c r="K10" s="270" t="s">
        <v>350</v>
      </c>
      <c r="L10" s="254"/>
      <c r="M10" s="271" t="s">
        <v>2</v>
      </c>
      <c r="N10" s="265">
        <v>3</v>
      </c>
      <c r="O10" s="265" t="s">
        <v>242</v>
      </c>
      <c r="P10" s="292" t="s">
        <v>350</v>
      </c>
      <c r="Q10" s="265" t="s">
        <v>350</v>
      </c>
      <c r="R10" s="265" t="s">
        <v>350</v>
      </c>
      <c r="S10" s="258" t="s">
        <v>350</v>
      </c>
      <c r="T10" s="265" t="s">
        <v>350</v>
      </c>
      <c r="U10" s="259" t="s">
        <v>350</v>
      </c>
      <c r="V10" s="265" t="s">
        <v>350</v>
      </c>
      <c r="W10" s="266">
        <v>132393</v>
      </c>
      <c r="X10" s="254"/>
      <c r="Z10" s="261"/>
    </row>
    <row r="11" spans="2:26" ht="15.75" customHeight="1" x14ac:dyDescent="0.2">
      <c r="B11" s="245" t="s">
        <v>62</v>
      </c>
      <c r="C11" s="267" t="s">
        <v>0</v>
      </c>
      <c r="D11" s="342">
        <v>4035</v>
      </c>
      <c r="E11" s="265">
        <v>0</v>
      </c>
      <c r="F11" s="262">
        <v>4035</v>
      </c>
      <c r="G11" s="263">
        <v>10629</v>
      </c>
      <c r="H11" s="263">
        <v>157021</v>
      </c>
      <c r="I11" s="263">
        <f t="shared" si="0"/>
        <v>167650</v>
      </c>
      <c r="J11" s="265">
        <v>0</v>
      </c>
      <c r="K11" s="270" t="s">
        <v>351</v>
      </c>
      <c r="L11" s="254"/>
      <c r="M11" s="271" t="s">
        <v>0</v>
      </c>
      <c r="N11" s="265" t="s">
        <v>242</v>
      </c>
      <c r="O11" s="265">
        <v>72</v>
      </c>
      <c r="P11" s="292" t="s">
        <v>351</v>
      </c>
      <c r="Q11" s="265" t="s">
        <v>351</v>
      </c>
      <c r="R11" s="256">
        <f t="shared" si="1"/>
        <v>0</v>
      </c>
      <c r="S11" s="258" t="s">
        <v>351</v>
      </c>
      <c r="T11" s="265" t="s">
        <v>351</v>
      </c>
      <c r="U11" s="259" t="s">
        <v>351</v>
      </c>
      <c r="V11" s="265" t="s">
        <v>351</v>
      </c>
      <c r="W11" s="266">
        <v>495</v>
      </c>
      <c r="X11" s="254"/>
      <c r="Z11" s="261"/>
    </row>
    <row r="12" spans="2:26" ht="15.75" customHeight="1" x14ac:dyDescent="0.2">
      <c r="B12" s="245"/>
      <c r="C12" s="267" t="s">
        <v>3</v>
      </c>
      <c r="D12" s="344">
        <v>8</v>
      </c>
      <c r="E12" s="265">
        <v>0</v>
      </c>
      <c r="F12" s="272">
        <v>8</v>
      </c>
      <c r="G12" s="273">
        <v>18032</v>
      </c>
      <c r="H12" s="265">
        <v>0</v>
      </c>
      <c r="I12" s="263">
        <f t="shared" si="0"/>
        <v>18032</v>
      </c>
      <c r="J12" s="263">
        <v>188</v>
      </c>
      <c r="K12" s="270" t="s">
        <v>351</v>
      </c>
      <c r="L12" s="254"/>
      <c r="M12" s="271" t="s">
        <v>3</v>
      </c>
      <c r="N12" s="265" t="s">
        <v>242</v>
      </c>
      <c r="O12" s="265">
        <v>70</v>
      </c>
      <c r="P12" s="272" t="s">
        <v>351</v>
      </c>
      <c r="Q12" s="256" t="s">
        <v>351</v>
      </c>
      <c r="R12" s="256">
        <f t="shared" si="1"/>
        <v>0</v>
      </c>
      <c r="S12" s="258">
        <v>50</v>
      </c>
      <c r="T12" s="265" t="s">
        <v>351</v>
      </c>
      <c r="U12" s="259" t="s">
        <v>351</v>
      </c>
      <c r="V12" s="265" t="s">
        <v>351</v>
      </c>
      <c r="W12" s="270" t="s">
        <v>245</v>
      </c>
      <c r="X12" s="254"/>
      <c r="Z12" s="261"/>
    </row>
    <row r="13" spans="2:26" ht="15.75" customHeight="1" x14ac:dyDescent="0.2">
      <c r="B13" s="245"/>
      <c r="C13" s="267" t="s">
        <v>4</v>
      </c>
      <c r="D13" s="344">
        <v>114</v>
      </c>
      <c r="E13" s="265">
        <v>0</v>
      </c>
      <c r="F13" s="274">
        <v>114</v>
      </c>
      <c r="G13" s="273">
        <v>88943</v>
      </c>
      <c r="H13" s="273">
        <v>135502</v>
      </c>
      <c r="I13" s="250">
        <f t="shared" si="0"/>
        <v>224445</v>
      </c>
      <c r="J13" s="263">
        <v>111152</v>
      </c>
      <c r="K13" s="270" t="s">
        <v>351</v>
      </c>
      <c r="L13" s="254"/>
      <c r="M13" s="271" t="s">
        <v>4</v>
      </c>
      <c r="N13" s="265" t="s">
        <v>242</v>
      </c>
      <c r="O13" s="265" t="s">
        <v>242</v>
      </c>
      <c r="P13" s="272" t="s">
        <v>351</v>
      </c>
      <c r="Q13" s="256" t="s">
        <v>351</v>
      </c>
      <c r="R13" s="256">
        <f t="shared" si="1"/>
        <v>0</v>
      </c>
      <c r="S13" s="258" t="s">
        <v>351</v>
      </c>
      <c r="T13" s="265" t="s">
        <v>351</v>
      </c>
      <c r="U13" s="259" t="s">
        <v>351</v>
      </c>
      <c r="V13" s="265" t="s">
        <v>351</v>
      </c>
      <c r="W13" s="270" t="s">
        <v>245</v>
      </c>
      <c r="X13" s="254"/>
      <c r="Z13" s="261"/>
    </row>
    <row r="14" spans="2:26" ht="15.75" customHeight="1" x14ac:dyDescent="0.2">
      <c r="B14" s="275"/>
      <c r="C14" s="276" t="s">
        <v>10</v>
      </c>
      <c r="D14" s="345">
        <f>SUM(D6:D13)</f>
        <v>6868</v>
      </c>
      <c r="E14" s="345">
        <f>SUM(E6:E13)</f>
        <v>1019</v>
      </c>
      <c r="F14" s="277">
        <f>SUM(F6:F13)</f>
        <v>7887</v>
      </c>
      <c r="G14" s="277">
        <f>SUM(G6:G13)</f>
        <v>129755</v>
      </c>
      <c r="H14" s="277">
        <f>SUM(H6:H13)</f>
        <v>457577</v>
      </c>
      <c r="I14" s="278">
        <f>SUM(G14:H14)</f>
        <v>587332</v>
      </c>
      <c r="J14" s="277">
        <f>SUM(J6:J13)</f>
        <v>116835</v>
      </c>
      <c r="K14" s="298">
        <f>SUM(K6:K13)</f>
        <v>0</v>
      </c>
      <c r="L14" s="254"/>
      <c r="M14" s="281" t="s">
        <v>10</v>
      </c>
      <c r="N14" s="277">
        <f>SUM(N6:N13)</f>
        <v>2838</v>
      </c>
      <c r="O14" s="277">
        <f>SUM(O6:O13)</f>
        <v>149</v>
      </c>
      <c r="P14" s="297">
        <f>SUM(P6:P13)</f>
        <v>864</v>
      </c>
      <c r="Q14" s="279">
        <f>SUM(Q6:Q13)</f>
        <v>894</v>
      </c>
      <c r="R14" s="279">
        <f>SUM(P14:Q14)</f>
        <v>1758</v>
      </c>
      <c r="S14" s="279">
        <f>SUM(S6:S13)</f>
        <v>629</v>
      </c>
      <c r="T14" s="279">
        <f>SUM(T6:T13)</f>
        <v>16</v>
      </c>
      <c r="U14" s="279">
        <f>SUM(U6:U13)</f>
        <v>0</v>
      </c>
      <c r="V14" s="279">
        <f>SUM(V6:V13)</f>
        <v>0</v>
      </c>
      <c r="W14" s="280">
        <f>SUM(W6:W13)</f>
        <v>189558</v>
      </c>
      <c r="X14" s="254"/>
      <c r="Y14" s="283"/>
      <c r="Z14" s="261"/>
    </row>
    <row r="15" spans="2:26" ht="15.75" customHeight="1" x14ac:dyDescent="0.2">
      <c r="B15" s="422" t="s">
        <v>189</v>
      </c>
      <c r="C15" s="284" t="s">
        <v>187</v>
      </c>
      <c r="D15" s="346">
        <v>174</v>
      </c>
      <c r="E15" s="346">
        <v>1930</v>
      </c>
      <c r="F15" s="257">
        <v>2104</v>
      </c>
      <c r="G15" s="250">
        <v>138</v>
      </c>
      <c r="H15" s="250">
        <v>182362</v>
      </c>
      <c r="I15" s="250">
        <f t="shared" si="0"/>
        <v>182500</v>
      </c>
      <c r="J15" s="248">
        <v>21811</v>
      </c>
      <c r="K15" s="286">
        <v>59658</v>
      </c>
      <c r="L15" s="254"/>
      <c r="M15" s="287" t="s">
        <v>187</v>
      </c>
      <c r="N15" s="252">
        <v>17883</v>
      </c>
      <c r="O15" s="268">
        <v>0</v>
      </c>
      <c r="P15" s="272" t="s">
        <v>349</v>
      </c>
      <c r="Q15" s="256" t="s">
        <v>349</v>
      </c>
      <c r="R15" s="256">
        <f>SUM(P15:Q15)</f>
        <v>0</v>
      </c>
      <c r="S15" s="265" t="s">
        <v>349</v>
      </c>
      <c r="T15" s="265" t="s">
        <v>349</v>
      </c>
      <c r="U15" s="289" t="s">
        <v>349</v>
      </c>
      <c r="V15" s="290" t="s">
        <v>349</v>
      </c>
      <c r="W15" s="291">
        <v>2340</v>
      </c>
      <c r="X15" s="254"/>
      <c r="Z15" s="261"/>
    </row>
    <row r="16" spans="2:26" ht="15.75" customHeight="1" x14ac:dyDescent="0.2">
      <c r="B16" s="443"/>
      <c r="C16" s="267" t="s">
        <v>352</v>
      </c>
      <c r="D16" s="265">
        <v>0</v>
      </c>
      <c r="E16" s="265">
        <v>0</v>
      </c>
      <c r="F16" s="272">
        <v>0</v>
      </c>
      <c r="G16" s="273">
        <v>2823</v>
      </c>
      <c r="H16" s="273">
        <v>9114</v>
      </c>
      <c r="I16" s="250">
        <f t="shared" si="0"/>
        <v>11937</v>
      </c>
      <c r="J16" s="265">
        <v>0</v>
      </c>
      <c r="K16" s="270" t="s">
        <v>349</v>
      </c>
      <c r="L16" s="254"/>
      <c r="M16" s="271" t="s">
        <v>287</v>
      </c>
      <c r="N16" s="265" t="s">
        <v>242</v>
      </c>
      <c r="O16" s="265" t="s">
        <v>242</v>
      </c>
      <c r="P16" s="272" t="s">
        <v>349</v>
      </c>
      <c r="Q16" s="256" t="s">
        <v>349</v>
      </c>
      <c r="R16" s="256">
        <f t="shared" si="1"/>
        <v>0</v>
      </c>
      <c r="S16" s="265" t="s">
        <v>349</v>
      </c>
      <c r="T16" s="265" t="s">
        <v>349</v>
      </c>
      <c r="U16" s="292" t="s">
        <v>349</v>
      </c>
      <c r="V16" s="265" t="s">
        <v>349</v>
      </c>
      <c r="W16" s="270" t="s">
        <v>245</v>
      </c>
      <c r="X16" s="254"/>
      <c r="Z16" s="261"/>
    </row>
    <row r="17" spans="2:26" ht="15.75" customHeight="1" x14ac:dyDescent="0.2">
      <c r="B17" s="444"/>
      <c r="C17" s="276" t="s">
        <v>10</v>
      </c>
      <c r="D17" s="347">
        <f>SUM(D15:D16)</f>
        <v>174</v>
      </c>
      <c r="E17" s="347">
        <f>SUM(E15:E16)</f>
        <v>1930</v>
      </c>
      <c r="F17" s="282">
        <f>SUM(F15:F16)</f>
        <v>2104</v>
      </c>
      <c r="G17" s="277">
        <f>SUM(G15:G16)</f>
        <v>2961</v>
      </c>
      <c r="H17" s="277">
        <f>SUM(H15:H16)</f>
        <v>191476</v>
      </c>
      <c r="I17" s="277">
        <f>SUM(G17:H17)</f>
        <v>194437</v>
      </c>
      <c r="J17" s="277">
        <f>SUM(J15:J16)</f>
        <v>21811</v>
      </c>
      <c r="K17" s="280">
        <f>SUM(K15:K16)</f>
        <v>59658</v>
      </c>
      <c r="L17" s="254"/>
      <c r="M17" s="281" t="s">
        <v>10</v>
      </c>
      <c r="N17" s="277">
        <f>SUM(N15:N16)</f>
        <v>17883</v>
      </c>
      <c r="O17" s="277">
        <f>SUM(O15:O16)</f>
        <v>0</v>
      </c>
      <c r="P17" s="297">
        <f>SUM(P15:P16)</f>
        <v>0</v>
      </c>
      <c r="Q17" s="279">
        <f>SUM(Q15:Q16)</f>
        <v>0</v>
      </c>
      <c r="R17" s="279">
        <f t="shared" si="1"/>
        <v>0</v>
      </c>
      <c r="S17" s="279">
        <f>SUM(S15:S16)</f>
        <v>0</v>
      </c>
      <c r="T17" s="279">
        <f>SUM(T15:T16)</f>
        <v>0</v>
      </c>
      <c r="U17" s="279">
        <f>SUM(U15:U16)</f>
        <v>0</v>
      </c>
      <c r="V17" s="279">
        <f>SUM(V15:V16)</f>
        <v>0</v>
      </c>
      <c r="W17" s="280">
        <f>SUM(W15:W16)</f>
        <v>2340</v>
      </c>
      <c r="X17" s="254"/>
      <c r="Z17" s="261"/>
    </row>
    <row r="18" spans="2:26" ht="15.75" customHeight="1" x14ac:dyDescent="0.2">
      <c r="B18" s="453" t="s">
        <v>235</v>
      </c>
      <c r="C18" s="294" t="s">
        <v>11</v>
      </c>
      <c r="D18" s="348">
        <v>1395</v>
      </c>
      <c r="E18" s="252">
        <v>0</v>
      </c>
      <c r="F18" s="247">
        <v>1395</v>
      </c>
      <c r="G18" s="248">
        <v>77762</v>
      </c>
      <c r="H18" s="248">
        <v>41171</v>
      </c>
      <c r="I18" s="248">
        <f t="shared" si="0"/>
        <v>118933</v>
      </c>
      <c r="J18" s="252">
        <v>0</v>
      </c>
      <c r="K18" s="253" t="s">
        <v>349</v>
      </c>
      <c r="L18" s="254"/>
      <c r="M18" s="296" t="s">
        <v>11</v>
      </c>
      <c r="N18" s="252" t="s">
        <v>242</v>
      </c>
      <c r="O18" s="252" t="s">
        <v>242</v>
      </c>
      <c r="P18" s="328" t="s">
        <v>349</v>
      </c>
      <c r="Q18" s="252" t="s">
        <v>349</v>
      </c>
      <c r="R18" s="252">
        <f t="shared" si="1"/>
        <v>0</v>
      </c>
      <c r="S18" s="252" t="s">
        <v>349</v>
      </c>
      <c r="T18" s="252" t="s">
        <v>349</v>
      </c>
      <c r="U18" s="252" t="s">
        <v>349</v>
      </c>
      <c r="V18" s="252" t="s">
        <v>349</v>
      </c>
      <c r="W18" s="260">
        <v>7050</v>
      </c>
      <c r="X18" s="254"/>
      <c r="Z18" s="261"/>
    </row>
    <row r="19" spans="2:26" ht="15.75" customHeight="1" x14ac:dyDescent="0.2">
      <c r="B19" s="454"/>
      <c r="C19" s="246" t="s">
        <v>14</v>
      </c>
      <c r="D19" s="265">
        <v>0</v>
      </c>
      <c r="E19" s="265">
        <v>0</v>
      </c>
      <c r="F19" s="257">
        <v>0</v>
      </c>
      <c r="G19" s="250">
        <v>35</v>
      </c>
      <c r="H19" s="250">
        <v>118022</v>
      </c>
      <c r="I19" s="250">
        <f t="shared" si="0"/>
        <v>118057</v>
      </c>
      <c r="J19" s="258">
        <v>0</v>
      </c>
      <c r="K19" s="264" t="s">
        <v>349</v>
      </c>
      <c r="L19" s="254"/>
      <c r="M19" s="255" t="s">
        <v>14</v>
      </c>
      <c r="N19" s="258" t="s">
        <v>242</v>
      </c>
      <c r="O19" s="258" t="s">
        <v>242</v>
      </c>
      <c r="P19" s="259" t="s">
        <v>349</v>
      </c>
      <c r="Q19" s="258" t="s">
        <v>349</v>
      </c>
      <c r="R19" s="265">
        <f t="shared" si="1"/>
        <v>0</v>
      </c>
      <c r="S19" s="258">
        <v>0</v>
      </c>
      <c r="T19" s="258" t="s">
        <v>349</v>
      </c>
      <c r="U19" s="259" t="s">
        <v>349</v>
      </c>
      <c r="V19" s="258" t="s">
        <v>349</v>
      </c>
      <c r="W19" s="291">
        <v>3195</v>
      </c>
      <c r="X19" s="254"/>
      <c r="Z19" s="261"/>
    </row>
    <row r="20" spans="2:26" ht="15.75" customHeight="1" x14ac:dyDescent="0.2">
      <c r="B20" s="454"/>
      <c r="C20" s="246" t="s">
        <v>176</v>
      </c>
      <c r="D20" s="265">
        <v>0</v>
      </c>
      <c r="E20" s="265">
        <v>0</v>
      </c>
      <c r="F20" s="272">
        <v>0</v>
      </c>
      <c r="G20" s="256">
        <v>21</v>
      </c>
      <c r="H20" s="273">
        <v>42964</v>
      </c>
      <c r="I20" s="250">
        <f t="shared" si="0"/>
        <v>42985</v>
      </c>
      <c r="J20" s="265">
        <v>1557</v>
      </c>
      <c r="K20" s="264" t="s">
        <v>349</v>
      </c>
      <c r="L20" s="254"/>
      <c r="M20" s="271" t="s">
        <v>176</v>
      </c>
      <c r="N20" s="258" t="s">
        <v>242</v>
      </c>
      <c r="O20" s="258" t="s">
        <v>242</v>
      </c>
      <c r="P20" s="272" t="s">
        <v>349</v>
      </c>
      <c r="Q20" s="256">
        <v>5</v>
      </c>
      <c r="R20" s="265">
        <f t="shared" si="1"/>
        <v>5</v>
      </c>
      <c r="S20" s="265">
        <v>0</v>
      </c>
      <c r="T20" s="258" t="s">
        <v>349</v>
      </c>
      <c r="U20" s="259" t="s">
        <v>349</v>
      </c>
      <c r="V20" s="258" t="s">
        <v>349</v>
      </c>
      <c r="W20" s="293">
        <v>0</v>
      </c>
      <c r="X20" s="254"/>
      <c r="Z20" s="261"/>
    </row>
    <row r="21" spans="2:26" ht="15.75" customHeight="1" x14ac:dyDescent="0.2">
      <c r="B21" s="455"/>
      <c r="C21" s="276" t="s">
        <v>10</v>
      </c>
      <c r="D21" s="347">
        <f>SUM(D18:D20)</f>
        <v>1395</v>
      </c>
      <c r="E21" s="297">
        <f>SUM(E18:E20)</f>
        <v>0</v>
      </c>
      <c r="F21" s="282">
        <f>SUM(F18:F20)</f>
        <v>1395</v>
      </c>
      <c r="G21" s="297">
        <f>SUM(G18:G20)</f>
        <v>77818</v>
      </c>
      <c r="H21" s="297">
        <f>SUM(H18:H20)</f>
        <v>202157</v>
      </c>
      <c r="I21" s="282">
        <f t="shared" si="0"/>
        <v>279975</v>
      </c>
      <c r="J21" s="297">
        <f>SUM(J18:J20)</f>
        <v>1557</v>
      </c>
      <c r="K21" s="298">
        <f>SUM(K18:K20)</f>
        <v>0</v>
      </c>
      <c r="L21" s="254"/>
      <c r="M21" s="281" t="s">
        <v>10</v>
      </c>
      <c r="N21" s="297">
        <f>SUM(N18:N20)</f>
        <v>0</v>
      </c>
      <c r="O21" s="279">
        <f>SUM(O18:O20)</f>
        <v>0</v>
      </c>
      <c r="P21" s="297">
        <f t="shared" ref="P21:W21" si="2">SUM(P18:P20)</f>
        <v>0</v>
      </c>
      <c r="Q21" s="279">
        <f t="shared" si="2"/>
        <v>5</v>
      </c>
      <c r="R21" s="279">
        <f t="shared" si="2"/>
        <v>5</v>
      </c>
      <c r="S21" s="279">
        <f t="shared" si="2"/>
        <v>0</v>
      </c>
      <c r="T21" s="279">
        <f t="shared" si="2"/>
        <v>0</v>
      </c>
      <c r="U21" s="279">
        <f t="shared" si="2"/>
        <v>0</v>
      </c>
      <c r="V21" s="279">
        <f t="shared" si="2"/>
        <v>0</v>
      </c>
      <c r="W21" s="280">
        <f t="shared" si="2"/>
        <v>10245</v>
      </c>
      <c r="X21" s="254"/>
      <c r="Z21" s="261"/>
    </row>
    <row r="22" spans="2:26" ht="15.75" customHeight="1" x14ac:dyDescent="0.2">
      <c r="B22" s="245" t="s">
        <v>75</v>
      </c>
      <c r="C22" s="299" t="s">
        <v>35</v>
      </c>
      <c r="D22" s="382">
        <v>1602</v>
      </c>
      <c r="E22" s="252">
        <v>0</v>
      </c>
      <c r="F22" s="288">
        <v>1602</v>
      </c>
      <c r="G22" s="268">
        <v>35</v>
      </c>
      <c r="H22" s="268">
        <v>296876</v>
      </c>
      <c r="I22" s="250">
        <f t="shared" si="0"/>
        <v>296911</v>
      </c>
      <c r="J22" s="250">
        <v>0</v>
      </c>
      <c r="K22" s="264" t="s">
        <v>353</v>
      </c>
      <c r="L22" s="254"/>
      <c r="M22" s="300" t="s">
        <v>35</v>
      </c>
      <c r="N22" s="258" t="s">
        <v>242</v>
      </c>
      <c r="O22" s="250">
        <v>0</v>
      </c>
      <c r="P22" s="289">
        <v>7281</v>
      </c>
      <c r="Q22" s="290">
        <v>8210</v>
      </c>
      <c r="R22" s="256">
        <f>SUM(P22:Q22)</f>
        <v>15491</v>
      </c>
      <c r="S22" s="258" t="s">
        <v>353</v>
      </c>
      <c r="T22" s="258" t="s">
        <v>353</v>
      </c>
      <c r="U22" s="259" t="s">
        <v>353</v>
      </c>
      <c r="V22" s="258" t="s">
        <v>353</v>
      </c>
      <c r="W22" s="286">
        <v>11625</v>
      </c>
      <c r="X22" s="254"/>
      <c r="Z22" s="261"/>
    </row>
    <row r="23" spans="2:26" ht="15.75" customHeight="1" x14ac:dyDescent="0.2">
      <c r="B23" s="275" t="s">
        <v>76</v>
      </c>
      <c r="C23" s="301" t="s">
        <v>10</v>
      </c>
      <c r="D23" s="379">
        <f>SUM(D22)</f>
        <v>1602</v>
      </c>
      <c r="E23" s="297">
        <f>SUM(E20:E22)</f>
        <v>0</v>
      </c>
      <c r="F23" s="282">
        <f>SUM(F22)</f>
        <v>1602</v>
      </c>
      <c r="G23" s="282">
        <f>SUM(G22)</f>
        <v>35</v>
      </c>
      <c r="H23" s="277">
        <f>SUM(H22)</f>
        <v>296876</v>
      </c>
      <c r="I23" s="277">
        <f t="shared" si="0"/>
        <v>296911</v>
      </c>
      <c r="J23" s="277">
        <f>SUM(J22)</f>
        <v>0</v>
      </c>
      <c r="K23" s="280">
        <f>SUM(K22)</f>
        <v>0</v>
      </c>
      <c r="L23" s="254"/>
      <c r="M23" s="302" t="s">
        <v>10</v>
      </c>
      <c r="N23" s="277">
        <f>SUM(N22)</f>
        <v>0</v>
      </c>
      <c r="O23" s="277">
        <f>SUM(O22)</f>
        <v>0</v>
      </c>
      <c r="P23" s="297">
        <f t="shared" ref="P23:W23" si="3">SUM(P22)</f>
        <v>7281</v>
      </c>
      <c r="Q23" s="279">
        <f t="shared" si="3"/>
        <v>8210</v>
      </c>
      <c r="R23" s="279">
        <f t="shared" si="3"/>
        <v>15491</v>
      </c>
      <c r="S23" s="279">
        <f t="shared" si="3"/>
        <v>0</v>
      </c>
      <c r="T23" s="279">
        <f t="shared" si="3"/>
        <v>0</v>
      </c>
      <c r="U23" s="279">
        <f t="shared" si="3"/>
        <v>0</v>
      </c>
      <c r="V23" s="279">
        <f t="shared" si="3"/>
        <v>0</v>
      </c>
      <c r="W23" s="280">
        <f t="shared" si="3"/>
        <v>11625</v>
      </c>
      <c r="X23" s="254"/>
      <c r="Z23" s="261"/>
    </row>
    <row r="24" spans="2:26" ht="15.75" customHeight="1" x14ac:dyDescent="0.2">
      <c r="B24" s="453" t="s">
        <v>236</v>
      </c>
      <c r="C24" s="246" t="s">
        <v>22</v>
      </c>
      <c r="D24" s="343">
        <v>1261</v>
      </c>
      <c r="E24" s="343">
        <v>38</v>
      </c>
      <c r="F24" s="257">
        <v>1299</v>
      </c>
      <c r="G24" s="250">
        <v>3409</v>
      </c>
      <c r="H24" s="250">
        <v>53568</v>
      </c>
      <c r="I24" s="250">
        <f t="shared" si="0"/>
        <v>56977</v>
      </c>
      <c r="J24" s="252">
        <v>56135</v>
      </c>
      <c r="K24" s="264" t="s">
        <v>354</v>
      </c>
      <c r="L24" s="254"/>
      <c r="M24" s="255" t="s">
        <v>22</v>
      </c>
      <c r="N24" s="252">
        <v>443</v>
      </c>
      <c r="O24" s="258" t="s">
        <v>242</v>
      </c>
      <c r="P24" s="259">
        <v>0</v>
      </c>
      <c r="Q24" s="258" t="s">
        <v>354</v>
      </c>
      <c r="R24" s="290">
        <f>SUM(P24:Q24)</f>
        <v>0</v>
      </c>
      <c r="S24" s="252">
        <v>0</v>
      </c>
      <c r="T24" s="258">
        <v>0</v>
      </c>
      <c r="U24" s="259" t="s">
        <v>354</v>
      </c>
      <c r="V24" s="258" t="s">
        <v>354</v>
      </c>
      <c r="W24" s="291">
        <v>26100</v>
      </c>
      <c r="X24" s="254"/>
      <c r="Z24" s="261"/>
    </row>
    <row r="25" spans="2:26" ht="15.75" customHeight="1" x14ac:dyDescent="0.2">
      <c r="B25" s="456"/>
      <c r="C25" s="267" t="s">
        <v>23</v>
      </c>
      <c r="D25" s="265">
        <v>0</v>
      </c>
      <c r="E25" s="265">
        <v>0</v>
      </c>
      <c r="F25" s="288">
        <v>0</v>
      </c>
      <c r="G25" s="290" t="s">
        <v>245</v>
      </c>
      <c r="H25" s="290" t="s">
        <v>245</v>
      </c>
      <c r="I25" s="250">
        <f t="shared" si="0"/>
        <v>0</v>
      </c>
      <c r="J25" s="258" t="s">
        <v>354</v>
      </c>
      <c r="K25" s="264" t="s">
        <v>354</v>
      </c>
      <c r="L25" s="254"/>
      <c r="M25" s="255" t="s">
        <v>23</v>
      </c>
      <c r="N25" s="258" t="s">
        <v>242</v>
      </c>
      <c r="O25" s="258" t="s">
        <v>242</v>
      </c>
      <c r="P25" s="289" t="s">
        <v>354</v>
      </c>
      <c r="Q25" s="290" t="s">
        <v>354</v>
      </c>
      <c r="R25" s="265">
        <f>SUM(P25:Q25)</f>
        <v>0</v>
      </c>
      <c r="S25" s="258" t="s">
        <v>354</v>
      </c>
      <c r="T25" s="258" t="s">
        <v>354</v>
      </c>
      <c r="U25" s="259" t="s">
        <v>354</v>
      </c>
      <c r="V25" s="258" t="s">
        <v>354</v>
      </c>
      <c r="W25" s="286">
        <v>150</v>
      </c>
      <c r="X25" s="254"/>
      <c r="Z25" s="261"/>
    </row>
    <row r="26" spans="2:26" ht="15.75" customHeight="1" x14ac:dyDescent="0.2">
      <c r="B26" s="457"/>
      <c r="C26" s="276" t="s">
        <v>10</v>
      </c>
      <c r="D26" s="379">
        <f>SUM(D24:D25)</f>
        <v>1261</v>
      </c>
      <c r="E26" s="347">
        <v>38</v>
      </c>
      <c r="F26" s="282">
        <f>SUM(F24:F25)</f>
        <v>1299</v>
      </c>
      <c r="G26" s="297">
        <f>SUM(G24:G25)</f>
        <v>3409</v>
      </c>
      <c r="H26" s="297">
        <f>SUM(H24:H25)</f>
        <v>53568</v>
      </c>
      <c r="I26" s="282">
        <f t="shared" si="0"/>
        <v>56977</v>
      </c>
      <c r="J26" s="297">
        <f>SUM(J24:J25)</f>
        <v>56135</v>
      </c>
      <c r="K26" s="298">
        <f>SUM(K24:K25)</f>
        <v>0</v>
      </c>
      <c r="L26" s="254"/>
      <c r="M26" s="281" t="s">
        <v>10</v>
      </c>
      <c r="N26" s="297">
        <f>SUM(N24:N25)</f>
        <v>443</v>
      </c>
      <c r="O26" s="279">
        <f>SUM(O24:O25)</f>
        <v>0</v>
      </c>
      <c r="P26" s="297">
        <f t="shared" ref="P26:W26" si="4">SUM(P24:P25)</f>
        <v>0</v>
      </c>
      <c r="Q26" s="279">
        <f t="shared" si="4"/>
        <v>0</v>
      </c>
      <c r="R26" s="279">
        <f t="shared" si="4"/>
        <v>0</v>
      </c>
      <c r="S26" s="279">
        <f t="shared" si="4"/>
        <v>0</v>
      </c>
      <c r="T26" s="279">
        <f t="shared" si="4"/>
        <v>0</v>
      </c>
      <c r="U26" s="279">
        <f t="shared" si="4"/>
        <v>0</v>
      </c>
      <c r="V26" s="279">
        <f t="shared" si="4"/>
        <v>0</v>
      </c>
      <c r="W26" s="280">
        <f t="shared" si="4"/>
        <v>26250</v>
      </c>
      <c r="X26" s="254"/>
      <c r="Y26" s="303"/>
      <c r="Z26" s="261"/>
    </row>
    <row r="27" spans="2:26" ht="15.75" customHeight="1" x14ac:dyDescent="0.2">
      <c r="B27" s="453" t="s">
        <v>237</v>
      </c>
      <c r="C27" s="299" t="s">
        <v>37</v>
      </c>
      <c r="D27" s="252">
        <v>0</v>
      </c>
      <c r="E27" s="295" t="s">
        <v>242</v>
      </c>
      <c r="F27" s="252" t="s">
        <v>349</v>
      </c>
      <c r="G27" s="250">
        <v>0</v>
      </c>
      <c r="H27" s="250">
        <v>72951</v>
      </c>
      <c r="I27" s="250">
        <f t="shared" si="0"/>
        <v>72951</v>
      </c>
      <c r="J27" s="252" t="s">
        <v>349</v>
      </c>
      <c r="K27" s="264" t="s">
        <v>349</v>
      </c>
      <c r="L27" s="254"/>
      <c r="M27" s="300" t="s">
        <v>37</v>
      </c>
      <c r="N27" s="258" t="s">
        <v>242</v>
      </c>
      <c r="O27" s="252">
        <v>0</v>
      </c>
      <c r="P27" s="259" t="s">
        <v>349</v>
      </c>
      <c r="Q27" s="258" t="s">
        <v>349</v>
      </c>
      <c r="R27" s="256" t="s">
        <v>349</v>
      </c>
      <c r="S27" s="252" t="s">
        <v>349</v>
      </c>
      <c r="T27" s="258" t="s">
        <v>349</v>
      </c>
      <c r="U27" s="259" t="s">
        <v>349</v>
      </c>
      <c r="V27" s="258" t="s">
        <v>349</v>
      </c>
      <c r="W27" s="264" t="s">
        <v>245</v>
      </c>
      <c r="X27" s="254"/>
      <c r="Z27" s="261"/>
    </row>
    <row r="28" spans="2:26" ht="15.75" customHeight="1" x14ac:dyDescent="0.2">
      <c r="B28" s="454"/>
      <c r="C28" s="304" t="s">
        <v>38</v>
      </c>
      <c r="D28" s="380">
        <v>943</v>
      </c>
      <c r="E28" s="273">
        <v>0</v>
      </c>
      <c r="F28" s="288">
        <v>943</v>
      </c>
      <c r="G28" s="273">
        <v>0</v>
      </c>
      <c r="H28" s="256">
        <v>0</v>
      </c>
      <c r="I28" s="250">
        <f t="shared" si="0"/>
        <v>0</v>
      </c>
      <c r="J28" s="265" t="s">
        <v>349</v>
      </c>
      <c r="K28" s="270" t="s">
        <v>349</v>
      </c>
      <c r="L28" s="254"/>
      <c r="M28" s="305" t="s">
        <v>38</v>
      </c>
      <c r="N28" s="265" t="s">
        <v>242</v>
      </c>
      <c r="O28" s="265">
        <v>101</v>
      </c>
      <c r="P28" s="272" t="s">
        <v>349</v>
      </c>
      <c r="Q28" s="256" t="s">
        <v>349</v>
      </c>
      <c r="R28" s="256" t="s">
        <v>349</v>
      </c>
      <c r="S28" s="265" t="s">
        <v>349</v>
      </c>
      <c r="T28" s="265" t="s">
        <v>349</v>
      </c>
      <c r="U28" s="292" t="s">
        <v>349</v>
      </c>
      <c r="V28" s="265" t="s">
        <v>349</v>
      </c>
      <c r="W28" s="293">
        <v>0</v>
      </c>
      <c r="X28" s="254"/>
      <c r="Z28" s="261"/>
    </row>
    <row r="29" spans="2:26" ht="15.75" customHeight="1" x14ac:dyDescent="0.2">
      <c r="B29" s="455"/>
      <c r="C29" s="301" t="s">
        <v>10</v>
      </c>
      <c r="D29" s="379">
        <f>SUM(D27:D28)</f>
        <v>943</v>
      </c>
      <c r="E29" s="277">
        <f>SUM(E27:E28)</f>
        <v>0</v>
      </c>
      <c r="F29" s="282">
        <f>SUM(F27:F28)</f>
        <v>943</v>
      </c>
      <c r="G29" s="277">
        <f>SUM(G27:G28)</f>
        <v>0</v>
      </c>
      <c r="H29" s="277">
        <f>SUM(H27:H28)</f>
        <v>72951</v>
      </c>
      <c r="I29" s="277">
        <f t="shared" si="0"/>
        <v>72951</v>
      </c>
      <c r="J29" s="277">
        <f>SUM(J27:J28)</f>
        <v>0</v>
      </c>
      <c r="K29" s="280">
        <f>SUM(K27:K28)</f>
        <v>0</v>
      </c>
      <c r="L29" s="254"/>
      <c r="M29" s="302" t="s">
        <v>10</v>
      </c>
      <c r="N29" s="277">
        <f>SUM(N27:N28)</f>
        <v>0</v>
      </c>
      <c r="O29" s="277">
        <f>SUM(O27:O28)</f>
        <v>101</v>
      </c>
      <c r="P29" s="297">
        <f>SUM(P27:P28)</f>
        <v>0</v>
      </c>
      <c r="Q29" s="279">
        <f>SUM(Q27:Q28)</f>
        <v>0</v>
      </c>
      <c r="R29" s="279">
        <f>SUM(R27:R28)</f>
        <v>0</v>
      </c>
      <c r="S29" s="279" t="s">
        <v>349</v>
      </c>
      <c r="T29" s="279">
        <f>SUM(T27:T28)</f>
        <v>0</v>
      </c>
      <c r="U29" s="279">
        <f>SUM(U27:U28)</f>
        <v>0</v>
      </c>
      <c r="V29" s="279">
        <f>SUM(V27:V28)</f>
        <v>0</v>
      </c>
      <c r="W29" s="280">
        <f>SUM(W27:W28)</f>
        <v>0</v>
      </c>
      <c r="X29" s="254"/>
      <c r="Z29" s="261"/>
    </row>
    <row r="30" spans="2:26" ht="15.75" customHeight="1" x14ac:dyDescent="0.2">
      <c r="B30" s="458" t="s">
        <v>215</v>
      </c>
      <c r="C30" s="299" t="s">
        <v>31</v>
      </c>
      <c r="D30" s="351">
        <v>245</v>
      </c>
      <c r="E30" s="252" t="s">
        <v>242</v>
      </c>
      <c r="F30" s="257">
        <v>245</v>
      </c>
      <c r="G30" s="258">
        <v>1632</v>
      </c>
      <c r="H30" s="250">
        <v>138000</v>
      </c>
      <c r="I30" s="250">
        <f t="shared" si="0"/>
        <v>139632</v>
      </c>
      <c r="J30" s="258" t="s">
        <v>349</v>
      </c>
      <c r="K30" s="264" t="s">
        <v>349</v>
      </c>
      <c r="L30" s="254"/>
      <c r="M30" s="300" t="s">
        <v>31</v>
      </c>
      <c r="N30" s="258" t="s">
        <v>242</v>
      </c>
      <c r="O30" s="258" t="s">
        <v>242</v>
      </c>
      <c r="P30" s="259" t="s">
        <v>349</v>
      </c>
      <c r="Q30" s="258" t="s">
        <v>349</v>
      </c>
      <c r="R30" s="256">
        <f>SUM(P30:Q30)</f>
        <v>0</v>
      </c>
      <c r="S30" s="258" t="s">
        <v>349</v>
      </c>
      <c r="T30" s="259" t="s">
        <v>349</v>
      </c>
      <c r="U30" s="258" t="s">
        <v>349</v>
      </c>
      <c r="V30" s="258" t="s">
        <v>349</v>
      </c>
      <c r="W30" s="264" t="s">
        <v>245</v>
      </c>
      <c r="X30" s="254"/>
      <c r="Z30" s="261"/>
    </row>
    <row r="31" spans="2:26" ht="15.75" customHeight="1" x14ac:dyDescent="0.2">
      <c r="B31" s="423"/>
      <c r="C31" s="304" t="s">
        <v>32</v>
      </c>
      <c r="D31" s="352">
        <v>36</v>
      </c>
      <c r="E31" s="265" t="s">
        <v>242</v>
      </c>
      <c r="F31" s="262">
        <v>36</v>
      </c>
      <c r="G31" s="265">
        <v>15</v>
      </c>
      <c r="H31" s="263">
        <v>112076</v>
      </c>
      <c r="I31" s="250">
        <f t="shared" si="0"/>
        <v>112091</v>
      </c>
      <c r="J31" s="265" t="s">
        <v>349</v>
      </c>
      <c r="K31" s="270" t="s">
        <v>349</v>
      </c>
      <c r="L31" s="254"/>
      <c r="M31" s="305" t="s">
        <v>32</v>
      </c>
      <c r="N31" s="265" t="s">
        <v>242</v>
      </c>
      <c r="O31" s="265" t="s">
        <v>242</v>
      </c>
      <c r="P31" s="292" t="s">
        <v>349</v>
      </c>
      <c r="Q31" s="265" t="s">
        <v>349</v>
      </c>
      <c r="R31" s="256">
        <f>SUM(P31:Q31)</f>
        <v>0</v>
      </c>
      <c r="S31" s="265" t="s">
        <v>349</v>
      </c>
      <c r="T31" s="292" t="s">
        <v>349</v>
      </c>
      <c r="U31" s="265" t="s">
        <v>349</v>
      </c>
      <c r="V31" s="265" t="s">
        <v>349</v>
      </c>
      <c r="W31" s="266">
        <v>10215</v>
      </c>
      <c r="X31" s="254"/>
      <c r="Z31" s="261"/>
    </row>
    <row r="32" spans="2:26" ht="15.75" customHeight="1" x14ac:dyDescent="0.2">
      <c r="B32" s="423"/>
      <c r="C32" s="304" t="s">
        <v>33</v>
      </c>
      <c r="D32" s="353">
        <v>17</v>
      </c>
      <c r="E32" s="265" t="s">
        <v>242</v>
      </c>
      <c r="F32" s="274">
        <v>17</v>
      </c>
      <c r="G32" s="256">
        <v>302</v>
      </c>
      <c r="H32" s="273">
        <v>12225</v>
      </c>
      <c r="I32" s="250">
        <f t="shared" si="0"/>
        <v>12527</v>
      </c>
      <c r="J32" s="265" t="s">
        <v>349</v>
      </c>
      <c r="K32" s="270">
        <v>0</v>
      </c>
      <c r="L32" s="254"/>
      <c r="M32" s="305" t="s">
        <v>33</v>
      </c>
      <c r="N32" s="265" t="s">
        <v>242</v>
      </c>
      <c r="O32" s="265" t="s">
        <v>242</v>
      </c>
      <c r="P32" s="272" t="s">
        <v>349</v>
      </c>
      <c r="Q32" s="256">
        <v>364</v>
      </c>
      <c r="R32" s="256">
        <f>SUM(P32:Q32)</f>
        <v>364</v>
      </c>
      <c r="S32" s="265" t="s">
        <v>349</v>
      </c>
      <c r="T32" s="292" t="s">
        <v>349</v>
      </c>
      <c r="U32" s="265" t="s">
        <v>349</v>
      </c>
      <c r="V32" s="265" t="s">
        <v>349</v>
      </c>
      <c r="W32" s="306" t="s">
        <v>245</v>
      </c>
      <c r="X32" s="254"/>
      <c r="Z32" s="261"/>
    </row>
    <row r="33" spans="2:26" ht="15.75" customHeight="1" x14ac:dyDescent="0.2">
      <c r="B33" s="424"/>
      <c r="C33" s="301" t="s">
        <v>10</v>
      </c>
      <c r="D33" s="350">
        <f>SUM(D30:D32)</f>
        <v>298</v>
      </c>
      <c r="E33" s="277">
        <f>SUM(E30:E32)</f>
        <v>0</v>
      </c>
      <c r="F33" s="282">
        <f>SUM(F30:F32)</f>
        <v>298</v>
      </c>
      <c r="G33" s="277">
        <f>SUM(G30:G32)</f>
        <v>1949</v>
      </c>
      <c r="H33" s="277">
        <f>SUM(H30:H32)</f>
        <v>262301</v>
      </c>
      <c r="I33" s="277">
        <f t="shared" si="0"/>
        <v>264250</v>
      </c>
      <c r="J33" s="277">
        <f>SUM(J30:J32)</f>
        <v>0</v>
      </c>
      <c r="K33" s="280">
        <f>SUM(K30:K32)</f>
        <v>0</v>
      </c>
      <c r="L33" s="254"/>
      <c r="M33" s="302" t="s">
        <v>10</v>
      </c>
      <c r="N33" s="277">
        <f>SUM(N30:N32)</f>
        <v>0</v>
      </c>
      <c r="O33" s="277">
        <f>SUM(O30:O32)</f>
        <v>0</v>
      </c>
      <c r="P33" s="297">
        <f>SUM(P30:P32)</f>
        <v>0</v>
      </c>
      <c r="Q33" s="279">
        <f>SUM(Q30:Q32)</f>
        <v>364</v>
      </c>
      <c r="R33" s="279">
        <f>SUM(R30:R32)</f>
        <v>364</v>
      </c>
      <c r="S33" s="279" t="s">
        <v>349</v>
      </c>
      <c r="T33" s="279">
        <f>SUM(T30:T32)</f>
        <v>0</v>
      </c>
      <c r="U33" s="279">
        <f>SUM(U30:U32)</f>
        <v>0</v>
      </c>
      <c r="V33" s="279">
        <f>SUM(V30:V32)</f>
        <v>0</v>
      </c>
      <c r="W33" s="280">
        <f>SUM(W30:W32)</f>
        <v>10215</v>
      </c>
      <c r="X33" s="254"/>
      <c r="Z33" s="261"/>
    </row>
    <row r="34" spans="2:26" ht="15.75" customHeight="1" x14ac:dyDescent="0.2">
      <c r="B34" s="453" t="s">
        <v>238</v>
      </c>
      <c r="C34" s="299" t="s">
        <v>39</v>
      </c>
      <c r="D34" s="356">
        <v>8303</v>
      </c>
      <c r="E34" s="252" t="s">
        <v>242</v>
      </c>
      <c r="F34" s="257">
        <v>8303</v>
      </c>
      <c r="G34" s="250">
        <v>4646</v>
      </c>
      <c r="H34" s="273">
        <v>0</v>
      </c>
      <c r="I34" s="250">
        <f t="shared" si="0"/>
        <v>4646</v>
      </c>
      <c r="J34" s="252">
        <v>459</v>
      </c>
      <c r="K34" s="264" t="s">
        <v>349</v>
      </c>
      <c r="L34" s="254"/>
      <c r="M34" s="300" t="s">
        <v>39</v>
      </c>
      <c r="N34" s="258">
        <v>0</v>
      </c>
      <c r="O34" s="252">
        <v>2384</v>
      </c>
      <c r="P34" s="259">
        <v>15</v>
      </c>
      <c r="Q34" s="258">
        <v>44523</v>
      </c>
      <c r="R34" s="256">
        <f>SUM(P34:Q34)</f>
        <v>44538</v>
      </c>
      <c r="S34" s="252">
        <v>941</v>
      </c>
      <c r="T34" s="258">
        <v>758</v>
      </c>
      <c r="U34" s="259" t="s">
        <v>349</v>
      </c>
      <c r="V34" s="258" t="s">
        <v>349</v>
      </c>
      <c r="W34" s="291">
        <v>14675</v>
      </c>
      <c r="X34" s="254"/>
      <c r="Z34" s="261"/>
    </row>
    <row r="35" spans="2:26" ht="15.75" customHeight="1" x14ac:dyDescent="0.2">
      <c r="B35" s="454"/>
      <c r="C35" s="304" t="s">
        <v>40</v>
      </c>
      <c r="D35" s="355">
        <v>2922</v>
      </c>
      <c r="E35" s="265" t="s">
        <v>242</v>
      </c>
      <c r="F35" s="262">
        <v>2922</v>
      </c>
      <c r="G35" s="263">
        <v>1155</v>
      </c>
      <c r="H35" s="273">
        <v>0</v>
      </c>
      <c r="I35" s="250">
        <f t="shared" si="0"/>
        <v>1155</v>
      </c>
      <c r="J35" s="265">
        <v>800</v>
      </c>
      <c r="K35" s="270" t="s">
        <v>349</v>
      </c>
      <c r="L35" s="254"/>
      <c r="M35" s="305" t="s">
        <v>40</v>
      </c>
      <c r="N35" s="269" t="s">
        <v>242</v>
      </c>
      <c r="O35" s="265">
        <v>3725</v>
      </c>
      <c r="P35" s="292" t="s">
        <v>349</v>
      </c>
      <c r="Q35" s="265" t="s">
        <v>349</v>
      </c>
      <c r="R35" s="256">
        <f>SUM(P35:Q35)</f>
        <v>0</v>
      </c>
      <c r="S35" s="265">
        <v>134</v>
      </c>
      <c r="T35" s="265" t="s">
        <v>349</v>
      </c>
      <c r="U35" s="259" t="s">
        <v>349</v>
      </c>
      <c r="V35" s="265" t="s">
        <v>349</v>
      </c>
      <c r="W35" s="270" t="s">
        <v>245</v>
      </c>
      <c r="X35" s="254"/>
      <c r="Z35" s="261"/>
    </row>
    <row r="36" spans="2:26" ht="15.75" customHeight="1" x14ac:dyDescent="0.2">
      <c r="B36" s="454"/>
      <c r="C36" s="304" t="s">
        <v>44</v>
      </c>
      <c r="D36" s="355">
        <f>SUM(D34:D35)</f>
        <v>11225</v>
      </c>
      <c r="E36" s="265" t="s">
        <v>242</v>
      </c>
      <c r="F36" s="262">
        <f>SUM(F34:F35)</f>
        <v>11225</v>
      </c>
      <c r="G36" s="292">
        <f>SUM(G34:G35)</f>
        <v>5801</v>
      </c>
      <c r="H36" s="292">
        <f>SUM(H34:H35)</f>
        <v>0</v>
      </c>
      <c r="I36" s="262">
        <f t="shared" si="0"/>
        <v>5801</v>
      </c>
      <c r="J36" s="292">
        <f>SUM(J34:J35)</f>
        <v>1259</v>
      </c>
      <c r="K36" s="270">
        <f>SUM(K34:K35)</f>
        <v>0</v>
      </c>
      <c r="L36" s="254"/>
      <c r="M36" s="305" t="s">
        <v>44</v>
      </c>
      <c r="N36" s="292">
        <f>SUM(N34:N35)</f>
        <v>0</v>
      </c>
      <c r="O36" s="265">
        <f>SUM(O34:O35)</f>
        <v>6109</v>
      </c>
      <c r="P36" s="272">
        <f t="shared" ref="P36:W36" si="5">SUM(P34:P35)</f>
        <v>15</v>
      </c>
      <c r="Q36" s="256">
        <f t="shared" si="5"/>
        <v>44523</v>
      </c>
      <c r="R36" s="256">
        <f t="shared" si="5"/>
        <v>44538</v>
      </c>
      <c r="S36" s="265">
        <f t="shared" si="5"/>
        <v>1075</v>
      </c>
      <c r="T36" s="265">
        <f t="shared" si="5"/>
        <v>758</v>
      </c>
      <c r="U36" s="265">
        <f t="shared" si="5"/>
        <v>0</v>
      </c>
      <c r="V36" s="265">
        <f t="shared" si="5"/>
        <v>0</v>
      </c>
      <c r="W36" s="266">
        <f t="shared" si="5"/>
        <v>14675</v>
      </c>
      <c r="X36" s="254"/>
      <c r="Z36" s="261"/>
    </row>
    <row r="37" spans="2:26" ht="15.75" customHeight="1" x14ac:dyDescent="0.2">
      <c r="B37" s="454"/>
      <c r="C37" s="304" t="s">
        <v>45</v>
      </c>
      <c r="D37" s="356">
        <v>2243</v>
      </c>
      <c r="E37" s="356">
        <v>4197</v>
      </c>
      <c r="F37" s="257">
        <v>6440</v>
      </c>
      <c r="G37" s="250">
        <v>9400</v>
      </c>
      <c r="H37" s="250">
        <v>1060189</v>
      </c>
      <c r="I37" s="250">
        <f t="shared" si="0"/>
        <v>1069589</v>
      </c>
      <c r="J37" s="265">
        <v>0</v>
      </c>
      <c r="K37" s="270">
        <f>SUM(K35:K36)</f>
        <v>0</v>
      </c>
      <c r="L37" s="254"/>
      <c r="M37" s="305" t="s">
        <v>45</v>
      </c>
      <c r="N37" s="265" t="s">
        <v>242</v>
      </c>
      <c r="O37" s="265">
        <v>13493</v>
      </c>
      <c r="P37" s="292">
        <v>15948</v>
      </c>
      <c r="Q37" s="265">
        <v>383811</v>
      </c>
      <c r="R37" s="256">
        <f>SUM(P37:Q37)</f>
        <v>399759</v>
      </c>
      <c r="S37" s="259">
        <v>200</v>
      </c>
      <c r="T37" s="259" t="s">
        <v>349</v>
      </c>
      <c r="U37" s="259" t="s">
        <v>349</v>
      </c>
      <c r="V37" s="292" t="s">
        <v>349</v>
      </c>
      <c r="W37" s="293">
        <v>65598</v>
      </c>
      <c r="X37" s="254"/>
      <c r="Z37" s="261"/>
    </row>
    <row r="38" spans="2:26" ht="15.75" customHeight="1" x14ac:dyDescent="0.2">
      <c r="B38" s="454"/>
      <c r="C38" s="304" t="s">
        <v>46</v>
      </c>
      <c r="D38" s="357">
        <v>2094</v>
      </c>
      <c r="E38" s="265" t="s">
        <v>242</v>
      </c>
      <c r="F38" s="274">
        <v>2094</v>
      </c>
      <c r="G38" s="273">
        <v>0</v>
      </c>
      <c r="H38" s="273">
        <v>393742</v>
      </c>
      <c r="I38" s="250">
        <f t="shared" si="0"/>
        <v>393742</v>
      </c>
      <c r="J38" s="265">
        <v>0</v>
      </c>
      <c r="K38" s="270" t="s">
        <v>349</v>
      </c>
      <c r="L38" s="254"/>
      <c r="M38" s="305" t="s">
        <v>46</v>
      </c>
      <c r="N38" s="265" t="s">
        <v>242</v>
      </c>
      <c r="O38" s="265">
        <v>642</v>
      </c>
      <c r="P38" s="272" t="s">
        <v>349</v>
      </c>
      <c r="Q38" s="256">
        <v>0</v>
      </c>
      <c r="R38" s="256">
        <f>SUM(P38:Q38)</f>
        <v>0</v>
      </c>
      <c r="S38" s="265" t="s">
        <v>349</v>
      </c>
      <c r="T38" s="265" t="s">
        <v>349</v>
      </c>
      <c r="U38" s="259" t="s">
        <v>349</v>
      </c>
      <c r="V38" s="292" t="s">
        <v>349</v>
      </c>
      <c r="W38" s="293">
        <v>1275</v>
      </c>
      <c r="X38" s="254"/>
      <c r="Z38" s="261"/>
    </row>
    <row r="39" spans="2:26" ht="15.75" customHeight="1" x14ac:dyDescent="0.2">
      <c r="B39" s="454"/>
      <c r="C39" s="304" t="s">
        <v>44</v>
      </c>
      <c r="D39" s="357">
        <f>SUM(D37:D38)</f>
        <v>4337</v>
      </c>
      <c r="E39" s="357">
        <f>SUM(E37:E38)</f>
        <v>4197</v>
      </c>
      <c r="F39" s="274">
        <f>SUM(F37:F38)</f>
        <v>8534</v>
      </c>
      <c r="G39" s="265">
        <f>SUM(G37:G38)</f>
        <v>9400</v>
      </c>
      <c r="H39" s="265">
        <f>SUM(H37:H38)</f>
        <v>1453931</v>
      </c>
      <c r="I39" s="273">
        <f t="shared" si="0"/>
        <v>1463331</v>
      </c>
      <c r="J39" s="265">
        <f>SUM(J37:J38)</f>
        <v>0</v>
      </c>
      <c r="K39" s="270">
        <f>SUM(K37:K38)</f>
        <v>0</v>
      </c>
      <c r="L39" s="254"/>
      <c r="M39" s="305" t="s">
        <v>44</v>
      </c>
      <c r="N39" s="265">
        <f>SUM(N37:N38)</f>
        <v>0</v>
      </c>
      <c r="O39" s="265">
        <f>SUM(O37:O38)</f>
        <v>14135</v>
      </c>
      <c r="P39" s="272">
        <f t="shared" ref="P39:W39" si="6">SUM(P37:P38)</f>
        <v>15948</v>
      </c>
      <c r="Q39" s="256">
        <f t="shared" si="6"/>
        <v>383811</v>
      </c>
      <c r="R39" s="256">
        <f t="shared" si="6"/>
        <v>399759</v>
      </c>
      <c r="S39" s="265">
        <f t="shared" si="6"/>
        <v>200</v>
      </c>
      <c r="T39" s="265">
        <f t="shared" si="6"/>
        <v>0</v>
      </c>
      <c r="U39" s="265">
        <f t="shared" si="6"/>
        <v>0</v>
      </c>
      <c r="V39" s="265">
        <f t="shared" si="6"/>
        <v>0</v>
      </c>
      <c r="W39" s="293">
        <f t="shared" si="6"/>
        <v>66873</v>
      </c>
      <c r="X39" s="254"/>
      <c r="Z39" s="261"/>
    </row>
    <row r="40" spans="2:26" ht="15.75" customHeight="1" x14ac:dyDescent="0.2">
      <c r="B40" s="455"/>
      <c r="C40" s="301" t="s">
        <v>10</v>
      </c>
      <c r="D40" s="374">
        <f>SUM(D39,D36)</f>
        <v>15562</v>
      </c>
      <c r="E40" s="374">
        <f>SUM(E39,E36)</f>
        <v>4197</v>
      </c>
      <c r="F40" s="282">
        <f>F36+F39</f>
        <v>19759</v>
      </c>
      <c r="G40" s="277">
        <f>G36+G39</f>
        <v>15201</v>
      </c>
      <c r="H40" s="279">
        <f>SUM(H39,H36)</f>
        <v>1453931</v>
      </c>
      <c r="I40" s="279">
        <f>SUM(I39,I36)</f>
        <v>1469132</v>
      </c>
      <c r="J40" s="279">
        <f>SUM(J39,J36)</f>
        <v>1259</v>
      </c>
      <c r="K40" s="298">
        <f>SUM(K39,K36)</f>
        <v>0</v>
      </c>
      <c r="L40" s="254"/>
      <c r="M40" s="302" t="s">
        <v>10</v>
      </c>
      <c r="N40" s="279">
        <f>SUM(N39,N36)</f>
        <v>0</v>
      </c>
      <c r="O40" s="279">
        <f>SUM(O39,O36)</f>
        <v>20244</v>
      </c>
      <c r="P40" s="297">
        <f t="shared" ref="P40:V40" si="7">SUM(P39,P36)</f>
        <v>15963</v>
      </c>
      <c r="Q40" s="279">
        <f t="shared" si="7"/>
        <v>428334</v>
      </c>
      <c r="R40" s="279">
        <f t="shared" si="7"/>
        <v>444297</v>
      </c>
      <c r="S40" s="279">
        <f t="shared" si="7"/>
        <v>1275</v>
      </c>
      <c r="T40" s="279">
        <f t="shared" si="7"/>
        <v>758</v>
      </c>
      <c r="U40" s="279">
        <f t="shared" si="7"/>
        <v>0</v>
      </c>
      <c r="V40" s="279">
        <f t="shared" si="7"/>
        <v>0</v>
      </c>
      <c r="W40" s="280">
        <f>W36+W39</f>
        <v>81548</v>
      </c>
      <c r="X40" s="254"/>
      <c r="Y40" s="303"/>
      <c r="Z40" s="261"/>
    </row>
    <row r="41" spans="2:26" ht="15.75" customHeight="1" x14ac:dyDescent="0.2">
      <c r="B41" s="453" t="s">
        <v>239</v>
      </c>
      <c r="C41" s="299" t="s">
        <v>47</v>
      </c>
      <c r="D41" s="375">
        <v>5846</v>
      </c>
      <c r="E41" s="351" t="s">
        <v>387</v>
      </c>
      <c r="F41" s="262">
        <v>5846</v>
      </c>
      <c r="G41" s="263">
        <v>7350</v>
      </c>
      <c r="H41" s="263">
        <v>1220013</v>
      </c>
      <c r="I41" s="250">
        <f t="shared" ref="I41:I51" si="8">SUM(G41:H41)</f>
        <v>1227363</v>
      </c>
      <c r="J41" s="252">
        <v>0</v>
      </c>
      <c r="K41" s="264" t="s">
        <v>355</v>
      </c>
      <c r="L41" s="254"/>
      <c r="M41" s="300" t="s">
        <v>47</v>
      </c>
      <c r="N41" s="251" t="s">
        <v>242</v>
      </c>
      <c r="O41" s="258" t="s">
        <v>242</v>
      </c>
      <c r="P41" s="292" t="s">
        <v>355</v>
      </c>
      <c r="Q41" s="265">
        <v>0</v>
      </c>
      <c r="R41" s="256">
        <f>SUM(P41:Q41)</f>
        <v>0</v>
      </c>
      <c r="S41" s="258" t="s">
        <v>355</v>
      </c>
      <c r="T41" s="258" t="s">
        <v>355</v>
      </c>
      <c r="U41" s="258" t="s">
        <v>355</v>
      </c>
      <c r="V41" s="259" t="s">
        <v>355</v>
      </c>
      <c r="W41" s="266">
        <v>539889</v>
      </c>
      <c r="X41" s="254"/>
      <c r="Z41" s="261"/>
    </row>
    <row r="42" spans="2:26" ht="15.75" customHeight="1" x14ac:dyDescent="0.2">
      <c r="B42" s="454"/>
      <c r="C42" s="299" t="s">
        <v>186</v>
      </c>
      <c r="D42" s="375">
        <v>30387</v>
      </c>
      <c r="E42" s="351">
        <v>255</v>
      </c>
      <c r="F42" s="262">
        <v>30642</v>
      </c>
      <c r="G42" s="263">
        <v>24379</v>
      </c>
      <c r="H42" s="263">
        <v>86318</v>
      </c>
      <c r="I42" s="250">
        <f t="shared" si="8"/>
        <v>110697</v>
      </c>
      <c r="J42" s="258">
        <v>1833</v>
      </c>
      <c r="K42" s="270" t="s">
        <v>355</v>
      </c>
      <c r="L42" s="254"/>
      <c r="M42" s="305" t="s">
        <v>186</v>
      </c>
      <c r="N42" s="251">
        <v>131</v>
      </c>
      <c r="O42" s="258">
        <v>88</v>
      </c>
      <c r="P42" s="292">
        <v>5</v>
      </c>
      <c r="Q42" s="265">
        <v>14</v>
      </c>
      <c r="R42" s="256">
        <f>SUM(P42:Q42)</f>
        <v>19</v>
      </c>
      <c r="S42" s="258">
        <v>10</v>
      </c>
      <c r="T42" s="258">
        <v>61</v>
      </c>
      <c r="U42" s="258" t="s">
        <v>355</v>
      </c>
      <c r="V42" s="259" t="s">
        <v>355</v>
      </c>
      <c r="W42" s="266">
        <v>826868</v>
      </c>
      <c r="X42" s="254"/>
      <c r="Z42" s="261"/>
    </row>
    <row r="43" spans="2:26" ht="15.75" customHeight="1" x14ac:dyDescent="0.2">
      <c r="B43" s="454"/>
      <c r="C43" s="304" t="s">
        <v>52</v>
      </c>
      <c r="D43" s="376">
        <v>4222</v>
      </c>
      <c r="E43" s="352" t="s">
        <v>387</v>
      </c>
      <c r="F43" s="262">
        <v>4222</v>
      </c>
      <c r="G43" s="265">
        <v>0</v>
      </c>
      <c r="H43" s="265">
        <v>4752</v>
      </c>
      <c r="I43" s="258">
        <f t="shared" si="8"/>
        <v>4752</v>
      </c>
      <c r="J43" s="265">
        <v>0</v>
      </c>
      <c r="K43" s="270" t="s">
        <v>355</v>
      </c>
      <c r="L43" s="254"/>
      <c r="M43" s="305" t="s">
        <v>52</v>
      </c>
      <c r="N43" s="265" t="s">
        <v>242</v>
      </c>
      <c r="O43" s="265" t="s">
        <v>242</v>
      </c>
      <c r="P43" s="292" t="s">
        <v>355</v>
      </c>
      <c r="Q43" s="265" t="s">
        <v>355</v>
      </c>
      <c r="R43" s="256">
        <f>SUM(P43:Q43)</f>
        <v>0</v>
      </c>
      <c r="S43" s="265" t="s">
        <v>355</v>
      </c>
      <c r="T43" s="265" t="s">
        <v>355</v>
      </c>
      <c r="U43" s="265" t="s">
        <v>355</v>
      </c>
      <c r="V43" s="292" t="s">
        <v>355</v>
      </c>
      <c r="W43" s="270" t="s">
        <v>245</v>
      </c>
      <c r="X43" s="254"/>
      <c r="Z43" s="261"/>
    </row>
    <row r="44" spans="2:26" ht="15.75" customHeight="1" x14ac:dyDescent="0.2">
      <c r="B44" s="454"/>
      <c r="C44" s="304" t="s">
        <v>49</v>
      </c>
      <c r="D44" s="377">
        <v>5655</v>
      </c>
      <c r="E44" s="353" t="s">
        <v>388</v>
      </c>
      <c r="F44" s="274">
        <v>5655</v>
      </c>
      <c r="G44" s="256">
        <v>323</v>
      </c>
      <c r="H44" s="273">
        <v>6592</v>
      </c>
      <c r="I44" s="250">
        <f t="shared" si="8"/>
        <v>6915</v>
      </c>
      <c r="J44" s="265">
        <v>326</v>
      </c>
      <c r="K44" s="270" t="s">
        <v>355</v>
      </c>
      <c r="L44" s="254"/>
      <c r="M44" s="305" t="s">
        <v>49</v>
      </c>
      <c r="N44" s="265">
        <v>139</v>
      </c>
      <c r="O44" s="265">
        <v>91</v>
      </c>
      <c r="P44" s="272" t="s">
        <v>355</v>
      </c>
      <c r="Q44" s="256">
        <v>0</v>
      </c>
      <c r="R44" s="256">
        <f>SUM(P44:Q44)</f>
        <v>0</v>
      </c>
      <c r="S44" s="265">
        <v>42</v>
      </c>
      <c r="T44" s="265">
        <v>59</v>
      </c>
      <c r="U44" s="265" t="s">
        <v>355</v>
      </c>
      <c r="V44" s="292" t="s">
        <v>355</v>
      </c>
      <c r="W44" s="293">
        <v>8100</v>
      </c>
      <c r="Z44" s="261"/>
    </row>
    <row r="45" spans="2:26" ht="15.75" customHeight="1" x14ac:dyDescent="0.2">
      <c r="B45" s="455"/>
      <c r="C45" s="301" t="s">
        <v>10</v>
      </c>
      <c r="D45" s="378">
        <f>SUM(D41:D44)</f>
        <v>46110</v>
      </c>
      <c r="E45" s="378">
        <f>SUM(E41:E44)</f>
        <v>255</v>
      </c>
      <c r="F45" s="279">
        <f>SUM(F41:F44)</f>
        <v>46365</v>
      </c>
      <c r="G45" s="279">
        <f>SUM(G41:G44)</f>
        <v>32052</v>
      </c>
      <c r="H45" s="279">
        <f>SUM(H41:H44)</f>
        <v>1317675</v>
      </c>
      <c r="I45" s="277">
        <f>SUM(G45:H45)</f>
        <v>1349727</v>
      </c>
      <c r="J45" s="279">
        <f>SUM(J41:J44)</f>
        <v>2159</v>
      </c>
      <c r="K45" s="298">
        <f>SUM(K41:K44)</f>
        <v>0</v>
      </c>
      <c r="L45" s="254"/>
      <c r="M45" s="302" t="s">
        <v>10</v>
      </c>
      <c r="N45" s="279">
        <f>SUM(N41:N44)</f>
        <v>270</v>
      </c>
      <c r="O45" s="279">
        <f>SUM(O41:O44)</f>
        <v>179</v>
      </c>
      <c r="P45" s="297">
        <f t="shared" ref="P45:W45" si="9">SUM(P41:P44)</f>
        <v>5</v>
      </c>
      <c r="Q45" s="279">
        <f t="shared" si="9"/>
        <v>14</v>
      </c>
      <c r="R45" s="279">
        <f t="shared" si="9"/>
        <v>19</v>
      </c>
      <c r="S45" s="279">
        <f t="shared" si="9"/>
        <v>52</v>
      </c>
      <c r="T45" s="279">
        <f t="shared" si="9"/>
        <v>120</v>
      </c>
      <c r="U45" s="279">
        <f t="shared" si="9"/>
        <v>0</v>
      </c>
      <c r="V45" s="279">
        <f t="shared" si="9"/>
        <v>0</v>
      </c>
      <c r="W45" s="280">
        <f t="shared" si="9"/>
        <v>1374857</v>
      </c>
      <c r="Z45" s="261"/>
    </row>
    <row r="46" spans="2:26" ht="15.75" customHeight="1" x14ac:dyDescent="0.2">
      <c r="B46" s="245"/>
      <c r="C46" s="299" t="s">
        <v>53</v>
      </c>
      <c r="D46" s="351">
        <v>250</v>
      </c>
      <c r="E46" s="351">
        <v>20</v>
      </c>
      <c r="F46" s="257">
        <v>270</v>
      </c>
      <c r="G46" s="250">
        <v>469</v>
      </c>
      <c r="H46" s="250">
        <v>46972</v>
      </c>
      <c r="I46" s="250">
        <f t="shared" si="8"/>
        <v>47441</v>
      </c>
      <c r="J46" s="258">
        <v>407</v>
      </c>
      <c r="K46" s="264" t="s">
        <v>349</v>
      </c>
      <c r="L46" s="254"/>
      <c r="M46" s="300" t="s">
        <v>53</v>
      </c>
      <c r="N46" s="258">
        <v>45</v>
      </c>
      <c r="O46" s="258" t="s">
        <v>242</v>
      </c>
      <c r="P46" s="259" t="s">
        <v>349</v>
      </c>
      <c r="Q46" s="258">
        <v>28</v>
      </c>
      <c r="R46" s="256">
        <f>SUM(P46:Q46)</f>
        <v>28</v>
      </c>
      <c r="S46" s="265">
        <v>0</v>
      </c>
      <c r="T46" s="265" t="s">
        <v>349</v>
      </c>
      <c r="U46" s="258" t="s">
        <v>349</v>
      </c>
      <c r="V46" s="259">
        <v>935</v>
      </c>
      <c r="W46" s="291">
        <v>234544</v>
      </c>
      <c r="Z46" s="261"/>
    </row>
    <row r="47" spans="2:26" ht="15.75" customHeight="1" x14ac:dyDescent="0.2">
      <c r="B47" s="245" t="s">
        <v>83</v>
      </c>
      <c r="C47" s="304" t="s">
        <v>56</v>
      </c>
      <c r="D47" s="355">
        <v>3328</v>
      </c>
      <c r="E47" s="352" t="s">
        <v>387</v>
      </c>
      <c r="F47" s="262">
        <v>3328</v>
      </c>
      <c r="G47" s="263">
        <v>1500</v>
      </c>
      <c r="H47" s="265">
        <v>0</v>
      </c>
      <c r="I47" s="250">
        <f t="shared" si="8"/>
        <v>1500</v>
      </c>
      <c r="J47" s="265">
        <v>0</v>
      </c>
      <c r="K47" s="270" t="s">
        <v>356</v>
      </c>
      <c r="L47" s="254"/>
      <c r="M47" s="305" t="s">
        <v>56</v>
      </c>
      <c r="N47" s="265" t="s">
        <v>242</v>
      </c>
      <c r="O47" s="265">
        <v>0</v>
      </c>
      <c r="P47" s="292" t="s">
        <v>356</v>
      </c>
      <c r="Q47" s="265">
        <v>0</v>
      </c>
      <c r="R47" s="256">
        <f>SUM(P47:Q47)</f>
        <v>0</v>
      </c>
      <c r="S47" s="265">
        <v>0</v>
      </c>
      <c r="T47" s="265" t="s">
        <v>356</v>
      </c>
      <c r="U47" s="265" t="s">
        <v>356</v>
      </c>
      <c r="V47" s="292">
        <v>0</v>
      </c>
      <c r="W47" s="266">
        <v>682375</v>
      </c>
      <c r="Z47" s="261"/>
    </row>
    <row r="48" spans="2:26" ht="15.75" customHeight="1" x14ac:dyDescent="0.2">
      <c r="B48" s="245" t="s">
        <v>357</v>
      </c>
      <c r="C48" s="304" t="s">
        <v>57</v>
      </c>
      <c r="D48" s="354" t="s">
        <v>387</v>
      </c>
      <c r="E48" s="354" t="s">
        <v>387</v>
      </c>
      <c r="F48" s="265">
        <v>0</v>
      </c>
      <c r="G48" s="263">
        <v>20</v>
      </c>
      <c r="H48" s="265">
        <v>50</v>
      </c>
      <c r="I48" s="250">
        <f t="shared" si="8"/>
        <v>70</v>
      </c>
      <c r="J48" s="265">
        <v>0</v>
      </c>
      <c r="K48" s="270" t="s">
        <v>356</v>
      </c>
      <c r="L48" s="254"/>
      <c r="M48" s="305" t="s">
        <v>57</v>
      </c>
      <c r="N48" s="265">
        <v>5000</v>
      </c>
      <c r="O48" s="265" t="s">
        <v>242</v>
      </c>
      <c r="P48" s="292" t="s">
        <v>356</v>
      </c>
      <c r="Q48" s="265">
        <v>56154</v>
      </c>
      <c r="R48" s="256">
        <f>SUM(P48:Q48)</f>
        <v>56154</v>
      </c>
      <c r="S48" s="265" t="s">
        <v>356</v>
      </c>
      <c r="T48" s="265">
        <v>500</v>
      </c>
      <c r="U48" s="265" t="s">
        <v>356</v>
      </c>
      <c r="V48" s="292">
        <v>0</v>
      </c>
      <c r="W48" s="266">
        <v>667371</v>
      </c>
      <c r="Z48" s="261"/>
    </row>
    <row r="49" spans="2:26" ht="15.75" customHeight="1" x14ac:dyDescent="0.2">
      <c r="B49" s="245" t="s">
        <v>84</v>
      </c>
      <c r="C49" s="304" t="s">
        <v>54</v>
      </c>
      <c r="D49" s="349">
        <v>64</v>
      </c>
      <c r="E49" s="349">
        <v>294</v>
      </c>
      <c r="F49" s="288">
        <v>358</v>
      </c>
      <c r="G49" s="290">
        <v>0</v>
      </c>
      <c r="H49" s="268">
        <v>205832</v>
      </c>
      <c r="I49" s="250">
        <f t="shared" si="8"/>
        <v>205832</v>
      </c>
      <c r="J49" s="265">
        <v>0</v>
      </c>
      <c r="K49" s="270" t="s">
        <v>358</v>
      </c>
      <c r="L49" s="254"/>
      <c r="M49" s="305" t="s">
        <v>54</v>
      </c>
      <c r="N49" s="265" t="s">
        <v>242</v>
      </c>
      <c r="O49" s="265" t="s">
        <v>242</v>
      </c>
      <c r="P49" s="289" t="s">
        <v>358</v>
      </c>
      <c r="Q49" s="290" t="s">
        <v>358</v>
      </c>
      <c r="R49" s="256">
        <f>SUM(P49:Q49)</f>
        <v>0</v>
      </c>
      <c r="S49" s="265">
        <v>0</v>
      </c>
      <c r="T49" s="265" t="s">
        <v>358</v>
      </c>
      <c r="U49" s="265" t="s">
        <v>358</v>
      </c>
      <c r="V49" s="265">
        <v>0</v>
      </c>
      <c r="W49" s="266">
        <v>26199</v>
      </c>
      <c r="Z49" s="261"/>
    </row>
    <row r="50" spans="2:26" ht="15.75" customHeight="1" x14ac:dyDescent="0.2">
      <c r="B50" s="275"/>
      <c r="C50" s="301" t="s">
        <v>10</v>
      </c>
      <c r="D50" s="374">
        <f>SUM(D46:D49)</f>
        <v>3642</v>
      </c>
      <c r="E50" s="374">
        <f>SUM(E46:E49)</f>
        <v>314</v>
      </c>
      <c r="F50" s="279">
        <f>SUM(F46:F49)</f>
        <v>3956</v>
      </c>
      <c r="G50" s="279">
        <f>SUM(G46:G49)</f>
        <v>1989</v>
      </c>
      <c r="H50" s="279">
        <f>SUM(H46:H49)</f>
        <v>252854</v>
      </c>
      <c r="I50" s="277">
        <f t="shared" si="8"/>
        <v>254843</v>
      </c>
      <c r="J50" s="279">
        <f>SUM(J46:J49)</f>
        <v>407</v>
      </c>
      <c r="K50" s="298">
        <f>SUM(K46:K49)</f>
        <v>0</v>
      </c>
      <c r="L50" s="254"/>
      <c r="M50" s="302" t="s">
        <v>10</v>
      </c>
      <c r="N50" s="279">
        <f>SUM(N46:N49)</f>
        <v>5045</v>
      </c>
      <c r="O50" s="279">
        <f>SUM(O46:O49)</f>
        <v>0</v>
      </c>
      <c r="P50" s="297">
        <f t="shared" ref="P50:W50" si="10">SUM(P46:P49)</f>
        <v>0</v>
      </c>
      <c r="Q50" s="279">
        <f t="shared" si="10"/>
        <v>56182</v>
      </c>
      <c r="R50" s="279">
        <f t="shared" si="10"/>
        <v>56182</v>
      </c>
      <c r="S50" s="279">
        <f t="shared" si="10"/>
        <v>0</v>
      </c>
      <c r="T50" s="279">
        <f t="shared" si="10"/>
        <v>500</v>
      </c>
      <c r="U50" s="279">
        <f t="shared" si="10"/>
        <v>0</v>
      </c>
      <c r="V50" s="279">
        <f t="shared" si="10"/>
        <v>935</v>
      </c>
      <c r="W50" s="280">
        <f t="shared" si="10"/>
        <v>1610489</v>
      </c>
      <c r="Y50" s="303"/>
      <c r="Z50" s="261"/>
    </row>
    <row r="51" spans="2:26" ht="15.75" customHeight="1" x14ac:dyDescent="0.2">
      <c r="B51" s="451" t="s">
        <v>88</v>
      </c>
      <c r="C51" s="452"/>
      <c r="D51" s="381">
        <f>D14+D17+D21+D23+D26+D29+D33+D40+D45+D50</f>
        <v>77855</v>
      </c>
      <c r="E51" s="381">
        <f>E14+E17+E21+E23+E26+E29+E33+E40+E45+E50</f>
        <v>7753</v>
      </c>
      <c r="F51" s="307">
        <f>F14+F17+F21+F23+F26+F29+F33+F40+F45+F50</f>
        <v>85608</v>
      </c>
      <c r="G51" s="307">
        <f>SUM(G14,G21,G17,G26,G23,G29,G33,G40,G45,G50)</f>
        <v>265169</v>
      </c>
      <c r="H51" s="307">
        <f>SUM(H14,H21,H17,H26,H23,H29,H33,H40,H45,H50)</f>
        <v>4561366</v>
      </c>
      <c r="I51" s="308">
        <f t="shared" si="8"/>
        <v>4826535</v>
      </c>
      <c r="J51" s="307">
        <f>SUM(J14,J21,J17,J26,J23,J29,J33,J40,J45,J50)</f>
        <v>200163</v>
      </c>
      <c r="K51" s="309">
        <f>SUM(K50,K45,K40,K29,K23,K33,K26,K17,K21,K14)</f>
        <v>59658</v>
      </c>
      <c r="L51" s="254"/>
      <c r="M51" s="310" t="s">
        <v>210</v>
      </c>
      <c r="N51" s="307">
        <f>SUM(N50,N45,N40,N29,N23,N33,N26,N17,N21,N14)</f>
        <v>26479</v>
      </c>
      <c r="O51" s="307">
        <f>SUM(O50,O45,O40,O29,O23,O33,O26,O17,O21,O14)</f>
        <v>20673</v>
      </c>
      <c r="P51" s="337">
        <f t="shared" ref="P51:V51" si="11">SUM(P14,P21,P17,P26,P33,P23,P29,P40,P45,P50)</f>
        <v>24113</v>
      </c>
      <c r="Q51" s="307">
        <f t="shared" si="11"/>
        <v>494003</v>
      </c>
      <c r="R51" s="307">
        <f t="shared" si="11"/>
        <v>518116</v>
      </c>
      <c r="S51" s="307">
        <f t="shared" si="11"/>
        <v>1956</v>
      </c>
      <c r="T51" s="307">
        <f t="shared" si="11"/>
        <v>1394</v>
      </c>
      <c r="U51" s="307">
        <f t="shared" si="11"/>
        <v>0</v>
      </c>
      <c r="V51" s="307">
        <f t="shared" si="11"/>
        <v>935</v>
      </c>
      <c r="W51" s="309">
        <f>W14+W17+W21+W23+W26+W29+W33+W40+W45+W50</f>
        <v>3317127</v>
      </c>
      <c r="Z51" s="261"/>
    </row>
    <row r="52" spans="2:26" ht="34.5" customHeight="1" x14ac:dyDescent="0.2">
      <c r="H52" s="311"/>
    </row>
    <row r="53" spans="2:26" ht="15.75" customHeight="1" x14ac:dyDescent="0.2">
      <c r="B53" s="459"/>
      <c r="C53" s="460"/>
      <c r="D53" s="460"/>
      <c r="E53" s="460"/>
      <c r="F53" s="460"/>
      <c r="G53" s="460"/>
      <c r="H53" s="460"/>
      <c r="I53" s="460"/>
      <c r="J53" s="460"/>
      <c r="K53" s="460"/>
      <c r="M53" s="459"/>
      <c r="N53" s="459"/>
      <c r="O53" s="459"/>
      <c r="P53" s="460"/>
      <c r="Q53" s="460"/>
      <c r="R53" s="460"/>
      <c r="S53" s="460"/>
      <c r="T53" s="460"/>
      <c r="U53" s="460"/>
      <c r="V53" s="461"/>
      <c r="W53" s="461"/>
    </row>
    <row r="55" spans="2:26" x14ac:dyDescent="0.2">
      <c r="F55" s="312"/>
      <c r="G55" s="312"/>
      <c r="H55" s="312"/>
      <c r="I55" s="312"/>
      <c r="J55" s="312"/>
      <c r="K55" s="312"/>
      <c r="L55" s="312"/>
      <c r="M55" s="312"/>
      <c r="N55" s="312"/>
      <c r="O55" s="312"/>
      <c r="P55" s="312"/>
      <c r="Q55" s="312"/>
      <c r="R55" s="312"/>
      <c r="S55" s="312"/>
      <c r="T55" s="312"/>
      <c r="U55" s="312"/>
      <c r="V55" s="312"/>
      <c r="W55" s="312"/>
    </row>
  </sheetData>
  <mergeCells count="26">
    <mergeCell ref="B18:B21"/>
    <mergeCell ref="B24:B26"/>
    <mergeCell ref="B27:B29"/>
    <mergeCell ref="B30:B33"/>
    <mergeCell ref="B34:B40"/>
    <mergeCell ref="B53:K53"/>
    <mergeCell ref="M53:W53"/>
    <mergeCell ref="J3:J4"/>
    <mergeCell ref="K3:K4"/>
    <mergeCell ref="M3:M5"/>
    <mergeCell ref="P3:R4"/>
    <mergeCell ref="S3:S4"/>
    <mergeCell ref="B3:B5"/>
    <mergeCell ref="C3:C5"/>
    <mergeCell ref="D3:I3"/>
    <mergeCell ref="D4:F4"/>
    <mergeCell ref="N3:N4"/>
    <mergeCell ref="O3:O4"/>
    <mergeCell ref="B41:B45"/>
    <mergeCell ref="B51:C51"/>
    <mergeCell ref="B15:B17"/>
    <mergeCell ref="T3:T4"/>
    <mergeCell ref="U3:U4"/>
    <mergeCell ref="V3:V4"/>
    <mergeCell ref="W3:W4"/>
    <mergeCell ref="G4:I4"/>
  </mergeCells>
  <phoneticPr fontId="2"/>
  <pageMargins left="0.31496062992125984" right="0.23622047244094491" top="0.31496062992125984" bottom="0.23622047244094491" header="0.31496062992125984" footer="0.19685039370078741"/>
  <pageSetup paperSize="9" fitToWidth="0" orientation="portrait" r:id="rId1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20</vt:i4>
      </vt:variant>
    </vt:vector>
  </HeadingPairs>
  <TitlesOfParts>
    <vt:vector size="45" baseType="lpstr">
      <vt:lpstr>R６年次 </vt:lpstr>
      <vt:lpstr>R5年次</vt:lpstr>
      <vt:lpstr>R4年次</vt:lpstr>
      <vt:lpstr>R3年次</vt:lpstr>
      <vt:lpstr>R2年次</vt:lpstr>
      <vt:lpstr>R1年次</vt:lpstr>
      <vt:lpstr>30年次</vt:lpstr>
      <vt:lpstr>29年次 </vt:lpstr>
      <vt:lpstr>28年次</vt:lpstr>
      <vt:lpstr>27年次</vt:lpstr>
      <vt:lpstr>26年次 </vt:lpstr>
      <vt:lpstr>25年次</vt:lpstr>
      <vt:lpstr>24年次 </vt:lpstr>
      <vt:lpstr>23年次 </vt:lpstr>
      <vt:lpstr>22年次 </vt:lpstr>
      <vt:lpstr>21年次</vt:lpstr>
      <vt:lpstr>20年次</vt:lpstr>
      <vt:lpstr>19年次</vt:lpstr>
      <vt:lpstr>18年次</vt:lpstr>
      <vt:lpstr>17年次</vt:lpstr>
      <vt:lpstr>16年次 </vt:lpstr>
      <vt:lpstr>15年次</vt:lpstr>
      <vt:lpstr>14年次</vt:lpstr>
      <vt:lpstr>13年次</vt:lpstr>
      <vt:lpstr>12年次</vt:lpstr>
      <vt:lpstr>'15年次'!Print_Area</vt:lpstr>
      <vt:lpstr>'16年次 '!Print_Area</vt:lpstr>
      <vt:lpstr>'17年次'!Print_Area</vt:lpstr>
      <vt:lpstr>'18年次'!Print_Area</vt:lpstr>
      <vt:lpstr>'19年次'!Print_Area</vt:lpstr>
      <vt:lpstr>'20年次'!Print_Area</vt:lpstr>
      <vt:lpstr>'21年次'!Print_Area</vt:lpstr>
      <vt:lpstr>'22年次 '!Print_Area</vt:lpstr>
      <vt:lpstr>'23年次 '!Print_Area</vt:lpstr>
      <vt:lpstr>'24年次 '!Print_Area</vt:lpstr>
      <vt:lpstr>'25年次'!Print_Area</vt:lpstr>
      <vt:lpstr>'26年次 '!Print_Area</vt:lpstr>
      <vt:lpstr>'29年次 '!Print_Area</vt:lpstr>
      <vt:lpstr>'30年次'!Print_Area</vt:lpstr>
      <vt:lpstr>'R1年次'!Print_Area</vt:lpstr>
      <vt:lpstr>'R2年次'!Print_Area</vt:lpstr>
      <vt:lpstr>'R3年次'!Print_Area</vt:lpstr>
      <vt:lpstr>'R4年次'!Print_Area</vt:lpstr>
      <vt:lpstr>'R5年次'!Print_Area</vt:lpstr>
      <vt:lpstr>'R６年次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林業振興課</dc:creator>
  <cp:lastModifiedBy>柴田 日香</cp:lastModifiedBy>
  <cp:lastPrinted>2020-09-30T08:56:56Z</cp:lastPrinted>
  <dcterms:created xsi:type="dcterms:W3CDTF">1997-01-08T22:48:59Z</dcterms:created>
  <dcterms:modified xsi:type="dcterms:W3CDTF">2025-12-02T10:52:25Z</dcterms:modified>
</cp:coreProperties>
</file>