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6E1F8797-CE0B-49D0-8A1D-AB2C518580BF}" xr6:coauthVersionLast="47" xr6:coauthVersionMax="47" xr10:uidLastSave="{00000000-0000-0000-0000-000000000000}"/>
  <bookViews>
    <workbookView xWindow="-108" yWindow="-108" windowWidth="23256" windowHeight="12456" xr2:uid="{00000000-000D-0000-FFFF-FFFF00000000}"/>
  </bookViews>
  <sheets>
    <sheet name="【記載例・留意点】様式２別紙値引一覧表" sheetId="17" r:id="rId1"/>
  </sheets>
  <definedNames>
    <definedName name="_xlnm.Print_Area" localSheetId="0">【記載例・留意点】様式２別紙値引一覧表!$A$1:$O$61</definedName>
    <definedName name="_xlnm.Print_Titles" localSheetId="0">【記載例・留意点】様式２別紙値引一覧表!$1:$11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17" l="1"/>
  <c r="K21"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J21" i="17"/>
  <c r="I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21" i="17"/>
  <c r="D24" i="17"/>
  <c r="D21" i="17"/>
  <c r="N20" i="17"/>
  <c r="I20" i="17"/>
  <c r="F20" i="17"/>
  <c r="J20" i="17" s="1"/>
  <c r="N19" i="17"/>
  <c r="I19" i="17"/>
  <c r="F19" i="17"/>
  <c r="J19" i="17" s="1"/>
  <c r="N18" i="17"/>
  <c r="I18" i="17"/>
  <c r="F18" i="17"/>
  <c r="J18" i="17" s="1"/>
  <c r="N17" i="17"/>
  <c r="I17" i="17"/>
  <c r="F17" i="17"/>
  <c r="J17" i="17" s="1"/>
  <c r="N16" i="17"/>
  <c r="I16" i="17"/>
  <c r="F16" i="17"/>
  <c r="J16" i="17" s="1"/>
  <c r="N15" i="17"/>
  <c r="K15" i="17"/>
  <c r="I15" i="17"/>
  <c r="F15" i="17"/>
  <c r="J15" i="17" s="1"/>
  <c r="L15" i="17" s="1"/>
  <c r="N14" i="17"/>
  <c r="I14" i="17"/>
  <c r="F14" i="17"/>
  <c r="J14" i="17" s="1"/>
  <c r="N13" i="17"/>
  <c r="I13" i="17"/>
  <c r="F13" i="17"/>
  <c r="J13" i="17" s="1"/>
  <c r="N12" i="17"/>
  <c r="I12" i="17"/>
  <c r="F12" i="17"/>
  <c r="J12" i="17" s="1"/>
  <c r="L19" i="17" l="1"/>
  <c r="K19" i="17"/>
  <c r="L12" i="17"/>
  <c r="K12" i="17"/>
  <c r="L14" i="17"/>
  <c r="K14" i="17"/>
  <c r="L17" i="17"/>
  <c r="K17" i="17"/>
  <c r="L16" i="17"/>
  <c r="K16" i="17"/>
  <c r="L18" i="17"/>
  <c r="K18" i="17"/>
  <c r="L20" i="17"/>
  <c r="K20" i="17"/>
  <c r="L13" i="17"/>
  <c r="K13" i="17"/>
  <c r="G53" i="17"/>
  <c r="H53" i="17"/>
  <c r="N50" i="17"/>
  <c r="I50" i="17"/>
  <c r="N49" i="17"/>
  <c r="I49" i="17"/>
  <c r="N48" i="17"/>
  <c r="I48" i="17"/>
  <c r="N47" i="17"/>
  <c r="I47" i="17"/>
  <c r="N46" i="17"/>
  <c r="I46" i="17"/>
  <c r="N45" i="17"/>
  <c r="I45" i="17"/>
  <c r="N44" i="17"/>
  <c r="I44" i="17"/>
  <c r="N43" i="17"/>
  <c r="I43" i="17"/>
  <c r="N42" i="17"/>
  <c r="I42" i="17"/>
  <c r="N41" i="17"/>
  <c r="I41" i="17"/>
  <c r="N40" i="17"/>
  <c r="I40" i="17"/>
  <c r="N39" i="17"/>
  <c r="I39" i="17"/>
  <c r="N38" i="17"/>
  <c r="I38" i="17"/>
  <c r="N37" i="17"/>
  <c r="I37" i="17"/>
  <c r="N36" i="17"/>
  <c r="I36" i="17"/>
  <c r="N35" i="17"/>
  <c r="I35" i="17"/>
  <c r="N34" i="17"/>
  <c r="I34" i="17"/>
  <c r="N33" i="17"/>
  <c r="I33" i="17"/>
  <c r="N32" i="17"/>
  <c r="I32" i="17"/>
  <c r="N31" i="17"/>
  <c r="I31" i="17"/>
  <c r="N30" i="17"/>
  <c r="I30" i="17"/>
  <c r="N29" i="17"/>
  <c r="I29" i="17"/>
  <c r="N28" i="17"/>
  <c r="I28" i="17"/>
  <c r="N27" i="17"/>
  <c r="I27" i="17"/>
  <c r="N26" i="17"/>
  <c r="I26" i="17"/>
  <c r="N25" i="17"/>
  <c r="I25" i="17"/>
  <c r="N24" i="17"/>
  <c r="I24" i="17"/>
  <c r="N23" i="17"/>
  <c r="I23" i="17"/>
  <c r="N22" i="17"/>
  <c r="I22" i="17"/>
  <c r="N21" i="17"/>
  <c r="J22" i="17" l="1"/>
  <c r="J24" i="17"/>
  <c r="J28" i="17"/>
  <c r="J25" i="17"/>
  <c r="J27" i="17"/>
  <c r="J45" i="17"/>
  <c r="J38" i="17"/>
  <c r="J29" i="17"/>
  <c r="J33" i="17"/>
  <c r="J35" i="17"/>
  <c r="J39" i="17"/>
  <c r="J26" i="17"/>
  <c r="J30" i="17"/>
  <c r="J34" i="17"/>
  <c r="J40" i="17"/>
  <c r="J42" i="17"/>
  <c r="J46" i="17"/>
  <c r="J48" i="17"/>
  <c r="J47" i="17"/>
  <c r="J44" i="17"/>
  <c r="J50" i="17"/>
  <c r="J43" i="17"/>
  <c r="J49" i="17"/>
  <c r="I53" i="17"/>
  <c r="J41" i="17"/>
  <c r="L22" i="17" l="1"/>
  <c r="L41" i="17"/>
  <c r="L44" i="17"/>
  <c r="L21" i="17"/>
  <c r="L45" i="17"/>
  <c r="L49" i="17"/>
  <c r="L47" i="17"/>
  <c r="L34" i="17"/>
  <c r="L28" i="17"/>
  <c r="L24" i="17"/>
  <c r="L43" i="17"/>
  <c r="L50" i="17"/>
  <c r="L48" i="17"/>
  <c r="L25" i="17"/>
  <c r="L27" i="17"/>
  <c r="L42" i="17"/>
  <c r="L38" i="17"/>
  <c r="L40" i="17"/>
  <c r="L39" i="17"/>
  <c r="L35" i="17"/>
  <c r="L33" i="17"/>
  <c r="L46" i="17"/>
  <c r="L30" i="17"/>
  <c r="L29" i="17"/>
  <c r="L26" i="17"/>
  <c r="J23" i="17" l="1"/>
  <c r="L23" i="17" s="1"/>
  <c r="J32" i="17"/>
  <c r="L32" i="17" s="1"/>
  <c r="J31" i="17"/>
  <c r="J36" i="17"/>
  <c r="L36" i="17"/>
  <c r="L31" i="17" l="1"/>
  <c r="F53" i="17"/>
  <c r="E53" i="17"/>
  <c r="J37" i="17"/>
  <c r="J53" i="17" s="1"/>
  <c r="L37" i="17" l="1"/>
  <c r="L5" i="17" l="1"/>
  <c r="K5" i="17"/>
  <c r="K6" i="17"/>
  <c r="L6" i="17"/>
  <c r="L4" i="17"/>
  <c r="L7" i="17" s="1"/>
  <c r="K4" i="17"/>
  <c r="L53" i="17"/>
  <c r="K7" i="17" l="1"/>
</calcChain>
</file>

<file path=xl/sharedStrings.xml><?xml version="1.0" encoding="utf-8"?>
<sst xmlns="http://schemas.openxmlformats.org/spreadsheetml/2006/main" count="79" uniqueCount="65">
  <si>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</si>
  <si>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</si>
  <si>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</si>
  <si>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</si>
  <si>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</si>
  <si>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</si>
  <si>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</si>
  <si>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</si>
  <si>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</si>
  <si>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</si>
  <si>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</si>
  <si>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</si>
  <si>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</si>
  <si>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</si>
  <si>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</si>
  <si>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</si>
  <si>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</si>
  <si>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</si>
  <si>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</si>
  <si>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</si>
  <si>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</si>
  <si>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</si>
  <si>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</si>
  <si>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</si>
  <si>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</si>
  <si>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</si>
  <si>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</si>
  <si>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</si>
  <si>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</si>
  <si>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</si>
  <si>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</si>
  <si>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</si>
  <si>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</si>
  <si>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</si>
  <si>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</si>
  <si>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</si>
  <si>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</si>
  <si>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</si>
  <si>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</si>
  <si>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</si>
  <si>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</si>
  <si>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</si>
  <si>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</si>
  <si>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</si>
  <si>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</si>
  <si>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</si>
  <si>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</si>
  <si>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</si>
  <si>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</si>
  <si>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通し番号３とは、同一名義別建物</t>
    <rPh sb="0" eb="1">
      <t>トオ</t>
    </rPh>
    <rPh sb="2" eb="4">
      <t>バンゴウ</t>
    </rPh>
    <rPh sb="8" eb="12">
      <t>ドウイツメイギ</t>
    </rPh>
    <rPh sb="12" eb="15">
      <t>ベツタテモノ</t>
    </rPh>
    <phoneticPr fontId="1"/>
  </si>
  <si>
    <t>通し番号４とは、同一名義別建物</t>
    <rPh sb="0" eb="1">
      <t>トオ</t>
    </rPh>
    <rPh sb="2" eb="4">
      <t>バンゴウ</t>
    </rPh>
    <rPh sb="8" eb="12">
      <t>ドウイツメイギ</t>
    </rPh>
    <rPh sb="12" eb="15">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</si>
  <si>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</si>
  <si>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</si>
  <si>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滝沢市</t>
    <rPh sb="0" eb="3">
      <t>タキザワシ</t>
    </rPh>
    <phoneticPr fontId="1"/>
  </si>
  <si>
    <t>矢巾町</t>
    <rPh sb="0" eb="3">
      <t>ヤハバマチ</t>
    </rPh>
    <phoneticPr fontId="1"/>
  </si>
  <si>
    <t>紫波町</t>
    <rPh sb="0" eb="3">
      <t>シワマチ</t>
    </rPh>
    <phoneticPr fontId="1"/>
  </si>
  <si>
    <t>雫石町</t>
    <rPh sb="0" eb="3">
      <t>シズクイシマチ</t>
    </rPh>
    <phoneticPr fontId="1"/>
  </si>
  <si>
    <t>八幡平市</t>
    <rPh sb="0" eb="4">
      <t>ハチマンタイシ</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</si>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</sst>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176" fontId="0" fillId="3"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13" xfId="0" applyFill="1" applyBorder="1">
      <alignment vertical="center"/>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twoCellAnchor>
    <xdr:from>
      <xdr:col>3</xdr:col>
      <xdr:colOff>81642</xdr:colOff>
      <xdr:row>4</xdr:row>
      <xdr:rowOff>54428</xdr:rowOff>
    </xdr:from>
    <xdr:to>
      <xdr:col>5</xdr:col>
      <xdr:colOff>168140</xdr:colOff>
      <xdr:row>6</xdr:row>
      <xdr:rowOff>84309</xdr:rowOff>
    </xdr:to>
    <xdr:sp macro="" textlink="">
      <xdr:nvSpPr>
        <xdr:cNvPr id="4" name="吹き出し: 線 (枠なし) 32">
          <a:extLst>
            <a:ext uri="{FF2B5EF4-FFF2-40B4-BE49-F238E27FC236}">
              <a16:creationId xmlns:a16="http://schemas.microsoft.com/office/drawing/2014/main" id="{00000000-0008-0000-0000-000004000000}"/>
            </a:ext>
          </a:extLst>
        </xdr:cNvPr>
        <xdr:cNvSpPr/>
      </xdr:nvSpPr>
      <xdr:spPr>
        <a:xfrm>
          <a:off x="2729592" y="1187903"/>
          <a:ext cx="2467748" cy="410881"/>
        </a:xfrm>
        <a:prstGeom prst="callout1">
          <a:avLst>
            <a:gd name="adj1" fmla="val 45494"/>
            <a:gd name="adj2" fmla="val -4245"/>
            <a:gd name="adj3" fmla="val -98463"/>
            <a:gd name="adj4" fmla="val -1734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忘れずに入力をお願いします。</a:t>
          </a:r>
        </a:p>
      </xdr:txBody>
    </xdr:sp>
    <xdr:clientData/>
  </xdr:twoCellAnchor>
  <xdr:twoCellAnchor>
    <xdr:from>
      <xdr:col>6</xdr:col>
      <xdr:colOff>312965</xdr:colOff>
      <xdr:row>4</xdr:row>
      <xdr:rowOff>54427</xdr:rowOff>
    </xdr:from>
    <xdr:to>
      <xdr:col>8</xdr:col>
      <xdr:colOff>733025</xdr:colOff>
      <xdr:row>7</xdr:row>
      <xdr:rowOff>114191</xdr:rowOff>
    </xdr:to>
    <xdr:sp macro="" textlink="">
      <xdr:nvSpPr>
        <xdr:cNvPr id="5" name="吹き出し: 線 (枠なし) 25">
          <a:extLst>
            <a:ext uri="{FF2B5EF4-FFF2-40B4-BE49-F238E27FC236}">
              <a16:creationId xmlns:a16="http://schemas.microsoft.com/office/drawing/2014/main" id="{00000000-0008-0000-0000-000005000000}"/>
            </a:ext>
          </a:extLst>
        </xdr:cNvPr>
        <xdr:cNvSpPr/>
      </xdr:nvSpPr>
      <xdr:spPr>
        <a:xfrm>
          <a:off x="6327322" y="1183820"/>
          <a:ext cx="2814917" cy="631264"/>
        </a:xfrm>
        <a:prstGeom prst="callout1">
          <a:avLst>
            <a:gd name="adj1" fmla="val 39027"/>
            <a:gd name="adj2" fmla="val 1072"/>
            <a:gd name="adj3" fmla="val 372033"/>
            <a:gd name="adj4" fmla="val -28951"/>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関数を設定していますので、誤って消さないようにご注意願います。</a:t>
          </a:r>
        </a:p>
      </xdr:txBody>
    </xdr:sp>
    <xdr:clientData/>
  </xdr:twoCellAnchor>
  <xdr:twoCellAnchor>
    <xdr:from>
      <xdr:col>7</xdr:col>
      <xdr:colOff>522995</xdr:colOff>
      <xdr:row>7</xdr:row>
      <xdr:rowOff>114191</xdr:rowOff>
    </xdr:from>
    <xdr:to>
      <xdr:col>8</xdr:col>
      <xdr:colOff>585107</xdr:colOff>
      <xdr:row>13</xdr:row>
      <xdr:rowOff>13607</xdr:rowOff>
    </xdr:to>
    <xdr:cxnSp macro="">
      <xdr:nvCxnSpPr>
        <xdr:cNvPr id="6" name="直線コネクタ 5">
          <a:extLst>
            <a:ext uri="{FF2B5EF4-FFF2-40B4-BE49-F238E27FC236}">
              <a16:creationId xmlns:a16="http://schemas.microsoft.com/office/drawing/2014/main" id="{00000000-0008-0000-0000-000006000000}"/>
            </a:ext>
          </a:extLst>
        </xdr:cNvPr>
        <xdr:cNvCxnSpPr>
          <a:stCxn id="5" idx="1"/>
        </xdr:cNvCxnSpPr>
      </xdr:nvCxnSpPr>
      <xdr:spPr>
        <a:xfrm>
          <a:off x="7734781" y="1815084"/>
          <a:ext cx="1259540" cy="1613916"/>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733025</xdr:colOff>
      <xdr:row>4</xdr:row>
      <xdr:rowOff>187032</xdr:rowOff>
    </xdr:from>
    <xdr:to>
      <xdr:col>9</xdr:col>
      <xdr:colOff>911679</xdr:colOff>
      <xdr:row>5</xdr:row>
      <xdr:rowOff>179559</xdr:rowOff>
    </xdr:to>
    <xdr:cxnSp macro="">
      <xdr:nvCxnSpPr>
        <xdr:cNvPr id="7" name="直線コネクタ 6">
          <a:extLst>
            <a:ext uri="{FF2B5EF4-FFF2-40B4-BE49-F238E27FC236}">
              <a16:creationId xmlns:a16="http://schemas.microsoft.com/office/drawing/2014/main" id="{00000000-0008-0000-0000-000007000000}"/>
            </a:ext>
          </a:extLst>
        </xdr:cNvPr>
        <xdr:cNvCxnSpPr>
          <a:stCxn id="5" idx="0"/>
          <a:endCxn id="11" idx="1"/>
        </xdr:cNvCxnSpPr>
      </xdr:nvCxnSpPr>
      <xdr:spPr>
        <a:xfrm flipV="1">
          <a:off x="9142239" y="1316425"/>
          <a:ext cx="1144761" cy="183027"/>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1183822</xdr:colOff>
      <xdr:row>23</xdr:row>
      <xdr:rowOff>231321</xdr:rowOff>
    </xdr:from>
    <xdr:to>
      <xdr:col>9</xdr:col>
      <xdr:colOff>925287</xdr:colOff>
      <xdr:row>28</xdr:row>
      <xdr:rowOff>176892</xdr:rowOff>
    </xdr:to>
    <xdr:sp macro="" textlink="">
      <xdr:nvSpPr>
        <xdr:cNvPr id="8" name="吹き出し: 線 (枠なし) 25">
          <a:extLst>
            <a:ext uri="{FF2B5EF4-FFF2-40B4-BE49-F238E27FC236}">
              <a16:creationId xmlns:a16="http://schemas.microsoft.com/office/drawing/2014/main" id="{00000000-0008-0000-0000-000008000000}"/>
            </a:ext>
          </a:extLst>
        </xdr:cNvPr>
        <xdr:cNvSpPr/>
      </xdr:nvSpPr>
      <xdr:spPr>
        <a:xfrm>
          <a:off x="8395608" y="7497535"/>
          <a:ext cx="1905000" cy="1401536"/>
        </a:xfrm>
        <a:prstGeom prst="callout1">
          <a:avLst>
            <a:gd name="adj1" fmla="val 55203"/>
            <a:gd name="adj2" fmla="val 916"/>
            <a:gd name="adj3" fmla="val -248419"/>
            <a:gd name="adj4" fmla="val -184373"/>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請求額（値引後）にマイナスが記載された状態はエラーとなります。請求額（値引後）を０円以上としたうえで提出願います。</a:t>
          </a:r>
        </a:p>
      </xdr:txBody>
    </xdr:sp>
    <xdr:clientData/>
  </xdr:twoCellAnchor>
  <xdr:twoCellAnchor>
    <xdr:from>
      <xdr:col>3</xdr:col>
      <xdr:colOff>402772</xdr:colOff>
      <xdr:row>27</xdr:row>
      <xdr:rowOff>225878</xdr:rowOff>
    </xdr:from>
    <xdr:to>
      <xdr:col>6</xdr:col>
      <xdr:colOff>1079846</xdr:colOff>
      <xdr:row>33</xdr:row>
      <xdr:rowOff>152400</xdr:rowOff>
    </xdr:to>
    <xdr:sp macro="" textlink="">
      <xdr:nvSpPr>
        <xdr:cNvPr id="9" name="吹き出し: 線 (枠なし) 33">
          <a:extLst>
            <a:ext uri="{FF2B5EF4-FFF2-40B4-BE49-F238E27FC236}">
              <a16:creationId xmlns:a16="http://schemas.microsoft.com/office/drawing/2014/main" id="{00000000-0008-0000-0000-000009000000}"/>
            </a:ext>
          </a:extLst>
        </xdr:cNvPr>
        <xdr:cNvSpPr/>
      </xdr:nvSpPr>
      <xdr:spPr>
        <a:xfrm>
          <a:off x="3048001" y="8444592"/>
          <a:ext cx="4008102" cy="1309008"/>
        </a:xfrm>
        <a:prstGeom prst="callout1">
          <a:avLst>
            <a:gd name="adj1" fmla="val 53435"/>
            <a:gd name="adj2" fmla="val -201"/>
            <a:gd name="adj3" fmla="val -29259"/>
            <a:gd name="adj4" fmla="val -8583"/>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市町村名のみ入力してください。</a:t>
          </a:r>
          <a:endParaRPr kumimoji="1" lang="en-US" altLang="ja-JP" sz="1100">
            <a:solidFill>
              <a:srgbClr val="FF0000"/>
            </a:solidFill>
          </a:endParaRPr>
        </a:p>
        <a:p>
          <a:pPr algn="l"/>
          <a:r>
            <a:rPr kumimoji="1" lang="ja-JP" altLang="en-US" sz="1100">
              <a:solidFill>
                <a:srgbClr val="FF0000"/>
              </a:solidFill>
            </a:rPr>
            <a:t>郡や旧町名、市町村名以下の住所の入力は不要です。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入力例；盛岡市、矢巾町、田野畑村　等</a:t>
          </a:r>
          <a:endParaRPr kumimoji="1" lang="en-US" altLang="ja-JP" sz="1100">
            <a:solidFill>
              <a:srgbClr val="FF0000"/>
            </a:solidFill>
          </a:endParaRPr>
        </a:p>
        <a:p>
          <a:pPr algn="l"/>
          <a:r>
            <a:rPr kumimoji="1" lang="en-US" altLang="ja-JP" sz="1100">
              <a:solidFill>
                <a:srgbClr val="FF0000"/>
              </a:solidFill>
            </a:rPr>
            <a:t>NG</a:t>
          </a:r>
          <a:r>
            <a:rPr kumimoji="1" lang="ja-JP" altLang="en-US" sz="1100">
              <a:solidFill>
                <a:srgbClr val="FF0000"/>
              </a:solidFill>
            </a:rPr>
            <a:t>となる例；盛岡市内丸、滝沢市、下閉伊郡　等</a:t>
          </a:r>
          <a:endParaRPr kumimoji="1" lang="en-US" altLang="ja-JP" sz="1100">
            <a:solidFill>
              <a:srgbClr val="FF0000"/>
            </a:solidFill>
          </a:endParaRPr>
        </a:p>
      </xdr:txBody>
    </xdr:sp>
    <xdr:clientData/>
  </xdr:twoCellAnchor>
  <xdr:twoCellAnchor>
    <xdr:from>
      <xdr:col>1</xdr:col>
      <xdr:colOff>1156607</xdr:colOff>
      <xdr:row>8</xdr:row>
      <xdr:rowOff>421821</xdr:rowOff>
    </xdr:from>
    <xdr:to>
      <xdr:col>3</xdr:col>
      <xdr:colOff>59096</xdr:colOff>
      <xdr:row>26</xdr:row>
      <xdr:rowOff>122464</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660071" y="2313214"/>
          <a:ext cx="1052418" cy="604157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911679</xdr:colOff>
      <xdr:row>2</xdr:row>
      <xdr:rowOff>340179</xdr:rowOff>
    </xdr:from>
    <xdr:to>
      <xdr:col>12</xdr:col>
      <xdr:colOff>53949</xdr:colOff>
      <xdr:row>7</xdr:row>
      <xdr:rowOff>33884</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255704" y="902154"/>
          <a:ext cx="1961670" cy="83670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693964</xdr:colOff>
      <xdr:row>23</xdr:row>
      <xdr:rowOff>435431</xdr:rowOff>
    </xdr:from>
    <xdr:to>
      <xdr:col>13</xdr:col>
      <xdr:colOff>272143</xdr:colOff>
      <xdr:row>29</xdr:row>
      <xdr:rowOff>163288</xdr:rowOff>
    </xdr:to>
    <xdr:sp macro="" textlink="">
      <xdr:nvSpPr>
        <xdr:cNvPr id="12" name="吹き出し: 線 (枠なし) 25">
          <a:extLst>
            <a:ext uri="{FF2B5EF4-FFF2-40B4-BE49-F238E27FC236}">
              <a16:creationId xmlns:a16="http://schemas.microsoft.com/office/drawing/2014/main" id="{00000000-0008-0000-0000-00000C000000}"/>
            </a:ext>
          </a:extLst>
        </xdr:cNvPr>
        <xdr:cNvSpPr/>
      </xdr:nvSpPr>
      <xdr:spPr>
        <a:xfrm>
          <a:off x="11035393" y="7701645"/>
          <a:ext cx="3497036" cy="1428750"/>
        </a:xfrm>
        <a:prstGeom prst="callout1">
          <a:avLst>
            <a:gd name="adj1" fmla="val 2063"/>
            <a:gd name="adj2" fmla="val 50255"/>
            <a:gd name="adj3" fmla="val -102564"/>
            <a:gd name="adj4" fmla="val 101653"/>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重複確認チェックに１以外の数字が表示された場合は、値引一覧表の対象者の中に、顧客コード等が重複する番号があることを意味します。</a:t>
          </a:r>
          <a:endParaRPr kumimoji="1" lang="en-US" altLang="ja-JP" sz="1100">
            <a:solidFill>
              <a:srgbClr val="FF0000"/>
            </a:solidFill>
          </a:endParaRPr>
        </a:p>
        <a:p>
          <a:pPr algn="l"/>
          <a:r>
            <a:rPr kumimoji="1" lang="ja-JP" altLang="en-US" sz="1100">
              <a:solidFill>
                <a:srgbClr val="FF0000"/>
              </a:solidFill>
            </a:rPr>
            <a:t>　備考の欄に、それぞれ異なる対象で適切な値引である旨の説明を記載してください。</a:t>
          </a:r>
        </a:p>
      </xdr:txBody>
    </xdr:sp>
    <xdr:clientData/>
  </xdr:twoCellAnchor>
  <xdr:twoCellAnchor>
    <xdr:from>
      <xdr:col>12</xdr:col>
      <xdr:colOff>2013857</xdr:colOff>
      <xdr:row>15</xdr:row>
      <xdr:rowOff>231322</xdr:rowOff>
    </xdr:from>
    <xdr:to>
      <xdr:col>14</xdr:col>
      <xdr:colOff>81642</xdr:colOff>
      <xdr:row>19</xdr:row>
      <xdr:rowOff>408215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14192250" y="4367893"/>
          <a:ext cx="830035" cy="138792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830034</xdr:colOff>
      <xdr:row>38</xdr:row>
      <xdr:rowOff>0</xdr:rowOff>
    </xdr:from>
    <xdr:to>
      <xdr:col>13</xdr:col>
      <xdr:colOff>517071</xdr:colOff>
      <xdr:row>44</xdr:row>
      <xdr:rowOff>136071</xdr:rowOff>
    </xdr:to>
    <xdr:sp macro="" textlink="">
      <xdr:nvSpPr>
        <xdr:cNvPr id="29" name="吹き出し: 線 (枠なし) 25">
          <a:extLst>
            <a:ext uri="{FF2B5EF4-FFF2-40B4-BE49-F238E27FC236}">
              <a16:creationId xmlns:a16="http://schemas.microsoft.com/office/drawing/2014/main" id="{00000000-0008-0000-0000-00001D000000}"/>
            </a:ext>
          </a:extLst>
        </xdr:cNvPr>
        <xdr:cNvSpPr/>
      </xdr:nvSpPr>
      <xdr:spPr>
        <a:xfrm>
          <a:off x="11171463" y="11171464"/>
          <a:ext cx="3605894" cy="1605643"/>
        </a:xfrm>
        <a:prstGeom prst="callout1">
          <a:avLst>
            <a:gd name="adj1" fmla="val 2063"/>
            <a:gd name="adj2" fmla="val 50255"/>
            <a:gd name="adj3" fmla="val -37326"/>
            <a:gd name="adj4" fmla="val 5060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値引合計額の確認、重複確認チェックを機能させる観点から、値引件数が</a:t>
          </a:r>
          <a:r>
            <a:rPr kumimoji="1" lang="en-US" altLang="ja-JP" sz="1100">
              <a:solidFill>
                <a:srgbClr val="FF0000"/>
              </a:solidFill>
            </a:rPr>
            <a:t>3,500</a:t>
          </a:r>
          <a:r>
            <a:rPr kumimoji="1" lang="ja-JP" altLang="en-US" sz="1100">
              <a:solidFill>
                <a:srgbClr val="FF0000"/>
              </a:solidFill>
            </a:rPr>
            <a:t>件なら</a:t>
          </a:r>
          <a:r>
            <a:rPr kumimoji="1" lang="en-US" altLang="ja-JP" sz="1100">
              <a:solidFill>
                <a:srgbClr val="FF0000"/>
              </a:solidFill>
            </a:rPr>
            <a:t>3,500</a:t>
          </a:r>
          <a:r>
            <a:rPr kumimoji="1" lang="ja-JP" altLang="en-US" sz="1100">
              <a:solidFill>
                <a:srgbClr val="FF0000"/>
              </a:solidFill>
            </a:rPr>
            <a:t>件全てを、１枚のシートに記載して提出願います。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　値引</a:t>
          </a:r>
          <a:r>
            <a:rPr kumimoji="1" lang="en-US" altLang="ja-JP" sz="1100">
              <a:solidFill>
                <a:srgbClr val="FF0000"/>
              </a:solidFill>
            </a:rPr>
            <a:t>1,000</a:t>
          </a:r>
          <a:r>
            <a:rPr kumimoji="1" lang="ja-JP" altLang="en-US" sz="1100">
              <a:solidFill>
                <a:srgbClr val="FF0000"/>
              </a:solidFill>
            </a:rPr>
            <a:t>件ごと、シートを４つに分けるような提出は行わないでください。</a:t>
          </a:r>
          <a:endParaRPr kumimoji="1" lang="en-US" altLang="ja-JP" sz="1100">
            <a:solidFill>
              <a:srgbClr val="FF0000"/>
            </a:solidFill>
          </a:endParaRPr>
        </a:p>
      </xdr:txBody>
    </xdr:sp>
    <xdr:clientData/>
  </xdr:twoCellAnchor>
  <xdr:twoCellAnchor>
    <xdr:from>
      <xdr:col>6</xdr:col>
      <xdr:colOff>0</xdr:colOff>
      <xdr:row>38</xdr:row>
      <xdr:rowOff>0</xdr:rowOff>
    </xdr:from>
    <xdr:to>
      <xdr:col>8</xdr:col>
      <xdr:colOff>666750</xdr:colOff>
      <xdr:row>42</xdr:row>
      <xdr:rowOff>230520</xdr:rowOff>
    </xdr:to>
    <xdr:sp macro="" textlink="">
      <xdr:nvSpPr>
        <xdr:cNvPr id="17" name="吹き出し: 線 (枠なし) 25">
          <a:extLst>
            <a:ext uri="{FF2B5EF4-FFF2-40B4-BE49-F238E27FC236}">
              <a16:creationId xmlns:a16="http://schemas.microsoft.com/office/drawing/2014/main" id="{00000000-0008-0000-0000-000011000000}"/>
            </a:ext>
          </a:extLst>
        </xdr:cNvPr>
        <xdr:cNvSpPr/>
      </xdr:nvSpPr>
      <xdr:spPr>
        <a:xfrm>
          <a:off x="6014357" y="11171464"/>
          <a:ext cx="3061607" cy="1210235"/>
        </a:xfrm>
        <a:prstGeom prst="callout1">
          <a:avLst>
            <a:gd name="adj1" fmla="val 52989"/>
            <a:gd name="adj2" fmla="val 66"/>
            <a:gd name="adj3" fmla="val 227279"/>
            <a:gd name="adj4" fmla="val -177336"/>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rgbClr val="FF0000"/>
              </a:solidFill>
              <a:latin typeface="+mn-lt"/>
              <a:ea typeface="+mn-ea"/>
              <a:cs typeface="+mn-cs"/>
            </a:rPr>
            <a:t>　</a:t>
          </a:r>
          <a:r>
            <a:rPr kumimoji="1" lang="ja-JP" altLang="ja-JP" sz="1100">
              <a:solidFill>
                <a:srgbClr val="FF0000"/>
              </a:solidFill>
              <a:latin typeface="+mn-lt"/>
              <a:ea typeface="+mn-ea"/>
              <a:cs typeface="+mn-cs"/>
            </a:rPr>
            <a:t>値引件数</a:t>
          </a:r>
          <a:r>
            <a:rPr kumimoji="1" lang="ja-JP" altLang="en-US" sz="1100">
              <a:solidFill>
                <a:srgbClr val="FF0000"/>
              </a:solidFill>
              <a:latin typeface="+mn-lt"/>
              <a:ea typeface="+mn-ea"/>
              <a:cs typeface="+mn-cs"/>
            </a:rPr>
            <a:t>を超える</a:t>
          </a:r>
          <a:r>
            <a:rPr kumimoji="1" lang="ja-JP" altLang="ja-JP" sz="1100">
              <a:solidFill>
                <a:srgbClr val="FF0000"/>
              </a:solidFill>
              <a:latin typeface="+mn-lt"/>
              <a:ea typeface="+mn-ea"/>
              <a:cs typeface="+mn-cs"/>
            </a:rPr>
            <a:t>空欄となった行は、</a:t>
          </a:r>
          <a:r>
            <a:rPr kumimoji="1" lang="ja-JP" altLang="en-US" sz="1100">
              <a:solidFill>
                <a:srgbClr val="FF0000"/>
              </a:solidFill>
              <a:latin typeface="+mn-lt"/>
              <a:ea typeface="+mn-ea"/>
              <a:cs typeface="+mn-cs"/>
            </a:rPr>
            <a:t>合計欄・チェック欄等の関数を壊さずに処理が可能であれば、削除して提出して差し支えありません。</a:t>
          </a:r>
          <a:endParaRPr kumimoji="1" lang="en-US" altLang="ja-JP" sz="1100">
            <a:solidFill>
              <a:srgbClr val="FF0000"/>
            </a:solidFill>
            <a:latin typeface="+mn-lt"/>
            <a:ea typeface="+mn-ea"/>
            <a:cs typeface="+mn-cs"/>
          </a:endParaRPr>
        </a:p>
      </xdr:txBody>
    </xdr:sp>
    <xdr:clientData/>
  </xdr:twoCellAnchor>
  <xdr:twoCellAnchor>
    <xdr:from>
      <xdr:col>8</xdr:col>
      <xdr:colOff>13607</xdr:colOff>
      <xdr:row>0</xdr:row>
      <xdr:rowOff>54429</xdr:rowOff>
    </xdr:from>
    <xdr:to>
      <xdr:col>9</xdr:col>
      <xdr:colOff>571500</xdr:colOff>
      <xdr:row>3</xdr:row>
      <xdr:rowOff>180094</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8422821" y="54429"/>
          <a:ext cx="1524000" cy="1064558"/>
        </a:xfrm>
        <a:prstGeom prst="roundRect">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kumimoji="1" lang="ja-JP" altLang="en-US" sz="2000">
              <a:solidFill>
                <a:srgbClr val="FF0000"/>
              </a:solidFill>
              <a:latin typeface="+mn-lt"/>
              <a:ea typeface="+mn-ea"/>
              <a:cs typeface="+mn-cs"/>
            </a:rPr>
            <a:t>記載例</a:t>
          </a:r>
          <a:endParaRPr kumimoji="1" lang="en-US" altLang="ja-JP" sz="2000">
            <a:solidFill>
              <a:srgbClr val="FF0000"/>
            </a:solidFill>
            <a:latin typeface="+mn-lt"/>
            <a:ea typeface="+mn-ea"/>
            <a:cs typeface="+mn-cs"/>
          </a:endParaRPr>
        </a:p>
        <a:p>
          <a:pPr marL="0" indent="0" algn="ctr"/>
          <a:r>
            <a:rPr kumimoji="1" lang="ja-JP" altLang="en-US" sz="2000">
              <a:solidFill>
                <a:srgbClr val="FF0000"/>
              </a:solidFill>
              <a:latin typeface="+mn-lt"/>
              <a:ea typeface="+mn-ea"/>
              <a:cs typeface="+mn-cs"/>
            </a:rPr>
            <a:t>税抜集計</a:t>
          </a:r>
        </a:p>
      </xdr:txBody>
    </xdr:sp>
    <xdr:clientData/>
  </xdr:twoCellAnchor>
  <xdr:twoCellAnchor>
    <xdr:from>
      <xdr:col>0</xdr:col>
      <xdr:colOff>108857</xdr:colOff>
      <xdr:row>48</xdr:row>
      <xdr:rowOff>176894</xdr:rowOff>
    </xdr:from>
    <xdr:to>
      <xdr:col>1</xdr:col>
      <xdr:colOff>76040</xdr:colOff>
      <xdr:row>50</xdr:row>
      <xdr:rowOff>79243</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108857" y="13797644"/>
          <a:ext cx="470647" cy="392206"/>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123265</xdr:colOff>
      <xdr:row>48</xdr:row>
      <xdr:rowOff>168088</xdr:rowOff>
    </xdr:from>
    <xdr:to>
      <xdr:col>1</xdr:col>
      <xdr:colOff>89647</xdr:colOff>
      <xdr:row>50</xdr:row>
      <xdr:rowOff>78441</xdr:rowOff>
    </xdr:to>
    <xdr:sp macro="" textlink="">
      <xdr:nvSpPr>
        <xdr:cNvPr id="13" name="楕円 12">
          <a:extLst>
            <a:ext uri="{FF2B5EF4-FFF2-40B4-BE49-F238E27FC236}">
              <a16:creationId xmlns:a16="http://schemas.microsoft.com/office/drawing/2014/main" id="{C828F08B-F189-4910-8161-32982BCBDC45}"/>
            </a:ext>
          </a:extLst>
        </xdr:cNvPr>
        <xdr:cNvSpPr/>
      </xdr:nvSpPr>
      <xdr:spPr>
        <a:xfrm>
          <a:off x="125170" y="13154473"/>
          <a:ext cx="473112" cy="373268"/>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0"/>
  <sheetViews>
    <sheetView tabSelected="1" zoomScale="70" zoomScaleNormal="70" zoomScaleSheetLayoutView="75" workbookViewId="0">
      <selection activeCell="M53" sqref="M53"/>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 min="15" max="15" width="4"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37"/>
      <c r="D3" s="37"/>
      <c r="E3" s="37"/>
      <c r="F3" s="37"/>
      <c r="K3" s="5" t="s">
        <v>21</v>
      </c>
      <c r="L3" s="5" t="s">
        <v>30</v>
      </c>
      <c r="M3" s="28" t="s">
        <v>22</v>
      </c>
    </row>
    <row r="4" spans="1:14" ht="15" customHeight="1" thickTop="1" x14ac:dyDescent="0.45">
      <c r="A4" s="3"/>
      <c r="K4" s="5">
        <f>COUNTIFS($L$21:$L$50,"&gt;1901")</f>
        <v>0</v>
      </c>
      <c r="L4" s="29">
        <f>SUMIFS($L$21:$L$50,$L$21:$L$50,"&gt;1901")</f>
        <v>0</v>
      </c>
      <c r="M4" s="28" t="s">
        <v>60</v>
      </c>
    </row>
    <row r="5" spans="1:14" ht="15" customHeight="1" x14ac:dyDescent="0.45">
      <c r="A5" s="3"/>
      <c r="K5" s="5">
        <f>COUNTIFS($L$21:$L$50,"1900")</f>
        <v>25</v>
      </c>
      <c r="L5" s="29">
        <f>SUMIFS($L$21:$L$50,$L$21:$L$50,"1900")</f>
        <v>47500</v>
      </c>
      <c r="M5" s="28" t="s">
        <v>61</v>
      </c>
    </row>
    <row r="6" spans="1:14" ht="15" customHeight="1" x14ac:dyDescent="0.45">
      <c r="A6" s="3"/>
      <c r="K6" s="5">
        <f>COUNTIFS($L$21:$L$50,"&gt;0",$L$21:$L$50,"&lt;1900")</f>
        <v>5</v>
      </c>
      <c r="L6" s="29">
        <f>SUMIFS($L$21:$L$50,$L$21:$L$50,"&gt;0",$L$21:$L$50,"&lt;1900")</f>
        <v>5540</v>
      </c>
      <c r="M6" s="28" t="s">
        <v>62</v>
      </c>
    </row>
    <row r="7" spans="1:14" ht="15" customHeight="1" x14ac:dyDescent="0.45">
      <c r="A7" s="3"/>
      <c r="K7" s="5">
        <f>SUM(K4:K6)</f>
        <v>30</v>
      </c>
      <c r="L7" s="29">
        <f>SUM(L4:L6)</f>
        <v>53040</v>
      </c>
      <c r="M7" s="28" t="s">
        <v>4</v>
      </c>
    </row>
    <row r="8" spans="1:14" ht="15" customHeight="1" x14ac:dyDescent="0.45">
      <c r="A8" s="3"/>
    </row>
    <row r="9" spans="1:14" ht="36" x14ac:dyDescent="0.45">
      <c r="D9" s="38" t="s">
        <v>58</v>
      </c>
      <c r="E9" s="39"/>
      <c r="F9" s="40"/>
      <c r="G9" s="38" t="s">
        <v>59</v>
      </c>
      <c r="H9" s="39"/>
      <c r="I9" s="40"/>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35" t="s">
        <v>36</v>
      </c>
      <c r="L11" s="6" t="s">
        <v>3</v>
      </c>
      <c r="M11" s="1" t="s">
        <v>0</v>
      </c>
      <c r="N11" s="36" t="s">
        <v>37</v>
      </c>
    </row>
    <row r="12" spans="1:14" x14ac:dyDescent="0.45">
      <c r="A12" s="41" t="s">
        <v>17</v>
      </c>
      <c r="B12" s="42" t="s">
        <v>7</v>
      </c>
      <c r="C12" s="41" t="s">
        <v>2</v>
      </c>
      <c r="D12" s="43">
        <v>1100</v>
      </c>
      <c r="E12" s="43">
        <v>0</v>
      </c>
      <c r="F12" s="44">
        <f t="shared" ref="F12:F20" si="0">D12-E12</f>
        <v>1100</v>
      </c>
      <c r="G12" s="44">
        <v>1200</v>
      </c>
      <c r="H12" s="44">
        <v>400</v>
      </c>
      <c r="I12" s="44">
        <f t="shared" ref="I12:I20" si="1">G12-H12</f>
        <v>800</v>
      </c>
      <c r="J12" s="43">
        <f t="shared" ref="J12:J20" si="2">F12+I12</f>
        <v>1900</v>
      </c>
      <c r="K12" s="45" t="str">
        <f>IF(E12&lt;0,"マイナス請求",IF(J12=1900,"○",IF(J12=0,"0",IF(J12&lt;1900,"値引残","要確認"))))</f>
        <v>○</v>
      </c>
      <c r="L12" s="44">
        <f t="shared" ref="L12:L20" si="3">J12</f>
        <v>1900</v>
      </c>
      <c r="M12" s="46" t="s">
        <v>45</v>
      </c>
      <c r="N12" s="47">
        <f>COUNTIFS($B$12:$B$20,B12)</f>
        <v>3</v>
      </c>
    </row>
    <row r="13" spans="1:14" x14ac:dyDescent="0.45">
      <c r="A13" s="48" t="s">
        <v>18</v>
      </c>
      <c r="B13" s="49" t="s">
        <v>8</v>
      </c>
      <c r="C13" s="48" t="s">
        <v>26</v>
      </c>
      <c r="D13" s="43">
        <v>1048</v>
      </c>
      <c r="E13" s="43">
        <v>0</v>
      </c>
      <c r="F13" s="43">
        <f t="shared" si="0"/>
        <v>1048</v>
      </c>
      <c r="G13" s="43">
        <v>0</v>
      </c>
      <c r="H13" s="43">
        <v>0</v>
      </c>
      <c r="I13" s="43">
        <f t="shared" si="1"/>
        <v>0</v>
      </c>
      <c r="J13" s="43">
        <f>F13+I13</f>
        <v>1048</v>
      </c>
      <c r="K13" s="45" t="str">
        <f t="shared" ref="K13:K21" si="4">IF(E13&lt;0,"マイナス請求",IF(J13=1900,"○",IF(J13=0,"0",IF(J13&lt;1900,"値引残","要確認"))))</f>
        <v>値引残</v>
      </c>
      <c r="L13" s="43">
        <f t="shared" si="3"/>
        <v>1048</v>
      </c>
      <c r="M13" s="50" t="s">
        <v>45</v>
      </c>
      <c r="N13" s="47">
        <f t="shared" ref="N13:N20" si="5">COUNTIFS($B$12:$B$20,B13)</f>
        <v>1</v>
      </c>
    </row>
    <row r="14" spans="1:14" x14ac:dyDescent="0.45">
      <c r="A14" s="48" t="s">
        <v>19</v>
      </c>
      <c r="B14" s="49" t="s">
        <v>14</v>
      </c>
      <c r="C14" s="48" t="s">
        <v>15</v>
      </c>
      <c r="D14" s="43">
        <v>2900</v>
      </c>
      <c r="E14" s="43">
        <v>2300</v>
      </c>
      <c r="F14" s="43">
        <f t="shared" si="0"/>
        <v>600</v>
      </c>
      <c r="G14" s="43">
        <v>0</v>
      </c>
      <c r="H14" s="43">
        <v>0</v>
      </c>
      <c r="I14" s="43">
        <f t="shared" si="1"/>
        <v>0</v>
      </c>
      <c r="J14" s="43">
        <f>F14+I14</f>
        <v>600</v>
      </c>
      <c r="K14" s="45" t="str">
        <f t="shared" si="4"/>
        <v>値引残</v>
      </c>
      <c r="L14" s="43">
        <f t="shared" si="3"/>
        <v>600</v>
      </c>
      <c r="M14" s="50" t="s">
        <v>63</v>
      </c>
      <c r="N14" s="47">
        <f>COUNTIFS($B$12:$B$20,B14)</f>
        <v>2</v>
      </c>
    </row>
    <row r="15" spans="1:14" ht="36" x14ac:dyDescent="0.45">
      <c r="A15" s="48" t="s">
        <v>23</v>
      </c>
      <c r="B15" s="49" t="s">
        <v>28</v>
      </c>
      <c r="C15" s="48" t="s">
        <v>25</v>
      </c>
      <c r="D15" s="43">
        <v>1000</v>
      </c>
      <c r="E15" s="43">
        <v>-900</v>
      </c>
      <c r="F15" s="43">
        <f t="shared" si="0"/>
        <v>1900</v>
      </c>
      <c r="G15" s="43">
        <v>0</v>
      </c>
      <c r="H15" s="43">
        <v>0</v>
      </c>
      <c r="I15" s="43">
        <f t="shared" si="1"/>
        <v>0</v>
      </c>
      <c r="J15" s="43">
        <f>F15+I15</f>
        <v>1900</v>
      </c>
      <c r="K15" s="45" t="str">
        <f t="shared" si="4"/>
        <v>マイナス請求</v>
      </c>
      <c r="L15" s="43">
        <f t="shared" si="3"/>
        <v>1900</v>
      </c>
      <c r="M15" s="50" t="s">
        <v>35</v>
      </c>
      <c r="N15" s="47">
        <f t="shared" si="5"/>
        <v>1</v>
      </c>
    </row>
    <row r="16" spans="1:14" x14ac:dyDescent="0.45">
      <c r="A16" s="48" t="s">
        <v>27</v>
      </c>
      <c r="B16" s="49" t="s">
        <v>14</v>
      </c>
      <c r="C16" s="48" t="s">
        <v>29</v>
      </c>
      <c r="D16" s="43">
        <v>2900</v>
      </c>
      <c r="E16" s="43">
        <v>800</v>
      </c>
      <c r="F16" s="43">
        <f t="shared" si="0"/>
        <v>2100</v>
      </c>
      <c r="G16" s="43">
        <v>0</v>
      </c>
      <c r="H16" s="43">
        <v>0</v>
      </c>
      <c r="I16" s="43">
        <f t="shared" si="1"/>
        <v>0</v>
      </c>
      <c r="J16" s="43">
        <f t="shared" ref="J16:J19" si="6">F16+I16</f>
        <v>2100</v>
      </c>
      <c r="K16" s="45" t="str">
        <f t="shared" si="4"/>
        <v>要確認</v>
      </c>
      <c r="L16" s="43">
        <f t="shared" si="3"/>
        <v>2100</v>
      </c>
      <c r="M16" s="50" t="s">
        <v>64</v>
      </c>
      <c r="N16" s="47">
        <f t="shared" si="5"/>
        <v>2</v>
      </c>
    </row>
    <row r="17" spans="1:14" ht="36" x14ac:dyDescent="0.45">
      <c r="A17" s="48" t="s">
        <v>41</v>
      </c>
      <c r="B17" s="49" t="s">
        <v>7</v>
      </c>
      <c r="C17" s="48" t="s">
        <v>2</v>
      </c>
      <c r="D17" s="43">
        <v>2900</v>
      </c>
      <c r="E17" s="43">
        <v>1000</v>
      </c>
      <c r="F17" s="43">
        <f t="shared" si="0"/>
        <v>1900</v>
      </c>
      <c r="G17" s="43">
        <v>0</v>
      </c>
      <c r="H17" s="43">
        <v>0</v>
      </c>
      <c r="I17" s="43">
        <f t="shared" si="1"/>
        <v>0</v>
      </c>
      <c r="J17" s="43">
        <f t="shared" si="6"/>
        <v>1900</v>
      </c>
      <c r="K17" s="45" t="str">
        <f t="shared" si="4"/>
        <v>○</v>
      </c>
      <c r="L17" s="43">
        <f t="shared" si="3"/>
        <v>1900</v>
      </c>
      <c r="M17" s="50" t="s">
        <v>47</v>
      </c>
      <c r="N17" s="47">
        <f t="shared" si="5"/>
        <v>3</v>
      </c>
    </row>
    <row r="18" spans="1:14" ht="36" x14ac:dyDescent="0.45">
      <c r="A18" s="48" t="s">
        <v>42</v>
      </c>
      <c r="B18" s="49" t="s">
        <v>7</v>
      </c>
      <c r="C18" s="48" t="s">
        <v>2</v>
      </c>
      <c r="D18" s="43">
        <v>3000</v>
      </c>
      <c r="E18" s="43">
        <v>1100</v>
      </c>
      <c r="F18" s="43">
        <f t="shared" si="0"/>
        <v>1900</v>
      </c>
      <c r="G18" s="43">
        <v>0</v>
      </c>
      <c r="H18" s="43">
        <v>0</v>
      </c>
      <c r="I18" s="43">
        <f t="shared" si="1"/>
        <v>0</v>
      </c>
      <c r="J18" s="43">
        <f t="shared" si="6"/>
        <v>1900</v>
      </c>
      <c r="K18" s="45" t="str">
        <f t="shared" si="4"/>
        <v>○</v>
      </c>
      <c r="L18" s="43">
        <f t="shared" si="3"/>
        <v>1900</v>
      </c>
      <c r="M18" s="50" t="s">
        <v>48</v>
      </c>
      <c r="N18" s="47">
        <f t="shared" si="5"/>
        <v>3</v>
      </c>
    </row>
    <row r="19" spans="1:14" ht="36" x14ac:dyDescent="0.45">
      <c r="A19" s="48" t="s">
        <v>43</v>
      </c>
      <c r="B19" s="49" t="s">
        <v>38</v>
      </c>
      <c r="C19" s="48" t="s">
        <v>2</v>
      </c>
      <c r="D19" s="43">
        <v>2900</v>
      </c>
      <c r="E19" s="43">
        <v>1000</v>
      </c>
      <c r="F19" s="43">
        <f t="shared" si="0"/>
        <v>1900</v>
      </c>
      <c r="G19" s="43">
        <v>0</v>
      </c>
      <c r="H19" s="43">
        <v>0</v>
      </c>
      <c r="I19" s="43">
        <f t="shared" si="1"/>
        <v>0</v>
      </c>
      <c r="J19" s="43">
        <f t="shared" si="6"/>
        <v>1900</v>
      </c>
      <c r="K19" s="45" t="str">
        <f t="shared" si="4"/>
        <v>○</v>
      </c>
      <c r="L19" s="43">
        <f t="shared" si="3"/>
        <v>1900</v>
      </c>
      <c r="M19" s="50" t="s">
        <v>51</v>
      </c>
      <c r="N19" s="47">
        <f t="shared" si="5"/>
        <v>2</v>
      </c>
    </row>
    <row r="20" spans="1:14" ht="36.6" thickBot="1" x14ac:dyDescent="0.5">
      <c r="A20" s="48" t="s">
        <v>44</v>
      </c>
      <c r="B20" s="49" t="s">
        <v>40</v>
      </c>
      <c r="C20" s="48" t="s">
        <v>2</v>
      </c>
      <c r="D20" s="43">
        <v>3000</v>
      </c>
      <c r="E20" s="43">
        <v>1100</v>
      </c>
      <c r="F20" s="43">
        <f t="shared" si="0"/>
        <v>1900</v>
      </c>
      <c r="G20" s="43">
        <v>0</v>
      </c>
      <c r="H20" s="43">
        <v>0</v>
      </c>
      <c r="I20" s="43">
        <f t="shared" si="1"/>
        <v>0</v>
      </c>
      <c r="J20" s="43">
        <f t="shared" si="2"/>
        <v>1900</v>
      </c>
      <c r="K20" s="51" t="str">
        <f t="shared" si="4"/>
        <v>○</v>
      </c>
      <c r="L20" s="43">
        <f t="shared" si="3"/>
        <v>1900</v>
      </c>
      <c r="M20" s="50" t="s">
        <v>52</v>
      </c>
      <c r="N20" s="47">
        <f t="shared" si="5"/>
        <v>2</v>
      </c>
    </row>
    <row r="21" spans="1:14" x14ac:dyDescent="0.45">
      <c r="A21" s="16">
        <v>1</v>
      </c>
      <c r="B21" s="52">
        <v>1234</v>
      </c>
      <c r="C21" s="53" t="s">
        <v>57</v>
      </c>
      <c r="D21" s="18">
        <f>1.1*3000</f>
        <v>3300.0000000000005</v>
      </c>
      <c r="E21" s="18">
        <v>1400.0000000000005</v>
      </c>
      <c r="F21" s="17">
        <f>D21-E21</f>
        <v>1900</v>
      </c>
      <c r="G21" s="18"/>
      <c r="H21" s="18"/>
      <c r="I21" s="17">
        <f>G21-H21</f>
        <v>0</v>
      </c>
      <c r="J21" s="17">
        <f>F21+I21</f>
        <v>1900</v>
      </c>
      <c r="K21" s="27" t="str">
        <f>IF(E21&lt;0,"マイナス請求",IF(J21=1900,"○",IF(J21=0,"0",IF(J21&lt;1900,"値引残","要確認"))))</f>
        <v>○</v>
      </c>
      <c r="L21" s="17">
        <f>J21</f>
        <v>1900</v>
      </c>
      <c r="M21" s="32"/>
      <c r="N21" s="17">
        <f t="shared" ref="N21:N50" si="7">COUNTIFS($B$21:$B$50,B21)</f>
        <v>1</v>
      </c>
    </row>
    <row r="22" spans="1:14" x14ac:dyDescent="0.45">
      <c r="A22" s="19">
        <v>2</v>
      </c>
      <c r="B22" s="54">
        <v>2345</v>
      </c>
      <c r="C22" s="55" t="s">
        <v>53</v>
      </c>
      <c r="D22" s="21">
        <v>3200</v>
      </c>
      <c r="E22" s="21">
        <v>1300</v>
      </c>
      <c r="F22" s="20">
        <f t="shared" ref="F22:F50" si="8">D22-E22</f>
        <v>1900</v>
      </c>
      <c r="G22" s="21"/>
      <c r="H22" s="21"/>
      <c r="I22" s="20">
        <f t="shared" ref="I12:I50" si="9">G22-H22</f>
        <v>0</v>
      </c>
      <c r="J22" s="20">
        <f>F22+I22</f>
        <v>1900</v>
      </c>
      <c r="K22" s="25" t="str">
        <f t="shared" ref="K22:K50" si="10">IF(E22&lt;0,"マイナス請求",IF(J22=1900,"○",IF(J22=0,"0",IF(J22&lt;1900,"値引残","要確認"))))</f>
        <v>○</v>
      </c>
      <c r="L22" s="20">
        <f t="shared" ref="L12:L50" si="11">J22</f>
        <v>1900</v>
      </c>
      <c r="M22" s="33"/>
      <c r="N22" s="20">
        <f t="shared" si="7"/>
        <v>1</v>
      </c>
    </row>
    <row r="23" spans="1:14" ht="36" x14ac:dyDescent="0.45">
      <c r="A23" s="19">
        <v>3</v>
      </c>
      <c r="B23" s="54">
        <v>1810</v>
      </c>
      <c r="C23" s="55" t="s">
        <v>54</v>
      </c>
      <c r="D23" s="21">
        <v>1143</v>
      </c>
      <c r="E23" s="21">
        <v>0</v>
      </c>
      <c r="F23" s="20">
        <f t="shared" si="8"/>
        <v>1143</v>
      </c>
      <c r="G23" s="21"/>
      <c r="H23" s="21"/>
      <c r="I23" s="20">
        <f t="shared" si="9"/>
        <v>0</v>
      </c>
      <c r="J23" s="20">
        <f t="shared" ref="J23:J50" si="12">F23+I23</f>
        <v>1143</v>
      </c>
      <c r="K23" s="25" t="str">
        <f t="shared" si="10"/>
        <v>値引残</v>
      </c>
      <c r="L23" s="20">
        <f t="shared" si="11"/>
        <v>1143</v>
      </c>
      <c r="M23" s="33" t="s">
        <v>50</v>
      </c>
      <c r="N23" s="20">
        <f t="shared" si="7"/>
        <v>2</v>
      </c>
    </row>
    <row r="24" spans="1:14" ht="36" x14ac:dyDescent="0.45">
      <c r="A24" s="19">
        <v>4</v>
      </c>
      <c r="B24" s="54">
        <v>1810</v>
      </c>
      <c r="C24" s="55" t="s">
        <v>55</v>
      </c>
      <c r="D24" s="21">
        <f>1.1*3500</f>
        <v>3850.0000000000005</v>
      </c>
      <c r="E24" s="21">
        <v>1950.0000000000005</v>
      </c>
      <c r="F24" s="20">
        <f t="shared" si="8"/>
        <v>1900</v>
      </c>
      <c r="G24" s="21"/>
      <c r="H24" s="21"/>
      <c r="I24" s="20">
        <f t="shared" si="9"/>
        <v>0</v>
      </c>
      <c r="J24" s="20">
        <f t="shared" si="12"/>
        <v>1900</v>
      </c>
      <c r="K24" s="25" t="str">
        <f t="shared" si="10"/>
        <v>○</v>
      </c>
      <c r="L24" s="20">
        <f t="shared" si="11"/>
        <v>1900</v>
      </c>
      <c r="M24" s="33" t="s">
        <v>49</v>
      </c>
      <c r="N24" s="20">
        <f t="shared" si="7"/>
        <v>2</v>
      </c>
    </row>
    <row r="25" spans="1:14" x14ac:dyDescent="0.45">
      <c r="A25" s="19">
        <v>5</v>
      </c>
      <c r="B25" s="54">
        <v>3456</v>
      </c>
      <c r="C25" s="55" t="s">
        <v>29</v>
      </c>
      <c r="D25" s="21">
        <v>11757</v>
      </c>
      <c r="E25" s="21">
        <v>9857</v>
      </c>
      <c r="F25" s="20">
        <f t="shared" si="8"/>
        <v>1900</v>
      </c>
      <c r="G25" s="21"/>
      <c r="H25" s="21"/>
      <c r="I25" s="20">
        <f t="shared" si="9"/>
        <v>0</v>
      </c>
      <c r="J25" s="20">
        <f t="shared" si="12"/>
        <v>1900</v>
      </c>
      <c r="K25" s="25" t="str">
        <f t="shared" si="10"/>
        <v>○</v>
      </c>
      <c r="L25" s="20">
        <f t="shared" si="11"/>
        <v>1900</v>
      </c>
      <c r="M25" s="33"/>
      <c r="N25" s="20">
        <f t="shared" si="7"/>
        <v>1</v>
      </c>
    </row>
    <row r="26" spans="1:14" ht="19.95" customHeight="1" x14ac:dyDescent="0.45">
      <c r="A26" s="19">
        <v>6</v>
      </c>
      <c r="B26" s="54">
        <v>4567</v>
      </c>
      <c r="C26" s="55" t="s">
        <v>56</v>
      </c>
      <c r="D26" s="21">
        <v>13480</v>
      </c>
      <c r="E26" s="21">
        <v>11580</v>
      </c>
      <c r="F26" s="20">
        <f t="shared" si="8"/>
        <v>1900</v>
      </c>
      <c r="G26" s="21"/>
      <c r="H26" s="21"/>
      <c r="I26" s="20">
        <f t="shared" si="9"/>
        <v>0</v>
      </c>
      <c r="J26" s="20">
        <f t="shared" si="12"/>
        <v>1900</v>
      </c>
      <c r="K26" s="25" t="str">
        <f t="shared" si="10"/>
        <v>○</v>
      </c>
      <c r="L26" s="20">
        <f t="shared" si="11"/>
        <v>1900</v>
      </c>
      <c r="M26" s="33"/>
      <c r="N26" s="20">
        <f t="shared" si="7"/>
        <v>1</v>
      </c>
    </row>
    <row r="27" spans="1:14" x14ac:dyDescent="0.45">
      <c r="A27" s="19">
        <v>7</v>
      </c>
      <c r="B27" s="54"/>
      <c r="C27" s="55"/>
      <c r="D27" s="21">
        <v>3035</v>
      </c>
      <c r="E27" s="21">
        <v>1135</v>
      </c>
      <c r="F27" s="20">
        <f t="shared" si="8"/>
        <v>1900</v>
      </c>
      <c r="G27" s="21"/>
      <c r="H27" s="21"/>
      <c r="I27" s="20">
        <f t="shared" si="9"/>
        <v>0</v>
      </c>
      <c r="J27" s="20">
        <f t="shared" si="12"/>
        <v>1900</v>
      </c>
      <c r="K27" s="25" t="str">
        <f t="shared" si="10"/>
        <v>○</v>
      </c>
      <c r="L27" s="20">
        <f t="shared" si="11"/>
        <v>1900</v>
      </c>
      <c r="M27" s="33"/>
      <c r="N27" s="20">
        <f t="shared" si="7"/>
        <v>0</v>
      </c>
    </row>
    <row r="28" spans="1:14" x14ac:dyDescent="0.45">
      <c r="A28" s="19">
        <v>8</v>
      </c>
      <c r="B28" s="54"/>
      <c r="C28" s="55"/>
      <c r="D28" s="21">
        <v>2925</v>
      </c>
      <c r="E28" s="21">
        <v>1025</v>
      </c>
      <c r="F28" s="20">
        <f t="shared" si="8"/>
        <v>1900</v>
      </c>
      <c r="G28" s="21"/>
      <c r="H28" s="21"/>
      <c r="I28" s="20">
        <f t="shared" si="9"/>
        <v>0</v>
      </c>
      <c r="J28" s="20">
        <f t="shared" si="12"/>
        <v>1900</v>
      </c>
      <c r="K28" s="25" t="str">
        <f t="shared" si="10"/>
        <v>○</v>
      </c>
      <c r="L28" s="20">
        <f t="shared" si="11"/>
        <v>1900</v>
      </c>
      <c r="M28" s="33"/>
      <c r="N28" s="20">
        <f t="shared" si="7"/>
        <v>0</v>
      </c>
    </row>
    <row r="29" spans="1:14" x14ac:dyDescent="0.45">
      <c r="A29" s="19">
        <v>9</v>
      </c>
      <c r="B29" s="54"/>
      <c r="C29" s="55"/>
      <c r="D29" s="21">
        <v>2815</v>
      </c>
      <c r="E29" s="21">
        <v>915</v>
      </c>
      <c r="F29" s="20">
        <f t="shared" si="8"/>
        <v>1900</v>
      </c>
      <c r="G29" s="21"/>
      <c r="H29" s="21"/>
      <c r="I29" s="20">
        <f t="shared" si="9"/>
        <v>0</v>
      </c>
      <c r="J29" s="20">
        <f t="shared" si="12"/>
        <v>1900</v>
      </c>
      <c r="K29" s="25" t="str">
        <f t="shared" si="10"/>
        <v>○</v>
      </c>
      <c r="L29" s="20">
        <f t="shared" si="11"/>
        <v>1900</v>
      </c>
      <c r="M29" s="33"/>
      <c r="N29" s="20">
        <f t="shared" si="7"/>
        <v>0</v>
      </c>
    </row>
    <row r="30" spans="1:14" ht="18.600000000000001" thickBot="1" x14ac:dyDescent="0.5">
      <c r="A30" s="22">
        <v>10</v>
      </c>
      <c r="B30" s="56"/>
      <c r="C30" s="57"/>
      <c r="D30" s="24">
        <v>2705</v>
      </c>
      <c r="E30" s="24">
        <v>805</v>
      </c>
      <c r="F30" s="23">
        <f t="shared" si="8"/>
        <v>1900</v>
      </c>
      <c r="G30" s="24"/>
      <c r="H30" s="24"/>
      <c r="I30" s="23">
        <f t="shared" si="9"/>
        <v>0</v>
      </c>
      <c r="J30" s="23">
        <f t="shared" si="12"/>
        <v>1900</v>
      </c>
      <c r="K30" s="26" t="str">
        <f t="shared" si="10"/>
        <v>○</v>
      </c>
      <c r="L30" s="23">
        <f t="shared" si="11"/>
        <v>1900</v>
      </c>
      <c r="M30" s="34"/>
      <c r="N30" s="23">
        <f t="shared" si="7"/>
        <v>0</v>
      </c>
    </row>
    <row r="31" spans="1:14" x14ac:dyDescent="0.45">
      <c r="A31" s="16">
        <v>11</v>
      </c>
      <c r="B31" s="52"/>
      <c r="C31" s="53"/>
      <c r="D31" s="18">
        <v>1100</v>
      </c>
      <c r="E31" s="18">
        <v>0</v>
      </c>
      <c r="F31" s="17">
        <f t="shared" si="8"/>
        <v>1100</v>
      </c>
      <c r="G31" s="18"/>
      <c r="H31" s="18"/>
      <c r="I31" s="17">
        <f t="shared" si="9"/>
        <v>0</v>
      </c>
      <c r="J31" s="17">
        <f t="shared" si="12"/>
        <v>1100</v>
      </c>
      <c r="K31" s="27" t="str">
        <f t="shared" si="10"/>
        <v>値引残</v>
      </c>
      <c r="L31" s="17">
        <f t="shared" si="11"/>
        <v>1100</v>
      </c>
      <c r="M31" s="32"/>
      <c r="N31" s="17">
        <f t="shared" si="7"/>
        <v>0</v>
      </c>
    </row>
    <row r="32" spans="1:14" x14ac:dyDescent="0.45">
      <c r="A32" s="19">
        <v>12</v>
      </c>
      <c r="B32" s="54"/>
      <c r="C32" s="55"/>
      <c r="D32" s="21">
        <v>1223</v>
      </c>
      <c r="E32" s="21">
        <v>0</v>
      </c>
      <c r="F32" s="20">
        <f t="shared" si="8"/>
        <v>1223</v>
      </c>
      <c r="G32" s="21"/>
      <c r="H32" s="21"/>
      <c r="I32" s="20">
        <f t="shared" si="9"/>
        <v>0</v>
      </c>
      <c r="J32" s="20">
        <f t="shared" si="12"/>
        <v>1223</v>
      </c>
      <c r="K32" s="25" t="str">
        <f t="shared" si="10"/>
        <v>値引残</v>
      </c>
      <c r="L32" s="20">
        <f t="shared" si="11"/>
        <v>1223</v>
      </c>
      <c r="M32" s="33"/>
      <c r="N32" s="20">
        <f t="shared" si="7"/>
        <v>0</v>
      </c>
    </row>
    <row r="33" spans="1:14" x14ac:dyDescent="0.45">
      <c r="A33" s="19">
        <v>13</v>
      </c>
      <c r="B33" s="54"/>
      <c r="C33" s="55"/>
      <c r="D33" s="21">
        <v>4342</v>
      </c>
      <c r="E33" s="21">
        <v>2442</v>
      </c>
      <c r="F33" s="20">
        <f t="shared" si="8"/>
        <v>1900</v>
      </c>
      <c r="G33" s="21"/>
      <c r="H33" s="21"/>
      <c r="I33" s="20">
        <f t="shared" si="9"/>
        <v>0</v>
      </c>
      <c r="J33" s="20">
        <f t="shared" si="12"/>
        <v>1900</v>
      </c>
      <c r="K33" s="25" t="str">
        <f t="shared" si="10"/>
        <v>○</v>
      </c>
      <c r="L33" s="20">
        <f t="shared" si="11"/>
        <v>1900</v>
      </c>
      <c r="M33" s="33"/>
      <c r="N33" s="20">
        <f t="shared" si="7"/>
        <v>0</v>
      </c>
    </row>
    <row r="34" spans="1:14" x14ac:dyDescent="0.45">
      <c r="A34" s="19">
        <v>14</v>
      </c>
      <c r="B34" s="54"/>
      <c r="C34" s="55"/>
      <c r="D34" s="21">
        <v>5467</v>
      </c>
      <c r="E34" s="21">
        <v>3567</v>
      </c>
      <c r="F34" s="20">
        <f t="shared" si="8"/>
        <v>1900</v>
      </c>
      <c r="G34" s="21"/>
      <c r="H34" s="21"/>
      <c r="I34" s="20">
        <f t="shared" si="9"/>
        <v>0</v>
      </c>
      <c r="J34" s="20">
        <f t="shared" si="12"/>
        <v>1900</v>
      </c>
      <c r="K34" s="25" t="str">
        <f t="shared" si="10"/>
        <v>○</v>
      </c>
      <c r="L34" s="20">
        <f t="shared" si="11"/>
        <v>1900</v>
      </c>
      <c r="M34" s="33"/>
      <c r="N34" s="20">
        <f t="shared" si="7"/>
        <v>0</v>
      </c>
    </row>
    <row r="35" spans="1:14" x14ac:dyDescent="0.45">
      <c r="A35" s="19">
        <v>15</v>
      </c>
      <c r="B35" s="54"/>
      <c r="C35" s="55"/>
      <c r="D35" s="21">
        <v>2584</v>
      </c>
      <c r="E35" s="21">
        <v>684</v>
      </c>
      <c r="F35" s="20">
        <f t="shared" si="8"/>
        <v>1900</v>
      </c>
      <c r="G35" s="21"/>
      <c r="H35" s="21"/>
      <c r="I35" s="20">
        <f t="shared" si="9"/>
        <v>0</v>
      </c>
      <c r="J35" s="20">
        <f t="shared" si="12"/>
        <v>1900</v>
      </c>
      <c r="K35" s="25" t="str">
        <f t="shared" si="10"/>
        <v>○</v>
      </c>
      <c r="L35" s="20">
        <f t="shared" si="11"/>
        <v>1900</v>
      </c>
      <c r="M35" s="33"/>
      <c r="N35" s="20">
        <f t="shared" si="7"/>
        <v>0</v>
      </c>
    </row>
    <row r="36" spans="1:14" x14ac:dyDescent="0.45">
      <c r="A36" s="19">
        <v>16</v>
      </c>
      <c r="B36" s="54"/>
      <c r="C36" s="55"/>
      <c r="D36" s="21">
        <v>853</v>
      </c>
      <c r="E36" s="21">
        <v>0</v>
      </c>
      <c r="F36" s="20">
        <f t="shared" si="8"/>
        <v>853</v>
      </c>
      <c r="G36" s="21"/>
      <c r="H36" s="21"/>
      <c r="I36" s="20">
        <f t="shared" si="9"/>
        <v>0</v>
      </c>
      <c r="J36" s="20">
        <f t="shared" si="12"/>
        <v>853</v>
      </c>
      <c r="K36" s="25" t="str">
        <f t="shared" si="10"/>
        <v>値引残</v>
      </c>
      <c r="L36" s="20">
        <f t="shared" si="11"/>
        <v>853</v>
      </c>
      <c r="M36" s="33"/>
      <c r="N36" s="20">
        <f t="shared" si="7"/>
        <v>0</v>
      </c>
    </row>
    <row r="37" spans="1:14" x14ac:dyDescent="0.45">
      <c r="A37" s="19">
        <v>17</v>
      </c>
      <c r="B37" s="54"/>
      <c r="C37" s="55"/>
      <c r="D37" s="21">
        <v>1221</v>
      </c>
      <c r="E37" s="21">
        <v>0</v>
      </c>
      <c r="F37" s="20">
        <f t="shared" si="8"/>
        <v>1221</v>
      </c>
      <c r="G37" s="21"/>
      <c r="H37" s="21"/>
      <c r="I37" s="20">
        <f t="shared" si="9"/>
        <v>0</v>
      </c>
      <c r="J37" s="20">
        <f t="shared" si="12"/>
        <v>1221</v>
      </c>
      <c r="K37" s="25" t="str">
        <f t="shared" si="10"/>
        <v>値引残</v>
      </c>
      <c r="L37" s="20">
        <f t="shared" si="11"/>
        <v>1221</v>
      </c>
      <c r="M37" s="33"/>
      <c r="N37" s="20">
        <f t="shared" si="7"/>
        <v>0</v>
      </c>
    </row>
    <row r="38" spans="1:14" x14ac:dyDescent="0.45">
      <c r="A38" s="19">
        <v>18</v>
      </c>
      <c r="B38" s="54"/>
      <c r="C38" s="55"/>
      <c r="D38" s="21">
        <v>6350</v>
      </c>
      <c r="E38" s="21">
        <v>4450</v>
      </c>
      <c r="F38" s="20">
        <f t="shared" si="8"/>
        <v>1900</v>
      </c>
      <c r="G38" s="21"/>
      <c r="H38" s="21"/>
      <c r="I38" s="20">
        <f t="shared" si="9"/>
        <v>0</v>
      </c>
      <c r="J38" s="20">
        <f t="shared" si="12"/>
        <v>1900</v>
      </c>
      <c r="K38" s="25" t="str">
        <f t="shared" si="10"/>
        <v>○</v>
      </c>
      <c r="L38" s="20">
        <f t="shared" si="11"/>
        <v>1900</v>
      </c>
      <c r="M38" s="33"/>
      <c r="N38" s="20">
        <f t="shared" si="7"/>
        <v>0</v>
      </c>
    </row>
    <row r="39" spans="1:14" x14ac:dyDescent="0.45">
      <c r="A39" s="19">
        <v>19</v>
      </c>
      <c r="B39" s="54"/>
      <c r="C39" s="55"/>
      <c r="D39" s="21">
        <v>7463</v>
      </c>
      <c r="E39" s="21">
        <v>5563</v>
      </c>
      <c r="F39" s="20">
        <f t="shared" si="8"/>
        <v>1900</v>
      </c>
      <c r="G39" s="21"/>
      <c r="H39" s="21"/>
      <c r="I39" s="20">
        <f t="shared" si="9"/>
        <v>0</v>
      </c>
      <c r="J39" s="20">
        <f t="shared" si="12"/>
        <v>1900</v>
      </c>
      <c r="K39" s="25" t="str">
        <f t="shared" si="10"/>
        <v>○</v>
      </c>
      <c r="L39" s="20">
        <f t="shared" si="11"/>
        <v>1900</v>
      </c>
      <c r="M39" s="33"/>
      <c r="N39" s="20">
        <f t="shared" si="7"/>
        <v>0</v>
      </c>
    </row>
    <row r="40" spans="1:14" ht="18.600000000000001" thickBot="1" x14ac:dyDescent="0.5">
      <c r="A40" s="22">
        <v>20</v>
      </c>
      <c r="B40" s="56"/>
      <c r="C40" s="57"/>
      <c r="D40" s="24">
        <v>5584</v>
      </c>
      <c r="E40" s="24">
        <v>3684</v>
      </c>
      <c r="F40" s="23">
        <f t="shared" si="8"/>
        <v>1900</v>
      </c>
      <c r="G40" s="24"/>
      <c r="H40" s="24"/>
      <c r="I40" s="23">
        <f t="shared" si="9"/>
        <v>0</v>
      </c>
      <c r="J40" s="23">
        <f t="shared" si="12"/>
        <v>1900</v>
      </c>
      <c r="K40" s="26" t="str">
        <f t="shared" si="10"/>
        <v>○</v>
      </c>
      <c r="L40" s="23">
        <f t="shared" si="11"/>
        <v>1900</v>
      </c>
      <c r="M40" s="34"/>
      <c r="N40" s="23">
        <f t="shared" si="7"/>
        <v>0</v>
      </c>
    </row>
    <row r="41" spans="1:14" x14ac:dyDescent="0.45">
      <c r="A41" s="16">
        <v>21</v>
      </c>
      <c r="B41" s="52"/>
      <c r="C41" s="53"/>
      <c r="D41" s="18">
        <v>4851</v>
      </c>
      <c r="E41" s="18">
        <v>2951</v>
      </c>
      <c r="F41" s="17">
        <f t="shared" si="8"/>
        <v>1900</v>
      </c>
      <c r="G41" s="18"/>
      <c r="H41" s="18"/>
      <c r="I41" s="17">
        <f t="shared" si="9"/>
        <v>0</v>
      </c>
      <c r="J41" s="17">
        <f t="shared" si="12"/>
        <v>1900</v>
      </c>
      <c r="K41" s="27" t="str">
        <f t="shared" si="10"/>
        <v>○</v>
      </c>
      <c r="L41" s="17">
        <f t="shared" si="11"/>
        <v>1900</v>
      </c>
      <c r="M41" s="32"/>
      <c r="N41" s="17">
        <f t="shared" si="7"/>
        <v>0</v>
      </c>
    </row>
    <row r="42" spans="1:14" x14ac:dyDescent="0.45">
      <c r="A42" s="19">
        <v>22</v>
      </c>
      <c r="B42" s="54"/>
      <c r="C42" s="55"/>
      <c r="D42" s="21">
        <v>4972</v>
      </c>
      <c r="E42" s="21">
        <v>3072</v>
      </c>
      <c r="F42" s="20">
        <f t="shared" si="8"/>
        <v>1900</v>
      </c>
      <c r="G42" s="21"/>
      <c r="H42" s="21"/>
      <c r="I42" s="20">
        <f t="shared" si="9"/>
        <v>0</v>
      </c>
      <c r="J42" s="20">
        <f t="shared" si="12"/>
        <v>1900</v>
      </c>
      <c r="K42" s="25" t="str">
        <f t="shared" si="10"/>
        <v>○</v>
      </c>
      <c r="L42" s="20">
        <f t="shared" si="11"/>
        <v>1900</v>
      </c>
      <c r="M42" s="33"/>
      <c r="N42" s="20">
        <f t="shared" si="7"/>
        <v>0</v>
      </c>
    </row>
    <row r="43" spans="1:14" x14ac:dyDescent="0.45">
      <c r="A43" s="19">
        <v>23</v>
      </c>
      <c r="B43" s="54"/>
      <c r="C43" s="55"/>
      <c r="D43" s="21">
        <v>5093</v>
      </c>
      <c r="E43" s="21">
        <v>3193</v>
      </c>
      <c r="F43" s="20">
        <f t="shared" si="8"/>
        <v>1900</v>
      </c>
      <c r="G43" s="21"/>
      <c r="H43" s="21"/>
      <c r="I43" s="20">
        <f t="shared" si="9"/>
        <v>0</v>
      </c>
      <c r="J43" s="20">
        <f t="shared" si="12"/>
        <v>1900</v>
      </c>
      <c r="K43" s="25" t="str">
        <f t="shared" si="10"/>
        <v>○</v>
      </c>
      <c r="L43" s="20">
        <f t="shared" si="11"/>
        <v>1900</v>
      </c>
      <c r="M43" s="33"/>
      <c r="N43" s="20">
        <f t="shared" si="7"/>
        <v>0</v>
      </c>
    </row>
    <row r="44" spans="1:14" x14ac:dyDescent="0.45">
      <c r="A44" s="19">
        <v>24</v>
      </c>
      <c r="B44" s="54"/>
      <c r="C44" s="55"/>
      <c r="D44" s="21">
        <v>5214</v>
      </c>
      <c r="E44" s="21">
        <v>3314</v>
      </c>
      <c r="F44" s="20">
        <f t="shared" si="8"/>
        <v>1900</v>
      </c>
      <c r="G44" s="21"/>
      <c r="H44" s="21"/>
      <c r="I44" s="20">
        <f t="shared" si="9"/>
        <v>0</v>
      </c>
      <c r="J44" s="20">
        <f t="shared" si="12"/>
        <v>1900</v>
      </c>
      <c r="K44" s="25" t="str">
        <f t="shared" si="10"/>
        <v>○</v>
      </c>
      <c r="L44" s="20">
        <f t="shared" si="11"/>
        <v>1900</v>
      </c>
      <c r="M44" s="33"/>
      <c r="N44" s="20">
        <f t="shared" si="7"/>
        <v>0</v>
      </c>
    </row>
    <row r="45" spans="1:14" x14ac:dyDescent="0.45">
      <c r="A45" s="19">
        <v>25</v>
      </c>
      <c r="B45" s="54"/>
      <c r="C45" s="55"/>
      <c r="D45" s="21">
        <v>5335</v>
      </c>
      <c r="E45" s="21">
        <v>3435</v>
      </c>
      <c r="F45" s="20">
        <f t="shared" si="8"/>
        <v>1900</v>
      </c>
      <c r="G45" s="21"/>
      <c r="H45" s="21"/>
      <c r="I45" s="20">
        <f t="shared" si="9"/>
        <v>0</v>
      </c>
      <c r="J45" s="20">
        <f t="shared" si="12"/>
        <v>1900</v>
      </c>
      <c r="K45" s="25" t="str">
        <f t="shared" si="10"/>
        <v>○</v>
      </c>
      <c r="L45" s="20">
        <f t="shared" si="11"/>
        <v>1900</v>
      </c>
      <c r="M45" s="33"/>
      <c r="N45" s="20">
        <f t="shared" si="7"/>
        <v>0</v>
      </c>
    </row>
    <row r="46" spans="1:14" x14ac:dyDescent="0.45">
      <c r="A46" s="19">
        <v>26</v>
      </c>
      <c r="B46" s="54"/>
      <c r="C46" s="55"/>
      <c r="D46" s="21">
        <v>5456</v>
      </c>
      <c r="E46" s="21">
        <v>3556</v>
      </c>
      <c r="F46" s="20">
        <f t="shared" si="8"/>
        <v>1900</v>
      </c>
      <c r="G46" s="21"/>
      <c r="H46" s="21"/>
      <c r="I46" s="20">
        <f t="shared" si="9"/>
        <v>0</v>
      </c>
      <c r="J46" s="20">
        <f t="shared" si="12"/>
        <v>1900</v>
      </c>
      <c r="K46" s="25" t="str">
        <f t="shared" si="10"/>
        <v>○</v>
      </c>
      <c r="L46" s="20">
        <f t="shared" si="11"/>
        <v>1900</v>
      </c>
      <c r="M46" s="33"/>
      <c r="N46" s="20">
        <f t="shared" si="7"/>
        <v>0</v>
      </c>
    </row>
    <row r="47" spans="1:14" x14ac:dyDescent="0.45">
      <c r="A47" s="19">
        <v>27</v>
      </c>
      <c r="B47" s="54"/>
      <c r="C47" s="55"/>
      <c r="D47" s="21">
        <v>5577</v>
      </c>
      <c r="E47" s="21">
        <v>3677</v>
      </c>
      <c r="F47" s="20">
        <f t="shared" si="8"/>
        <v>1900</v>
      </c>
      <c r="G47" s="21"/>
      <c r="H47" s="21"/>
      <c r="I47" s="20">
        <f t="shared" si="9"/>
        <v>0</v>
      </c>
      <c r="J47" s="20">
        <f t="shared" si="12"/>
        <v>1900</v>
      </c>
      <c r="K47" s="25" t="str">
        <f t="shared" si="10"/>
        <v>○</v>
      </c>
      <c r="L47" s="20">
        <f t="shared" si="11"/>
        <v>1900</v>
      </c>
      <c r="M47" s="33"/>
      <c r="N47" s="20">
        <f t="shared" si="7"/>
        <v>0</v>
      </c>
    </row>
    <row r="48" spans="1:14" x14ac:dyDescent="0.45">
      <c r="A48" s="19">
        <v>28</v>
      </c>
      <c r="B48" s="54"/>
      <c r="C48" s="55"/>
      <c r="D48" s="21">
        <v>5698</v>
      </c>
      <c r="E48" s="21">
        <v>3798</v>
      </c>
      <c r="F48" s="20">
        <f t="shared" si="8"/>
        <v>1900</v>
      </c>
      <c r="G48" s="21"/>
      <c r="H48" s="21"/>
      <c r="I48" s="20">
        <f t="shared" si="9"/>
        <v>0</v>
      </c>
      <c r="J48" s="20">
        <f t="shared" si="12"/>
        <v>1900</v>
      </c>
      <c r="K48" s="25" t="str">
        <f t="shared" si="10"/>
        <v>○</v>
      </c>
      <c r="L48" s="20">
        <f t="shared" si="11"/>
        <v>1900</v>
      </c>
      <c r="M48" s="33"/>
      <c r="N48" s="20">
        <f t="shared" si="7"/>
        <v>0</v>
      </c>
    </row>
    <row r="49" spans="1:14" x14ac:dyDescent="0.45">
      <c r="A49" s="19">
        <v>29</v>
      </c>
      <c r="B49" s="54"/>
      <c r="C49" s="55"/>
      <c r="D49" s="21">
        <v>5817</v>
      </c>
      <c r="E49" s="21">
        <v>3917</v>
      </c>
      <c r="F49" s="20">
        <f t="shared" si="8"/>
        <v>1900</v>
      </c>
      <c r="G49" s="21"/>
      <c r="H49" s="21"/>
      <c r="I49" s="20">
        <f t="shared" si="9"/>
        <v>0</v>
      </c>
      <c r="J49" s="20">
        <f t="shared" si="12"/>
        <v>1900</v>
      </c>
      <c r="K49" s="25" t="str">
        <f t="shared" si="10"/>
        <v>○</v>
      </c>
      <c r="L49" s="20">
        <f t="shared" si="11"/>
        <v>1900</v>
      </c>
      <c r="M49" s="33"/>
      <c r="N49" s="20">
        <f t="shared" si="7"/>
        <v>0</v>
      </c>
    </row>
    <row r="50" spans="1:14" ht="18.600000000000001" thickBot="1" x14ac:dyDescent="0.5">
      <c r="A50" s="22">
        <v>30</v>
      </c>
      <c r="B50" s="56"/>
      <c r="C50" s="57"/>
      <c r="D50" s="24">
        <v>5943</v>
      </c>
      <c r="E50" s="24">
        <v>4043</v>
      </c>
      <c r="F50" s="23">
        <f t="shared" si="8"/>
        <v>1900</v>
      </c>
      <c r="G50" s="24"/>
      <c r="H50" s="24"/>
      <c r="I50" s="23">
        <f t="shared" si="9"/>
        <v>0</v>
      </c>
      <c r="J50" s="23">
        <f t="shared" si="12"/>
        <v>1900</v>
      </c>
      <c r="K50" s="26" t="str">
        <f t="shared" si="10"/>
        <v>○</v>
      </c>
      <c r="L50" s="23">
        <f t="shared" si="11"/>
        <v>1900</v>
      </c>
      <c r="M50" s="34"/>
      <c r="N50" s="23">
        <f t="shared" si="7"/>
        <v>0</v>
      </c>
    </row>
    <row r="52" spans="1:14" ht="36" x14ac:dyDescent="0.45">
      <c r="L52" s="31" t="s">
        <v>20</v>
      </c>
    </row>
    <row r="53" spans="1:14" x14ac:dyDescent="0.45">
      <c r="C53" s="11" t="s">
        <v>4</v>
      </c>
      <c r="D53" s="4">
        <f>SUM(D21:D50)</f>
        <v>138353</v>
      </c>
      <c r="E53" s="4">
        <f t="shared" ref="D53:J53" si="13">SUM(E21:E50)</f>
        <v>85313</v>
      </c>
      <c r="F53" s="4">
        <f t="shared" si="13"/>
        <v>53040</v>
      </c>
      <c r="G53" s="4">
        <f t="shared" si="13"/>
        <v>0</v>
      </c>
      <c r="H53" s="4">
        <f t="shared" si="13"/>
        <v>0</v>
      </c>
      <c r="I53" s="4">
        <f t="shared" si="13"/>
        <v>0</v>
      </c>
      <c r="J53" s="4">
        <f t="shared" si="13"/>
        <v>53040</v>
      </c>
      <c r="K53" s="13"/>
      <c r="L53" s="4">
        <f>SUM(L21:L50)</f>
        <v>53040</v>
      </c>
    </row>
    <row r="55" spans="1:14" x14ac:dyDescent="0.45">
      <c r="B55" t="s">
        <v>5</v>
      </c>
    </row>
    <row r="56" spans="1:14" x14ac:dyDescent="0.45">
      <c r="B56" t="s">
        <v>12</v>
      </c>
    </row>
    <row r="57" spans="1:14" x14ac:dyDescent="0.45">
      <c r="B57" t="s">
        <v>11</v>
      </c>
    </row>
    <row r="58" spans="1:14" x14ac:dyDescent="0.45">
      <c r="B58" t="s">
        <v>13</v>
      </c>
    </row>
    <row r="59" spans="1:14" x14ac:dyDescent="0.45">
      <c r="B59" t="s">
        <v>46</v>
      </c>
    </row>
    <row r="60" spans="1:14" x14ac:dyDescent="0.45">
      <c r="C60" s="30" t="s">
        <v>39</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60"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【記載例・留意点】様式２別紙値引一覧表</vt:lpstr>
      <vt:lpstr>【記載例・留意点】様式２別紙値引一覧表!Print_Area</vt:lpstr>
      <vt:lpstr>【記載例・留意点】様式２別紙値引一覧表!Print_Titles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中村 圭佑</cp:lastModifiedBy>
  <cp:lastPrinted>2024-12-21T02:56:45Z</cp:lastPrinted>
  <dcterms:created xsi:type="dcterms:W3CDTF">2022-12-22T12:54:10Z</dcterms:created>
  <dcterms:modified xsi:type="dcterms:W3CDTF">2025-12-11T05:56:07Z</dcterms:modified>
</cp:coreProperties>
</file>