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k000008\M_選挙管理共\210_衆議院議員選挙・最高裁判所裁判官国民審査\R7衆議院議員総選挙\q 投開票結果報告\【★】投開票速報用（昼）\03_投票中間状況\③14：00現在\HP\"/>
    </mc:Choice>
  </mc:AlternateContent>
  <xr:revisionPtr revIDLastSave="0" documentId="13_ncr:1_{DE7C44E2-D66E-4F48-A84D-69F13ABB1B9E}" xr6:coauthVersionLast="47" xr6:coauthVersionMax="47" xr10:uidLastSave="{00000000-0000-0000-0000-000000000000}"/>
  <bookViews>
    <workbookView xWindow="-108" yWindow="-108" windowWidth="23256" windowHeight="12456" tabRatio="684" xr2:uid="{00000000-000D-0000-FFFF-FFFF00000000}"/>
  </bookViews>
  <sheets>
    <sheet name="推定投票率" sheetId="6" r:id="rId1"/>
    <sheet name="投票中間状況(10時現在)" sheetId="5" r:id="rId2"/>
    <sheet name="(11時現在)" sheetId="12" r:id="rId3"/>
    <sheet name="(14時現在)" sheetId="13" r:id="rId4"/>
    <sheet name="(16時現在)" sheetId="14" r:id="rId5"/>
    <sheet name="(18時現在)" sheetId="15" r:id="rId6"/>
    <sheet name="(19時30分現在)" sheetId="16" r:id="rId7"/>
  </sheets>
  <definedNames>
    <definedName name="_xlnm.Print_Area" localSheetId="0">推定投票率!$A$1:$H$33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6" l="1"/>
  <c r="F26" i="16"/>
  <c r="E26" i="16"/>
  <c r="H26" i="16" s="1"/>
  <c r="D22" i="16"/>
  <c r="D24" i="16" s="1"/>
  <c r="C22" i="16"/>
  <c r="C24" i="16" s="1"/>
  <c r="G21" i="16"/>
  <c r="F21" i="16"/>
  <c r="H21" i="16" s="1"/>
  <c r="E21" i="16"/>
  <c r="G20" i="16"/>
  <c r="F20" i="16"/>
  <c r="H20" i="16" s="1"/>
  <c r="E20" i="16"/>
  <c r="G19" i="16"/>
  <c r="H19" i="16" s="1"/>
  <c r="F19" i="16"/>
  <c r="E19" i="16"/>
  <c r="G18" i="16"/>
  <c r="H18" i="16" s="1"/>
  <c r="H22" i="16" s="1"/>
  <c r="K22" i="16" s="1"/>
  <c r="F18" i="16"/>
  <c r="F22" i="16" s="1"/>
  <c r="I22" i="16" s="1"/>
  <c r="E18" i="16"/>
  <c r="E22" i="16" s="1"/>
  <c r="F17" i="16"/>
  <c r="I17" i="16" s="1"/>
  <c r="D17" i="16"/>
  <c r="C17" i="16"/>
  <c r="G16" i="16"/>
  <c r="F16" i="16"/>
  <c r="H16" i="16" s="1"/>
  <c r="E16" i="16"/>
  <c r="G15" i="16"/>
  <c r="F15" i="16"/>
  <c r="H15" i="16" s="1"/>
  <c r="E15" i="16"/>
  <c r="H14" i="16"/>
  <c r="G14" i="16"/>
  <c r="F14" i="16"/>
  <c r="E14" i="16"/>
  <c r="G13" i="16"/>
  <c r="F13" i="16"/>
  <c r="H13" i="16" s="1"/>
  <c r="E13" i="16"/>
  <c r="G12" i="16"/>
  <c r="G17" i="16" s="1"/>
  <c r="J17" i="16" s="1"/>
  <c r="F12" i="16"/>
  <c r="H12" i="16" s="1"/>
  <c r="E12" i="16"/>
  <c r="H11" i="16"/>
  <c r="G11" i="16"/>
  <c r="F11" i="16"/>
  <c r="E11" i="16"/>
  <c r="E17" i="16" s="1"/>
  <c r="D10" i="16"/>
  <c r="C10" i="16"/>
  <c r="G9" i="16"/>
  <c r="F9" i="16"/>
  <c r="F10" i="16" s="1"/>
  <c r="E9" i="16"/>
  <c r="E10" i="16" s="1"/>
  <c r="G8" i="16"/>
  <c r="G10" i="16" s="1"/>
  <c r="F8" i="16"/>
  <c r="E8" i="16"/>
  <c r="H26" i="15"/>
  <c r="G26" i="15"/>
  <c r="F26" i="15"/>
  <c r="E26" i="15"/>
  <c r="C24" i="15"/>
  <c r="D22" i="15"/>
  <c r="D24" i="15" s="1"/>
  <c r="C22" i="15"/>
  <c r="G21" i="15"/>
  <c r="F21" i="15"/>
  <c r="H21" i="15" s="1"/>
  <c r="E21" i="15"/>
  <c r="G20" i="15"/>
  <c r="F20" i="15"/>
  <c r="H20" i="15" s="1"/>
  <c r="E20" i="15"/>
  <c r="H19" i="15"/>
  <c r="G19" i="15"/>
  <c r="F19" i="15"/>
  <c r="E19" i="15"/>
  <c r="G18" i="15"/>
  <c r="G22" i="15" s="1"/>
  <c r="J22" i="15" s="1"/>
  <c r="F18" i="15"/>
  <c r="H18" i="15" s="1"/>
  <c r="E18" i="15"/>
  <c r="E22" i="15" s="1"/>
  <c r="D17" i="15"/>
  <c r="C17" i="15"/>
  <c r="G16" i="15"/>
  <c r="F16" i="15"/>
  <c r="H16" i="15" s="1"/>
  <c r="E16" i="15"/>
  <c r="G15" i="15"/>
  <c r="H15" i="15" s="1"/>
  <c r="F15" i="15"/>
  <c r="E15" i="15"/>
  <c r="G14" i="15"/>
  <c r="F14" i="15"/>
  <c r="H14" i="15" s="1"/>
  <c r="E14" i="15"/>
  <c r="G13" i="15"/>
  <c r="G17" i="15" s="1"/>
  <c r="J17" i="15" s="1"/>
  <c r="F13" i="15"/>
  <c r="H13" i="15" s="1"/>
  <c r="E13" i="15"/>
  <c r="G12" i="15"/>
  <c r="H12" i="15" s="1"/>
  <c r="F12" i="15"/>
  <c r="E12" i="15"/>
  <c r="G11" i="15"/>
  <c r="F11" i="15"/>
  <c r="F17" i="15" s="1"/>
  <c r="I17" i="15" s="1"/>
  <c r="E11" i="15"/>
  <c r="E17" i="15" s="1"/>
  <c r="D10" i="15"/>
  <c r="C10" i="15"/>
  <c r="G9" i="15"/>
  <c r="G10" i="15" s="1"/>
  <c r="F9" i="15"/>
  <c r="H9" i="15" s="1"/>
  <c r="E9" i="15"/>
  <c r="H8" i="15"/>
  <c r="H10" i="15" s="1"/>
  <c r="K10" i="15" s="1"/>
  <c r="G8" i="15"/>
  <c r="F8" i="15"/>
  <c r="F10" i="15" s="1"/>
  <c r="E8" i="15"/>
  <c r="E10" i="15" s="1"/>
  <c r="G26" i="14"/>
  <c r="F26" i="14"/>
  <c r="E26" i="14"/>
  <c r="H26" i="14" s="1"/>
  <c r="D24" i="14"/>
  <c r="G22" i="14"/>
  <c r="J22" i="14" s="1"/>
  <c r="D22" i="14"/>
  <c r="C22" i="14"/>
  <c r="C24" i="14" s="1"/>
  <c r="G21" i="14"/>
  <c r="F21" i="14"/>
  <c r="H21" i="14" s="1"/>
  <c r="E21" i="14"/>
  <c r="H20" i="14"/>
  <c r="G20" i="14"/>
  <c r="F20" i="14"/>
  <c r="E20" i="14"/>
  <c r="G19" i="14"/>
  <c r="F19" i="14"/>
  <c r="H19" i="14" s="1"/>
  <c r="E19" i="14"/>
  <c r="G18" i="14"/>
  <c r="F18" i="14"/>
  <c r="H18" i="14" s="1"/>
  <c r="E18" i="14"/>
  <c r="E22" i="14" s="1"/>
  <c r="D17" i="14"/>
  <c r="C17" i="14"/>
  <c r="H16" i="14"/>
  <c r="G16" i="14"/>
  <c r="F16" i="14"/>
  <c r="E16" i="14"/>
  <c r="G15" i="14"/>
  <c r="F15" i="14"/>
  <c r="H15" i="14" s="1"/>
  <c r="E15" i="14"/>
  <c r="G14" i="14"/>
  <c r="F14" i="14"/>
  <c r="H14" i="14" s="1"/>
  <c r="E14" i="14"/>
  <c r="H13" i="14"/>
  <c r="G13" i="14"/>
  <c r="F13" i="14"/>
  <c r="E13" i="14"/>
  <c r="E17" i="14" s="1"/>
  <c r="G12" i="14"/>
  <c r="F12" i="14"/>
  <c r="H12" i="14" s="1"/>
  <c r="E12" i="14"/>
  <c r="G11" i="14"/>
  <c r="G17" i="14" s="1"/>
  <c r="J17" i="14" s="1"/>
  <c r="F11" i="14"/>
  <c r="F17" i="14" s="1"/>
  <c r="I17" i="14" s="1"/>
  <c r="E11" i="14"/>
  <c r="D10" i="14"/>
  <c r="C10" i="14"/>
  <c r="H9" i="14"/>
  <c r="G9" i="14"/>
  <c r="G10" i="14" s="1"/>
  <c r="F9" i="14"/>
  <c r="E9" i="14"/>
  <c r="E10" i="14" s="1"/>
  <c r="G8" i="14"/>
  <c r="F8" i="14"/>
  <c r="F10" i="14" s="1"/>
  <c r="E8" i="14"/>
  <c r="I10" i="15" l="1"/>
  <c r="J24" i="15"/>
  <c r="G24" i="14"/>
  <c r="J26" i="14" s="1"/>
  <c r="J10" i="14"/>
  <c r="J24" i="14"/>
  <c r="E24" i="15"/>
  <c r="E24" i="16"/>
  <c r="I24" i="16"/>
  <c r="J10" i="16"/>
  <c r="I10" i="14"/>
  <c r="H22" i="14"/>
  <c r="K22" i="14" s="1"/>
  <c r="E24" i="14"/>
  <c r="F24" i="16"/>
  <c r="I10" i="16"/>
  <c r="G24" i="15"/>
  <c r="J26" i="15" s="1"/>
  <c r="J10" i="15"/>
  <c r="H22" i="15"/>
  <c r="K22" i="15" s="1"/>
  <c r="H17" i="16"/>
  <c r="K17" i="16" s="1"/>
  <c r="F22" i="15"/>
  <c r="I22" i="15" s="1"/>
  <c r="H8" i="14"/>
  <c r="H10" i="14" s="1"/>
  <c r="K10" i="14" s="1"/>
  <c r="F22" i="14"/>
  <c r="I22" i="14" s="1"/>
  <c r="H11" i="15"/>
  <c r="H17" i="15" s="1"/>
  <c r="K17" i="15" s="1"/>
  <c r="H9" i="16"/>
  <c r="H8" i="16"/>
  <c r="G22" i="16"/>
  <c r="J22" i="16" s="1"/>
  <c r="H11" i="14"/>
  <c r="H17" i="14" s="1"/>
  <c r="K17" i="14" s="1"/>
  <c r="I26" i="16" l="1"/>
  <c r="I24" i="14"/>
  <c r="I24" i="15"/>
  <c r="K24" i="14"/>
  <c r="F24" i="14"/>
  <c r="H10" i="16"/>
  <c r="K10" i="16" s="1"/>
  <c r="F24" i="15"/>
  <c r="J24" i="16"/>
  <c r="G24" i="16"/>
  <c r="J26" i="16" s="1"/>
  <c r="K24" i="15"/>
  <c r="I26" i="15" l="1"/>
  <c r="H24" i="15"/>
  <c r="K26" i="15" s="1"/>
  <c r="K24" i="16"/>
  <c r="H24" i="14"/>
  <c r="K26" i="14" s="1"/>
  <c r="I26" i="14"/>
  <c r="H24" i="16"/>
  <c r="K26" i="16" s="1"/>
</calcChain>
</file>

<file path=xl/sharedStrings.xml><?xml version="1.0" encoding="utf-8"?>
<sst xmlns="http://schemas.openxmlformats.org/spreadsheetml/2006/main" count="483" uniqueCount="83">
  <si>
    <t>19時30分現在</t>
    <rPh sb="2" eb="3">
      <t>ジ</t>
    </rPh>
    <rPh sb="5" eb="6">
      <t>プン</t>
    </rPh>
    <rPh sb="6" eb="8">
      <t>ゲンザイ</t>
    </rPh>
    <phoneticPr fontId="18"/>
  </si>
  <si>
    <t>滝沢市</t>
    <rPh sb="2" eb="3">
      <t>シ</t>
    </rPh>
    <phoneticPr fontId="18"/>
  </si>
  <si>
    <t>宮古市</t>
  </si>
  <si>
    <t>男</t>
    <rPh sb="0" eb="1">
      <t>オトコ</t>
    </rPh>
    <phoneticPr fontId="18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</si>
  <si>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18"/>
  </si>
  <si>
    <t>４市　計</t>
    <rPh sb="1" eb="2">
      <t>シ</t>
    </rPh>
    <phoneticPr fontId="18"/>
  </si>
  <si>
    <r>
      <t>　</t>
    </r>
    <r>
      <rPr>
        <sz val="10"/>
        <rFont val="ＭＳ Ｐ明朝"/>
        <family val="1"/>
        <charset val="128"/>
      </rPr>
      <t>　　　　　　　　　投　票　中　間　状　況　　</t>
    </r>
    <r>
      <rPr>
        <sz val="10"/>
        <rFont val="HGS創英角ｺﾞｼｯｸUB"/>
        <family val="3"/>
        <charset val="128"/>
      </rPr>
      <t>【　推定投票率　】</t>
    </r>
    <rPh sb="25" eb="27">
      <t>スイテイ</t>
    </rPh>
    <rPh sb="27" eb="29">
      <t>トウヒョウ</t>
    </rPh>
    <rPh sb="29" eb="30">
      <t>リツ</t>
    </rPh>
    <phoneticPr fontId="18"/>
  </si>
  <si>
    <r>
      <t>投</t>
    </r>
    <r>
      <rPr>
        <sz val="11"/>
        <rFont val="ＭＳ Ｐ明朝"/>
        <family val="1"/>
        <charset val="128"/>
      </rPr>
      <t>票中間状況　</t>
    </r>
    <r>
      <rPr>
        <sz val="11"/>
        <rFont val="HG創英角ｺﾞｼｯｸUB"/>
        <family val="3"/>
        <charset val="128"/>
      </rPr>
      <t>【　推定投票率　】</t>
    </r>
    <rPh sb="0" eb="2">
      <t>トウヒョウ</t>
    </rPh>
    <rPh sb="2" eb="4">
      <t>チュウカン</t>
    </rPh>
    <rPh sb="4" eb="6">
      <t>ジョウキョウ</t>
    </rPh>
    <rPh sb="9" eb="11">
      <t>スイテイ</t>
    </rPh>
    <rPh sb="11" eb="13">
      <t>トウヒョウ</t>
    </rPh>
    <rPh sb="13" eb="14">
      <t>リツ</t>
    </rPh>
    <phoneticPr fontId="18"/>
  </si>
  <si>
    <t>衆 議 院 小 選 挙 区 選 出 議 員 選 挙</t>
  </si>
  <si>
    <t>（ 第 5１ 回 衆 議 院 議 員 総 選 挙 ）</t>
  </si>
  <si>
    <t>選挙区</t>
    <rPh sb="0" eb="3">
      <t>センキョク</t>
    </rPh>
    <phoneticPr fontId="18"/>
  </si>
  <si>
    <t>第３区</t>
    <rPh sb="0" eb="1">
      <t>ダイ</t>
    </rPh>
    <rPh sb="2" eb="3">
      <t>ク</t>
    </rPh>
    <phoneticPr fontId="18"/>
  </si>
  <si>
    <t>ク</t>
  </si>
  <si>
    <t>４　投票者数　県計欄</t>
    <rPh sb="7" eb="8">
      <t>ケン</t>
    </rPh>
    <rPh sb="8" eb="9">
      <t>ケイ</t>
    </rPh>
    <rPh sb="9" eb="10">
      <t>ラン</t>
    </rPh>
    <phoneticPr fontId="18"/>
  </si>
  <si>
    <t>奥州市</t>
    <rPh sb="0" eb="2">
      <t>オウシュウ</t>
    </rPh>
    <rPh sb="2" eb="3">
      <t>シ</t>
    </rPh>
    <phoneticPr fontId="18"/>
  </si>
  <si>
    <t>（単位：％）</t>
    <rPh sb="1" eb="3">
      <t>タンイ</t>
    </rPh>
    <phoneticPr fontId="18"/>
  </si>
  <si>
    <t>　　　Ｉ欄は、次により推計すること。</t>
  </si>
  <si>
    <t>ウ(ア＋イ)</t>
  </si>
  <si>
    <t>釜石市</t>
  </si>
  <si>
    <t>現在</t>
    <rPh sb="0" eb="2">
      <t>ゲンザイ</t>
    </rPh>
    <phoneticPr fontId="18"/>
  </si>
  <si>
    <t>ア</t>
  </si>
  <si>
    <t>紫波町</t>
  </si>
  <si>
    <t>時間</t>
    <rPh sb="0" eb="2">
      <t>ジカン</t>
    </rPh>
    <phoneticPr fontId="18"/>
  </si>
  <si>
    <t>今回（R8.2.8）</t>
    <rPh sb="0" eb="2">
      <t>コンカイ</t>
    </rPh>
    <phoneticPr fontId="18"/>
  </si>
  <si>
    <t>市　町　村　名</t>
  </si>
  <si>
    <t>　　Ｄ＝Ａ×Ｇ、　　Ｅ＝Ｂ×Ｈ、　　F＝Ｄ＋E</t>
  </si>
  <si>
    <t>10時現在</t>
    <rPh sb="2" eb="3">
      <t>ジ</t>
    </rPh>
    <rPh sb="3" eb="5">
      <t>ゲンザイ</t>
    </rPh>
    <phoneticPr fontId="18"/>
  </si>
  <si>
    <t>前回（R6.10.27）</t>
  </si>
  <si>
    <t>女</t>
    <rPh sb="0" eb="1">
      <t>オンナ</t>
    </rPh>
    <phoneticPr fontId="25"/>
  </si>
  <si>
    <t>推　定　投　票　率　(Ⅲ)</t>
    <rPh sb="0" eb="1">
      <t>スイ</t>
    </rPh>
    <rPh sb="2" eb="3">
      <t>テイ</t>
    </rPh>
    <rPh sb="4" eb="5">
      <t>トウ</t>
    </rPh>
    <phoneticPr fontId="18"/>
  </si>
  <si>
    <t>久慈市</t>
  </si>
  <si>
    <t>14時30分発表</t>
    <rPh sb="2" eb="3">
      <t>ジ</t>
    </rPh>
    <rPh sb="5" eb="6">
      <t>フン</t>
    </rPh>
    <rPh sb="6" eb="8">
      <t>ハッピョウ</t>
    </rPh>
    <phoneticPr fontId="25"/>
  </si>
  <si>
    <t>18時現在</t>
    <rPh sb="2" eb="3">
      <t>ジ</t>
    </rPh>
    <rPh sb="3" eb="5">
      <t>ゲンザイ</t>
    </rPh>
    <phoneticPr fontId="18"/>
  </si>
  <si>
    <t>女</t>
    <rPh sb="0" eb="1">
      <t>オンナ</t>
    </rPh>
    <phoneticPr fontId="18"/>
  </si>
  <si>
    <t>男</t>
  </si>
  <si>
    <t>計</t>
    <rPh sb="0" eb="1">
      <t>ケイ</t>
    </rPh>
    <phoneticPr fontId="18"/>
  </si>
  <si>
    <t>イ</t>
  </si>
  <si>
    <t>男</t>
    <rPh sb="0" eb="1">
      <t>オトコ</t>
    </rPh>
    <phoneticPr fontId="25"/>
  </si>
  <si>
    <t>Ｉ</t>
  </si>
  <si>
    <t>計</t>
    <rPh sb="0" eb="1">
      <t>ケイ</t>
    </rPh>
    <phoneticPr fontId="25"/>
  </si>
  <si>
    <t>第１区</t>
    <rPh sb="0" eb="1">
      <t>ダイ</t>
    </rPh>
    <rPh sb="2" eb="3">
      <t>ク</t>
    </rPh>
    <phoneticPr fontId="18"/>
  </si>
  <si>
    <t>二戸市</t>
  </si>
  <si>
    <t>第２区</t>
    <rPh sb="0" eb="1">
      <t>ダイ</t>
    </rPh>
    <rPh sb="2" eb="3">
      <t>ク</t>
    </rPh>
    <phoneticPr fontId="18"/>
  </si>
  <si>
    <t>11時現在</t>
    <rPh sb="2" eb="3">
      <t>ジ</t>
    </rPh>
    <rPh sb="3" eb="5">
      <t>ゲンザイ</t>
    </rPh>
    <phoneticPr fontId="18"/>
  </si>
  <si>
    <t>一関市</t>
  </si>
  <si>
    <t>14時現在</t>
    <rPh sb="2" eb="3">
      <t>ジ</t>
    </rPh>
    <rPh sb="3" eb="5">
      <t>ゲンザイ</t>
    </rPh>
    <phoneticPr fontId="18"/>
  </si>
  <si>
    <t>16時現在</t>
    <rPh sb="2" eb="3">
      <t>ジ</t>
    </rPh>
    <rPh sb="3" eb="5">
      <t>ゲンザイ</t>
    </rPh>
    <phoneticPr fontId="18"/>
  </si>
  <si>
    <t>推　定　投　票　者　数　　　(Ⅱ)</t>
    <rPh sb="0" eb="1">
      <t>スイ</t>
    </rPh>
    <rPh sb="2" eb="3">
      <t>テイ</t>
    </rPh>
    <rPh sb="4" eb="5">
      <t>トウ</t>
    </rPh>
    <phoneticPr fontId="18"/>
  </si>
  <si>
    <t>選挙当日の有権者数　　(I)</t>
  </si>
  <si>
    <t>第</t>
    <rPh sb="0" eb="1">
      <t>ダイ</t>
    </rPh>
    <phoneticPr fontId="18"/>
  </si>
  <si>
    <t>回</t>
    <rPh sb="0" eb="1">
      <t>カイ</t>
    </rPh>
    <phoneticPr fontId="18"/>
  </si>
  <si>
    <t>女</t>
  </si>
  <si>
    <t>計</t>
  </si>
  <si>
    <t>２市町　計</t>
    <rPh sb="1" eb="3">
      <t>シチョウ</t>
    </rPh>
    <rPh sb="4" eb="5">
      <t>ケイ</t>
    </rPh>
    <phoneticPr fontId="18"/>
  </si>
  <si>
    <t>盛岡市</t>
  </si>
  <si>
    <t>エ</t>
  </si>
  <si>
    <t>大船渡市</t>
    <rPh sb="0" eb="4">
      <t>オオフナトシ</t>
    </rPh>
    <phoneticPr fontId="18"/>
  </si>
  <si>
    <t>６市　計</t>
    <rPh sb="1" eb="2">
      <t>シ</t>
    </rPh>
    <phoneticPr fontId="18"/>
  </si>
  <si>
    <t>花巻市</t>
    <rPh sb="0" eb="3">
      <t>ハナマキシ</t>
    </rPh>
    <phoneticPr fontId="18"/>
  </si>
  <si>
    <t>北上市</t>
    <rPh sb="0" eb="3">
      <t>キタカミシ</t>
    </rPh>
    <phoneticPr fontId="18"/>
  </si>
  <si>
    <t>カ(エ＋オ)</t>
  </si>
  <si>
    <t>12市町　計</t>
    <rPh sb="2" eb="4">
      <t>シチョウ</t>
    </rPh>
    <rPh sb="5" eb="6">
      <t>ケイ</t>
    </rPh>
    <phoneticPr fontId="18"/>
  </si>
  <si>
    <t>オ</t>
  </si>
  <si>
    <t>キ</t>
  </si>
  <si>
    <t>県　　計</t>
    <rPh sb="0" eb="1">
      <t>ケン</t>
    </rPh>
    <rPh sb="3" eb="4">
      <t>ケイ</t>
    </rPh>
    <phoneticPr fontId="18"/>
  </si>
  <si>
    <t>Ｅ</t>
  </si>
  <si>
    <t>Ａ</t>
  </si>
  <si>
    <t>５　投票率　県計欄</t>
    <rPh sb="2" eb="4">
      <t>トウヒョウ</t>
    </rPh>
    <rPh sb="4" eb="5">
      <t>リツ</t>
    </rPh>
    <rPh sb="6" eb="7">
      <t>ケン</t>
    </rPh>
    <rPh sb="7" eb="8">
      <t>ケイ</t>
    </rPh>
    <rPh sb="8" eb="9">
      <t>ラン</t>
    </rPh>
    <phoneticPr fontId="18"/>
  </si>
  <si>
    <t>Ｂ</t>
  </si>
  <si>
    <t>Ｃ(Ａ＋Ｂ)</t>
  </si>
  <si>
    <t>Ｄ</t>
  </si>
  <si>
    <t>１　（Ⅰ）、（Ⅲ）は、市町村から報告された値。</t>
    <rPh sb="11" eb="14">
      <t>シチョウソン</t>
    </rPh>
    <rPh sb="16" eb="18">
      <t>ホウコク</t>
    </rPh>
    <rPh sb="21" eb="22">
      <t>アタイ</t>
    </rPh>
    <phoneticPr fontId="18"/>
  </si>
  <si>
    <t>Ｆ(Ｄ＋Ｅ)</t>
  </si>
  <si>
    <t>Ｇ</t>
  </si>
  <si>
    <t>Ｈ</t>
  </si>
  <si>
    <t>↑選挙当日有権者者数（国内のみ）を入力</t>
    <rPh sb="1" eb="3">
      <t>センキョ</t>
    </rPh>
    <rPh sb="3" eb="5">
      <t>トウジツ</t>
    </rPh>
    <rPh sb="5" eb="8">
      <t>ユウケンシャ</t>
    </rPh>
    <rPh sb="8" eb="10">
      <t>シャスウ</t>
    </rPh>
    <rPh sb="11" eb="13">
      <t>コクナイ</t>
    </rPh>
    <rPh sb="17" eb="19">
      <t>ニュウリョク</t>
    </rPh>
    <phoneticPr fontId="18"/>
  </si>
  <si>
    <t>注</t>
  </si>
  <si>
    <t>２　（Ⅱ）＝（Ⅰ）×（Ⅲ）×１００（小数点以下第２位まで（第３位を四捨五入））とすること。</t>
    <rPh sb="29" eb="30">
      <t>ダイ</t>
    </rPh>
    <phoneticPr fontId="18"/>
  </si>
  <si>
    <t>３　選挙当日の有権者数　県計欄</t>
    <rPh sb="2" eb="4">
      <t>センキョ</t>
    </rPh>
    <rPh sb="4" eb="6">
      <t>トウジツ</t>
    </rPh>
    <rPh sb="7" eb="9">
      <t>ユウケン</t>
    </rPh>
    <rPh sb="9" eb="10">
      <t>シャ</t>
    </rPh>
    <rPh sb="10" eb="11">
      <t>スウ</t>
    </rPh>
    <rPh sb="12" eb="13">
      <t>ケン</t>
    </rPh>
    <rPh sb="13" eb="14">
      <t>ケイ</t>
    </rPh>
    <rPh sb="14" eb="15">
      <t>ラン</t>
    </rPh>
    <phoneticPr fontId="18"/>
  </si>
  <si>
    <t>　　Ａ、Ｂ、Ｃ欄には、選挙当日発表した選挙当日有権者数（国内のみ）を入力すること。</t>
    <rPh sb="15" eb="17">
      <t>ハッピョウ</t>
    </rPh>
    <rPh sb="19" eb="23">
      <t>センキョトウジツ</t>
    </rPh>
    <rPh sb="23" eb="27">
      <t>ユウケンシャスウ</t>
    </rPh>
    <rPh sb="28" eb="30">
      <t>コクナイ</t>
    </rPh>
    <phoneticPr fontId="18"/>
  </si>
  <si>
    <t>　　　Ｄ、Ｅ、Ｆ欄は、次により推計すること。</t>
  </si>
  <si>
    <t>　　Ｉ＝Ｆ／Ｃ×１００（小数点以下第２位まで（第３位を四捨五入））とすること。</t>
    <rPh sb="23" eb="24">
      <t>ダイ</t>
    </rPh>
    <phoneticPr fontId="25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</si>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</sst>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&quot;%&quot;"/>
  </numFmts>
  <fonts count="30" x14ac:knownFonts="1">
    <font>
      <sz val="11"/>
      <name val="ＭＳ Ｐ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19"/>
      <name val="ＭＳ Ｐゴシック"/>
      <family val="3"/>
    </font>
    <font>
      <b/>
      <sz val="18"/>
      <color indexed="62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明朝"/>
      <family val="1"/>
    </font>
    <font>
      <sz val="11"/>
      <color indexed="10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62"/>
      <name val="ＭＳ Ｐゴシック"/>
      <family val="3"/>
    </font>
    <font>
      <b/>
      <sz val="13"/>
      <color indexed="62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10"/>
      <name val="ＭＳ Ｐゴシック"/>
      <family val="3"/>
    </font>
    <font>
      <i/>
      <sz val="11"/>
      <color indexed="23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明朝"/>
      <family val="1"/>
    </font>
    <font>
      <u/>
      <sz val="11"/>
      <name val="ＭＳ Ｐ明朝"/>
      <family val="1"/>
    </font>
    <font>
      <sz val="10"/>
      <name val="ＭＳ Ｐ明朝"/>
      <family val="1"/>
    </font>
    <font>
      <sz val="10"/>
      <name val="HG創英角ｺﾞｼｯｸUB"/>
      <family val="3"/>
    </font>
    <font>
      <sz val="10"/>
      <name val="ＭＳ 明朝"/>
      <family val="1"/>
    </font>
    <font>
      <b/>
      <sz val="10"/>
      <name val="Meiryo UI"/>
      <family val="3"/>
    </font>
    <font>
      <sz val="10"/>
      <name val="HGP創英角ｺﾞｼｯｸUB"/>
      <family val="3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HGS創英角ｺﾞｼｯｸUB"/>
      <family val="3"/>
      <charset val="128"/>
    </font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</fills>
  <borders count="1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17">
    <xf numFmtId="0" fontId="0" fillId="0" borderId="0" xfId="0"/>
    <xf numFmtId="0" fontId="0" fillId="18" borderId="0" xfId="0" applyFill="1" applyAlignment="1">
      <alignment vertical="center"/>
    </xf>
    <xf numFmtId="0" fontId="0" fillId="18" borderId="0" xfId="0" applyFill="1" applyAlignment="1">
      <alignment horizontal="left" vertical="center"/>
    </xf>
    <xf numFmtId="0" fontId="0" fillId="18" borderId="0" xfId="0" applyFill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0" fillId="19" borderId="21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176" fontId="0" fillId="18" borderId="26" xfId="0" applyNumberFormat="1" applyFill="1" applyBorder="1" applyAlignment="1">
      <alignment vertical="center"/>
    </xf>
    <xf numFmtId="176" fontId="0" fillId="18" borderId="27" xfId="0" applyNumberFormat="1" applyFill="1" applyBorder="1" applyAlignment="1">
      <alignment vertical="center"/>
    </xf>
    <xf numFmtId="176" fontId="0" fillId="18" borderId="28" xfId="0" applyNumberFormat="1" applyFill="1" applyBorder="1" applyAlignment="1">
      <alignment vertical="center"/>
    </xf>
    <xf numFmtId="176" fontId="0" fillId="18" borderId="25" xfId="0" applyNumberFormat="1" applyFill="1" applyBorder="1" applyAlignment="1">
      <alignment vertical="center"/>
    </xf>
    <xf numFmtId="176" fontId="0" fillId="18" borderId="29" xfId="0" applyNumberFormat="1" applyFill="1" applyBorder="1" applyAlignment="1">
      <alignment vertical="center"/>
    </xf>
    <xf numFmtId="0" fontId="0" fillId="19" borderId="30" xfId="0" applyFill="1" applyBorder="1" applyAlignment="1">
      <alignment horizontal="center" vertical="center"/>
    </xf>
    <xf numFmtId="176" fontId="0" fillId="18" borderId="31" xfId="0" applyNumberFormat="1" applyFill="1" applyBorder="1" applyAlignment="1">
      <alignment vertical="center"/>
    </xf>
    <xf numFmtId="176" fontId="0" fillId="18" borderId="32" xfId="0" applyNumberFormat="1" applyFill="1" applyBorder="1" applyAlignment="1">
      <alignment vertical="center"/>
    </xf>
    <xf numFmtId="176" fontId="0" fillId="18" borderId="33" xfId="0" applyNumberFormat="1" applyFill="1" applyBorder="1" applyAlignment="1">
      <alignment vertical="center"/>
    </xf>
    <xf numFmtId="176" fontId="0" fillId="18" borderId="30" xfId="0" applyNumberFormat="1" applyFill="1" applyBorder="1" applyAlignment="1">
      <alignment vertical="center"/>
    </xf>
    <xf numFmtId="176" fontId="0" fillId="18" borderId="34" xfId="0" applyNumberFormat="1" applyFill="1" applyBorder="1" applyAlignment="1">
      <alignment vertical="center"/>
    </xf>
    <xf numFmtId="0" fontId="0" fillId="19" borderId="35" xfId="0" applyFill="1" applyBorder="1" applyAlignment="1">
      <alignment horizontal="center" vertical="center"/>
    </xf>
    <xf numFmtId="176" fontId="0" fillId="18" borderId="36" xfId="0" applyNumberFormat="1" applyFill="1" applyBorder="1" applyAlignment="1">
      <alignment vertical="center"/>
    </xf>
    <xf numFmtId="176" fontId="0" fillId="18" borderId="37" xfId="0" applyNumberFormat="1" applyFill="1" applyBorder="1" applyAlignment="1">
      <alignment vertical="center"/>
    </xf>
    <xf numFmtId="176" fontId="0" fillId="18" borderId="38" xfId="0" applyNumberFormat="1" applyFill="1" applyBorder="1" applyAlignment="1">
      <alignment vertical="center"/>
    </xf>
    <xf numFmtId="176" fontId="0" fillId="18" borderId="39" xfId="0" applyNumberFormat="1" applyFill="1" applyBorder="1" applyAlignment="1">
      <alignment vertical="center"/>
    </xf>
    <xf numFmtId="176" fontId="0" fillId="18" borderId="40" xfId="0" applyNumberFormat="1" applyFill="1" applyBorder="1" applyAlignment="1">
      <alignment vertical="center"/>
    </xf>
    <xf numFmtId="176" fontId="0" fillId="18" borderId="41" xfId="0" applyNumberFormat="1" applyFill="1" applyBorder="1" applyAlignment="1">
      <alignment vertical="center"/>
    </xf>
    <xf numFmtId="176" fontId="0" fillId="18" borderId="42" xfId="0" applyNumberFormat="1" applyFill="1" applyBorder="1" applyAlignment="1">
      <alignment vertical="center"/>
    </xf>
    <xf numFmtId="176" fontId="0" fillId="18" borderId="43" xfId="0" applyNumberFormat="1" applyFill="1" applyBorder="1" applyAlignment="1">
      <alignment vertical="center"/>
    </xf>
    <xf numFmtId="176" fontId="0" fillId="18" borderId="44" xfId="0" applyNumberFormat="1" applyFill="1" applyBorder="1" applyAlignment="1">
      <alignment vertical="center"/>
    </xf>
    <xf numFmtId="0" fontId="0" fillId="19" borderId="46" xfId="0" applyFill="1" applyBorder="1" applyAlignment="1">
      <alignment horizontal="center" vertical="center"/>
    </xf>
    <xf numFmtId="176" fontId="0" fillId="0" borderId="47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4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46" xfId="0" applyNumberFormat="1" applyBorder="1" applyAlignment="1">
      <alignment vertical="center"/>
    </xf>
    <xf numFmtId="176" fontId="0" fillId="0" borderId="49" xfId="0" applyNumberFormat="1" applyBorder="1" applyAlignment="1">
      <alignment vertical="center"/>
    </xf>
    <xf numFmtId="176" fontId="0" fillId="0" borderId="50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52" xfId="0" applyNumberFormat="1" applyBorder="1" applyAlignment="1">
      <alignment vertical="center"/>
    </xf>
    <xf numFmtId="176" fontId="0" fillId="0" borderId="53" xfId="0" applyNumberFormat="1" applyBorder="1" applyAlignment="1">
      <alignment vertical="center"/>
    </xf>
    <xf numFmtId="0" fontId="0" fillId="18" borderId="0" xfId="0" applyFill="1" applyAlignment="1">
      <alignment horizontal="right" vertical="center"/>
    </xf>
    <xf numFmtId="0" fontId="0" fillId="19" borderId="55" xfId="0" applyFill="1" applyBorder="1" applyAlignment="1">
      <alignment horizontal="center" vertical="center"/>
    </xf>
    <xf numFmtId="176" fontId="0" fillId="0" borderId="56" xfId="0" applyNumberFormat="1" applyBorder="1" applyAlignment="1">
      <alignment vertical="center"/>
    </xf>
    <xf numFmtId="176" fontId="0" fillId="0" borderId="57" xfId="0" applyNumberFormat="1" applyBorder="1" applyAlignment="1">
      <alignment vertical="center"/>
    </xf>
    <xf numFmtId="176" fontId="0" fillId="0" borderId="58" xfId="0" applyNumberFormat="1" applyBorder="1" applyAlignment="1">
      <alignment vertical="center"/>
    </xf>
    <xf numFmtId="176" fontId="0" fillId="0" borderId="59" xfId="0" applyNumberFormat="1" applyBorder="1" applyAlignment="1">
      <alignment vertical="center"/>
    </xf>
    <xf numFmtId="176" fontId="0" fillId="0" borderId="55" xfId="0" applyNumberFormat="1" applyBorder="1" applyAlignment="1">
      <alignment vertical="center"/>
    </xf>
    <xf numFmtId="176" fontId="0" fillId="18" borderId="60" xfId="0" applyNumberFormat="1" applyFill="1" applyBorder="1" applyAlignment="1">
      <alignment vertical="center"/>
    </xf>
    <xf numFmtId="176" fontId="0" fillId="0" borderId="61" xfId="0" applyNumberForma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6" xfId="0" applyFont="1" applyBorder="1" applyAlignment="1">
      <alignment horizontal="distributed" vertical="center" shrinkToFit="1"/>
    </xf>
    <xf numFmtId="0" fontId="20" fillId="0" borderId="77" xfId="0" applyFont="1" applyBorder="1" applyAlignment="1">
      <alignment horizontal="distributed" vertical="center"/>
    </xf>
    <xf numFmtId="0" fontId="20" fillId="0" borderId="78" xfId="0" applyFont="1" applyBorder="1" applyAlignment="1">
      <alignment horizontal="center" vertical="center"/>
    </xf>
    <xf numFmtId="0" fontId="20" fillId="0" borderId="74" xfId="0" applyFont="1" applyBorder="1" applyAlignment="1">
      <alignment horizontal="distributed" vertical="center"/>
    </xf>
    <xf numFmtId="0" fontId="20" fillId="0" borderId="79" xfId="0" applyFont="1" applyBorder="1" applyAlignment="1">
      <alignment horizontal="distributed" vertical="center"/>
    </xf>
    <xf numFmtId="0" fontId="20" fillId="0" borderId="80" xfId="0" applyFont="1" applyBorder="1" applyAlignment="1">
      <alignment horizontal="distributed" vertical="center"/>
    </xf>
    <xf numFmtId="0" fontId="20" fillId="0" borderId="81" xfId="0" applyFont="1" applyBorder="1" applyAlignment="1">
      <alignment horizontal="distributed" vertical="center"/>
    </xf>
    <xf numFmtId="0" fontId="20" fillId="0" borderId="82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87" xfId="0" applyFont="1" applyBorder="1" applyAlignment="1">
      <alignment horizontal="center" vertical="center"/>
    </xf>
    <xf numFmtId="38" fontId="22" fillId="20" borderId="40" xfId="43" applyFont="1" applyFill="1" applyBorder="1" applyAlignment="1" applyProtection="1">
      <alignment vertical="center"/>
      <protection locked="0"/>
    </xf>
    <xf numFmtId="38" fontId="22" fillId="20" borderId="42" xfId="43" applyFont="1" applyFill="1" applyBorder="1" applyAlignment="1" applyProtection="1">
      <alignment vertical="center"/>
      <protection locked="0"/>
    </xf>
    <xf numFmtId="38" fontId="22" fillId="18" borderId="88" xfId="0" applyNumberFormat="1" applyFont="1" applyFill="1" applyBorder="1" applyAlignment="1">
      <alignment vertical="center"/>
    </xf>
    <xf numFmtId="38" fontId="22" fillId="20" borderId="86" xfId="43" applyFont="1" applyFill="1" applyBorder="1" applyAlignment="1" applyProtection="1">
      <alignment vertical="center"/>
      <protection locked="0"/>
    </xf>
    <xf numFmtId="38" fontId="22" fillId="20" borderId="41" xfId="43" applyFont="1" applyFill="1" applyBorder="1" applyAlignment="1" applyProtection="1">
      <alignment vertical="center"/>
      <protection locked="0"/>
    </xf>
    <xf numFmtId="38" fontId="22" fillId="20" borderId="89" xfId="43" applyFont="1" applyFill="1" applyBorder="1" applyAlignment="1" applyProtection="1">
      <alignment vertical="center"/>
      <protection locked="0"/>
    </xf>
    <xf numFmtId="38" fontId="22" fillId="18" borderId="90" xfId="0" applyNumberFormat="1" applyFont="1" applyFill="1" applyBorder="1" applyAlignment="1">
      <alignment vertical="center"/>
    </xf>
    <xf numFmtId="0" fontId="22" fillId="0" borderId="91" xfId="0" applyFont="1" applyBorder="1" applyAlignment="1">
      <alignment vertical="center"/>
    </xf>
    <xf numFmtId="38" fontId="22" fillId="0" borderId="89" xfId="0" applyNumberFormat="1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38" fontId="22" fillId="20" borderId="89" xfId="0" applyNumberFormat="1" applyFont="1" applyFill="1" applyBorder="1" applyAlignment="1">
      <alignment vertical="center"/>
    </xf>
    <xf numFmtId="0" fontId="20" fillId="0" borderId="92" xfId="0" applyFont="1" applyBorder="1" applyAlignment="1">
      <alignment horizontal="centerContinuous" vertical="center"/>
    </xf>
    <xf numFmtId="0" fontId="20" fillId="0" borderId="93" xfId="0" applyFont="1" applyBorder="1" applyAlignment="1">
      <alignment horizontal="center" vertical="center"/>
    </xf>
    <xf numFmtId="38" fontId="22" fillId="20" borderId="94" xfId="43" applyFont="1" applyFill="1" applyBorder="1" applyAlignment="1" applyProtection="1">
      <alignment vertical="center"/>
      <protection locked="0"/>
    </xf>
    <xf numFmtId="38" fontId="22" fillId="20" borderId="95" xfId="43" applyFont="1" applyFill="1" applyBorder="1" applyAlignment="1" applyProtection="1">
      <alignment vertical="center"/>
      <protection locked="0"/>
    </xf>
    <xf numFmtId="38" fontId="22" fillId="18" borderId="96" xfId="0" applyNumberFormat="1" applyFont="1" applyFill="1" applyBorder="1" applyAlignment="1">
      <alignment vertical="center"/>
    </xf>
    <xf numFmtId="38" fontId="22" fillId="20" borderId="97" xfId="43" applyFont="1" applyFill="1" applyBorder="1" applyAlignment="1" applyProtection="1">
      <alignment vertical="center"/>
      <protection locked="0"/>
    </xf>
    <xf numFmtId="38" fontId="22" fillId="20" borderId="98" xfId="43" applyFont="1" applyFill="1" applyBorder="1" applyAlignment="1" applyProtection="1">
      <alignment vertical="center"/>
      <protection locked="0"/>
    </xf>
    <xf numFmtId="38" fontId="22" fillId="20" borderId="99" xfId="43" applyFont="1" applyFill="1" applyBorder="1" applyAlignment="1" applyProtection="1">
      <alignment vertical="center"/>
      <protection locked="0"/>
    </xf>
    <xf numFmtId="38" fontId="22" fillId="18" borderId="100" xfId="0" applyNumberFormat="1" applyFont="1" applyFill="1" applyBorder="1" applyAlignment="1">
      <alignment vertical="center"/>
    </xf>
    <xf numFmtId="0" fontId="22" fillId="0" borderId="101" xfId="0" applyFont="1" applyBorder="1" applyAlignment="1">
      <alignment vertical="center"/>
    </xf>
    <xf numFmtId="38" fontId="22" fillId="0" borderId="99" xfId="0" applyNumberFormat="1" applyFont="1" applyBorder="1" applyAlignment="1">
      <alignment vertical="center"/>
    </xf>
    <xf numFmtId="0" fontId="22" fillId="0" borderId="94" xfId="0" applyFont="1" applyBorder="1" applyAlignment="1">
      <alignment vertical="center"/>
    </xf>
    <xf numFmtId="38" fontId="22" fillId="20" borderId="99" xfId="0" applyNumberFormat="1" applyFont="1" applyFill="1" applyBorder="1" applyAlignment="1">
      <alignment vertical="center"/>
    </xf>
    <xf numFmtId="0" fontId="20" fillId="0" borderId="96" xfId="0" applyFont="1" applyBorder="1" applyAlignment="1">
      <alignment horizontal="centerContinuous" vertical="center"/>
    </xf>
    <xf numFmtId="0" fontId="20" fillId="0" borderId="102" xfId="0" applyFont="1" applyBorder="1" applyAlignment="1">
      <alignment horizontal="center" vertical="center"/>
    </xf>
    <xf numFmtId="38" fontId="22" fillId="18" borderId="64" xfId="43" applyFont="1" applyFill="1" applyBorder="1" applyAlignment="1" applyProtection="1">
      <alignment vertical="center"/>
      <protection locked="0"/>
    </xf>
    <xf numFmtId="38" fontId="22" fillId="18" borderId="66" xfId="43" applyFont="1" applyFill="1" applyBorder="1" applyAlignment="1" applyProtection="1">
      <alignment vertical="center"/>
      <protection locked="0"/>
    </xf>
    <xf numFmtId="38" fontId="22" fillId="0" borderId="73" xfId="0" applyNumberFormat="1" applyFont="1" applyBorder="1" applyAlignment="1">
      <alignment vertical="center"/>
    </xf>
    <xf numFmtId="38" fontId="22" fillId="18" borderId="103" xfId="43" applyFont="1" applyFill="1" applyBorder="1" applyAlignment="1" applyProtection="1">
      <alignment vertical="center"/>
      <protection locked="0"/>
    </xf>
    <xf numFmtId="38" fontId="22" fillId="18" borderId="65" xfId="43" applyFont="1" applyFill="1" applyBorder="1" applyAlignment="1" applyProtection="1">
      <alignment vertical="center"/>
      <protection locked="0"/>
    </xf>
    <xf numFmtId="38" fontId="22" fillId="18" borderId="104" xfId="43" applyFont="1" applyFill="1" applyBorder="1" applyAlignment="1" applyProtection="1">
      <alignment vertical="center"/>
      <protection locked="0"/>
    </xf>
    <xf numFmtId="38" fontId="22" fillId="0" borderId="105" xfId="0" applyNumberFormat="1" applyFont="1" applyBorder="1" applyAlignment="1">
      <alignment vertical="center"/>
    </xf>
    <xf numFmtId="0" fontId="22" fillId="0" borderId="106" xfId="0" applyFont="1" applyBorder="1" applyAlignment="1">
      <alignment vertical="center"/>
    </xf>
    <xf numFmtId="38" fontId="22" fillId="0" borderId="104" xfId="0" applyNumberFormat="1" applyFont="1" applyBorder="1" applyAlignment="1">
      <alignment vertical="center"/>
    </xf>
    <xf numFmtId="0" fontId="22" fillId="0" borderId="64" xfId="0" applyFont="1" applyBorder="1" applyAlignment="1">
      <alignment vertical="center"/>
    </xf>
    <xf numFmtId="38" fontId="22" fillId="0" borderId="0" xfId="0" applyNumberFormat="1" applyFont="1" applyAlignment="1">
      <alignment vertical="center"/>
    </xf>
    <xf numFmtId="0" fontId="20" fillId="0" borderId="107" xfId="0" applyFont="1" applyBorder="1" applyAlignment="1">
      <alignment horizontal="centerContinuous" vertical="center"/>
    </xf>
    <xf numFmtId="0" fontId="20" fillId="0" borderId="108" xfId="0" applyFont="1" applyBorder="1" applyAlignment="1">
      <alignment horizontal="center" vertical="center"/>
    </xf>
    <xf numFmtId="38" fontId="22" fillId="0" borderId="26" xfId="43" applyFont="1" applyFill="1" applyBorder="1" applyAlignment="1">
      <alignment vertical="center"/>
    </xf>
    <xf numFmtId="38" fontId="22" fillId="0" borderId="107" xfId="43" applyFont="1" applyFill="1" applyBorder="1" applyAlignment="1">
      <alignment vertical="center"/>
    </xf>
    <xf numFmtId="38" fontId="22" fillId="0" borderId="109" xfId="43" applyFont="1" applyFill="1" applyBorder="1" applyAlignment="1">
      <alignment vertical="center"/>
    </xf>
    <xf numFmtId="38" fontId="22" fillId="0" borderId="27" xfId="43" applyFont="1" applyFill="1" applyBorder="1" applyAlignment="1">
      <alignment vertical="center"/>
    </xf>
    <xf numFmtId="38" fontId="22" fillId="0" borderId="28" xfId="43" applyFont="1" applyFill="1" applyBorder="1" applyAlignment="1">
      <alignment vertical="center"/>
    </xf>
    <xf numFmtId="38" fontId="22" fillId="0" borderId="48" xfId="43" applyFont="1" applyFill="1" applyBorder="1" applyAlignment="1">
      <alignment vertical="center"/>
    </xf>
    <xf numFmtId="38" fontId="22" fillId="0" borderId="110" xfId="43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38" fontId="22" fillId="0" borderId="111" xfId="43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112" xfId="0" applyFont="1" applyBorder="1" applyAlignment="1">
      <alignment horizontal="centerContinuous" vertical="center"/>
    </xf>
    <xf numFmtId="0" fontId="20" fillId="0" borderId="113" xfId="0" applyFont="1" applyBorder="1" applyAlignment="1">
      <alignment horizontal="center" vertical="center"/>
    </xf>
    <xf numFmtId="38" fontId="22" fillId="0" borderId="31" xfId="43" applyFont="1" applyFill="1" applyBorder="1" applyAlignment="1">
      <alignment vertical="center"/>
    </xf>
    <xf numFmtId="38" fontId="22" fillId="0" borderId="114" xfId="43" applyFont="1" applyFill="1" applyBorder="1" applyAlignment="1">
      <alignment vertical="center"/>
    </xf>
    <xf numFmtId="38" fontId="22" fillId="0" borderId="115" xfId="43" applyFont="1" applyFill="1" applyBorder="1" applyAlignment="1">
      <alignment vertical="center"/>
    </xf>
    <xf numFmtId="38" fontId="22" fillId="0" borderId="32" xfId="43" applyFont="1" applyFill="1" applyBorder="1" applyAlignment="1">
      <alignment vertical="center"/>
    </xf>
    <xf numFmtId="38" fontId="22" fillId="0" borderId="33" xfId="43" applyFont="1" applyFill="1" applyBorder="1" applyAlignment="1">
      <alignment vertical="center"/>
    </xf>
    <xf numFmtId="38" fontId="22" fillId="0" borderId="51" xfId="43" applyFont="1" applyFill="1" applyBorder="1" applyAlignment="1">
      <alignment vertical="center"/>
    </xf>
    <xf numFmtId="38" fontId="22" fillId="0" borderId="116" xfId="43" applyFont="1" applyBorder="1" applyAlignment="1">
      <alignment vertical="center"/>
    </xf>
    <xf numFmtId="0" fontId="22" fillId="0" borderId="50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3" fillId="19" borderId="10" xfId="0" applyFont="1" applyFill="1" applyBorder="1" applyAlignment="1">
      <alignment horizontal="center" vertical="center"/>
    </xf>
    <xf numFmtId="0" fontId="20" fillId="0" borderId="74" xfId="0" applyFont="1" applyBorder="1" applyAlignment="1">
      <alignment horizontal="centerContinuous" vertical="center"/>
    </xf>
    <xf numFmtId="0" fontId="20" fillId="0" borderId="117" xfId="0" applyFont="1" applyBorder="1" applyAlignment="1">
      <alignment horizontal="center" vertical="center"/>
    </xf>
    <xf numFmtId="38" fontId="22" fillId="18" borderId="118" xfId="43" applyFont="1" applyFill="1" applyBorder="1" applyAlignment="1" applyProtection="1">
      <alignment vertical="center"/>
      <protection locked="0"/>
    </xf>
    <xf numFmtId="38" fontId="22" fillId="18" borderId="119" xfId="43" applyFont="1" applyFill="1" applyBorder="1" applyAlignment="1" applyProtection="1">
      <alignment vertical="center"/>
      <protection locked="0"/>
    </xf>
    <xf numFmtId="38" fontId="22" fillId="0" borderId="85" xfId="0" applyNumberFormat="1" applyFont="1" applyBorder="1" applyAlignment="1">
      <alignment vertical="center"/>
    </xf>
    <xf numFmtId="38" fontId="22" fillId="18" borderId="120" xfId="43" applyFont="1" applyFill="1" applyBorder="1" applyAlignment="1" applyProtection="1">
      <alignment vertical="center"/>
      <protection locked="0"/>
    </xf>
    <xf numFmtId="38" fontId="22" fillId="18" borderId="121" xfId="43" applyFont="1" applyFill="1" applyBorder="1" applyAlignment="1" applyProtection="1">
      <alignment vertical="center"/>
      <protection locked="0"/>
    </xf>
    <xf numFmtId="38" fontId="22" fillId="18" borderId="122" xfId="43" applyFont="1" applyFill="1" applyBorder="1" applyAlignment="1" applyProtection="1">
      <alignment vertical="center"/>
      <protection locked="0"/>
    </xf>
    <xf numFmtId="38" fontId="22" fillId="0" borderId="123" xfId="0" applyNumberFormat="1" applyFont="1" applyBorder="1" applyAlignment="1">
      <alignment vertical="center"/>
    </xf>
    <xf numFmtId="0" fontId="22" fillId="0" borderId="124" xfId="0" applyFont="1" applyBorder="1" applyAlignment="1">
      <alignment vertical="center"/>
    </xf>
    <xf numFmtId="38" fontId="22" fillId="0" borderId="122" xfId="0" applyNumberFormat="1" applyFont="1" applyBorder="1" applyAlignment="1">
      <alignment vertical="center"/>
    </xf>
    <xf numFmtId="0" fontId="22" fillId="0" borderId="11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177" fontId="20" fillId="20" borderId="40" xfId="0" applyNumberFormat="1" applyFont="1" applyFill="1" applyBorder="1" applyAlignment="1">
      <alignment vertical="center"/>
    </xf>
    <xf numFmtId="177" fontId="20" fillId="20" borderId="42" xfId="0" applyNumberFormat="1" applyFont="1" applyFill="1" applyBorder="1" applyAlignment="1">
      <alignment vertical="center"/>
    </xf>
    <xf numFmtId="177" fontId="24" fillId="0" borderId="88" xfId="0" applyNumberFormat="1" applyFont="1" applyBorder="1" applyAlignment="1">
      <alignment vertical="center"/>
    </xf>
    <xf numFmtId="177" fontId="20" fillId="20" borderId="86" xfId="0" applyNumberFormat="1" applyFont="1" applyFill="1" applyBorder="1" applyAlignment="1">
      <alignment vertical="center"/>
    </xf>
    <xf numFmtId="177" fontId="20" fillId="20" borderId="41" xfId="0" applyNumberFormat="1" applyFont="1" applyFill="1" applyBorder="1" applyAlignment="1">
      <alignment vertical="center"/>
    </xf>
    <xf numFmtId="177" fontId="20" fillId="20" borderId="89" xfId="0" applyNumberFormat="1" applyFont="1" applyFill="1" applyBorder="1" applyAlignment="1">
      <alignment vertical="center"/>
    </xf>
    <xf numFmtId="177" fontId="24" fillId="0" borderId="90" xfId="0" applyNumberFormat="1" applyFont="1" applyBorder="1" applyAlignment="1">
      <alignment vertical="center"/>
    </xf>
    <xf numFmtId="0" fontId="20" fillId="0" borderId="91" xfId="0" applyFont="1" applyBorder="1" applyAlignment="1">
      <alignment vertical="center"/>
    </xf>
    <xf numFmtId="177" fontId="20" fillId="0" borderId="89" xfId="0" applyNumberFormat="1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177" fontId="24" fillId="21" borderId="89" xfId="0" applyNumberFormat="1" applyFont="1" applyFill="1" applyBorder="1" applyAlignment="1">
      <alignment vertical="center"/>
    </xf>
    <xf numFmtId="177" fontId="24" fillId="0" borderId="0" xfId="0" applyNumberFormat="1" applyFont="1" applyAlignment="1">
      <alignment vertical="center"/>
    </xf>
    <xf numFmtId="57" fontId="20" fillId="0" borderId="0" xfId="0" applyNumberFormat="1" applyFont="1" applyAlignment="1">
      <alignment horizontal="center" vertical="center"/>
    </xf>
    <xf numFmtId="20" fontId="23" fillId="19" borderId="10" xfId="0" applyNumberFormat="1" applyFont="1" applyFill="1" applyBorder="1" applyAlignment="1">
      <alignment horizontal="center" vertical="center"/>
    </xf>
    <xf numFmtId="177" fontId="20" fillId="20" borderId="94" xfId="0" applyNumberFormat="1" applyFont="1" applyFill="1" applyBorder="1" applyAlignment="1">
      <alignment vertical="center"/>
    </xf>
    <xf numFmtId="177" fontId="20" fillId="20" borderId="95" xfId="0" applyNumberFormat="1" applyFont="1" applyFill="1" applyBorder="1" applyAlignment="1">
      <alignment vertical="center"/>
    </xf>
    <xf numFmtId="177" fontId="24" fillId="0" borderId="96" xfId="0" applyNumberFormat="1" applyFont="1" applyBorder="1" applyAlignment="1">
      <alignment vertical="center"/>
    </xf>
    <xf numFmtId="177" fontId="20" fillId="20" borderId="97" xfId="0" applyNumberFormat="1" applyFont="1" applyFill="1" applyBorder="1" applyAlignment="1">
      <alignment vertical="center"/>
    </xf>
    <xf numFmtId="177" fontId="20" fillId="20" borderId="98" xfId="0" applyNumberFormat="1" applyFont="1" applyFill="1" applyBorder="1" applyAlignment="1">
      <alignment vertical="center"/>
    </xf>
    <xf numFmtId="177" fontId="20" fillId="20" borderId="99" xfId="0" applyNumberFormat="1" applyFont="1" applyFill="1" applyBorder="1" applyAlignment="1">
      <alignment vertical="center"/>
    </xf>
    <xf numFmtId="177" fontId="24" fillId="0" borderId="100" xfId="0" applyNumberFormat="1" applyFont="1" applyBorder="1" applyAlignment="1">
      <alignment vertical="center"/>
    </xf>
    <xf numFmtId="0" fontId="20" fillId="0" borderId="101" xfId="0" applyFont="1" applyBorder="1" applyAlignment="1">
      <alignment vertical="center"/>
    </xf>
    <xf numFmtId="177" fontId="20" fillId="0" borderId="125" xfId="0" applyNumberFormat="1" applyFont="1" applyBorder="1" applyAlignment="1">
      <alignment vertical="center"/>
    </xf>
    <xf numFmtId="0" fontId="20" fillId="0" borderId="94" xfId="0" applyFont="1" applyBorder="1" applyAlignment="1">
      <alignment vertical="center"/>
    </xf>
    <xf numFmtId="177" fontId="24" fillId="21" borderId="99" xfId="0" applyNumberFormat="1" applyFont="1" applyFill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Continuous" vertical="center"/>
    </xf>
    <xf numFmtId="0" fontId="20" fillId="0" borderId="115" xfId="0" applyFont="1" applyBorder="1" applyAlignment="1">
      <alignment horizontal="centerContinuous" vertical="center"/>
    </xf>
    <xf numFmtId="0" fontId="20" fillId="0" borderId="126" xfId="0" applyFont="1" applyBorder="1" applyAlignment="1">
      <alignment horizontal="center" vertical="center"/>
    </xf>
    <xf numFmtId="177" fontId="20" fillId="20" borderId="127" xfId="0" applyNumberFormat="1" applyFont="1" applyFill="1" applyBorder="1" applyAlignment="1">
      <alignment vertical="center"/>
    </xf>
    <xf numFmtId="177" fontId="20" fillId="20" borderId="128" xfId="0" applyNumberFormat="1" applyFont="1" applyFill="1" applyBorder="1" applyAlignment="1">
      <alignment vertical="center"/>
    </xf>
    <xf numFmtId="177" fontId="24" fillId="0" borderId="11" xfId="0" applyNumberFormat="1" applyFont="1" applyBorder="1" applyAlignment="1">
      <alignment vertical="center"/>
    </xf>
    <xf numFmtId="177" fontId="20" fillId="20" borderId="129" xfId="0" applyNumberFormat="1" applyFont="1" applyFill="1" applyBorder="1" applyAlignment="1">
      <alignment vertical="center"/>
    </xf>
    <xf numFmtId="177" fontId="20" fillId="20" borderId="130" xfId="0" applyNumberFormat="1" applyFont="1" applyFill="1" applyBorder="1" applyAlignment="1">
      <alignment vertical="center"/>
    </xf>
    <xf numFmtId="177" fontId="20" fillId="20" borderId="131" xfId="0" applyNumberFormat="1" applyFont="1" applyFill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0" fontId="20" fillId="0" borderId="132" xfId="0" applyFont="1" applyBorder="1" applyAlignment="1">
      <alignment vertical="center"/>
    </xf>
    <xf numFmtId="177" fontId="20" fillId="0" borderId="133" xfId="0" applyNumberFormat="1" applyFont="1" applyBorder="1" applyAlignment="1">
      <alignment vertical="center"/>
    </xf>
    <xf numFmtId="0" fontId="20" fillId="0" borderId="127" xfId="0" applyFont="1" applyBorder="1" applyAlignment="1">
      <alignment vertical="center"/>
    </xf>
    <xf numFmtId="177" fontId="24" fillId="21" borderId="133" xfId="0" applyNumberFormat="1" applyFont="1" applyFill="1" applyBorder="1" applyAlignment="1">
      <alignment vertical="center"/>
    </xf>
    <xf numFmtId="177" fontId="20" fillId="0" borderId="0" xfId="0" applyNumberFormat="1" applyFont="1" applyAlignment="1">
      <alignment vertical="center"/>
    </xf>
    <xf numFmtId="0" fontId="0" fillId="19" borderId="14" xfId="0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0" fontId="0" fillId="19" borderId="12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19" borderId="54" xfId="0" applyFill="1" applyBorder="1" applyAlignment="1">
      <alignment horizontal="center" vertical="center"/>
    </xf>
    <xf numFmtId="0" fontId="0" fillId="19" borderId="11" xfId="0" applyFill="1" applyBorder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18" borderId="0" xfId="0" applyFill="1" applyAlignment="1">
      <alignment horizontal="distributed" vertical="center"/>
    </xf>
    <xf numFmtId="0" fontId="0" fillId="18" borderId="0" xfId="0" applyFill="1" applyAlignment="1">
      <alignment horizontal="center" vertical="center"/>
    </xf>
    <xf numFmtId="0" fontId="19" fillId="19" borderId="0" xfId="0" applyFont="1" applyFill="1" applyAlignment="1" applyProtection="1">
      <alignment horizontal="right" vertical="center" wrapText="1"/>
      <protection locked="0"/>
    </xf>
    <xf numFmtId="0" fontId="0" fillId="18" borderId="10" xfId="0" applyFill="1" applyBorder="1" applyAlignment="1">
      <alignment horizontal="right" vertical="center"/>
    </xf>
    <xf numFmtId="0" fontId="20" fillId="0" borderId="71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1000000}"/>
    <cellStyle name="良い" xfId="3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14.6640625" style="1" customWidth="1"/>
    <col min="2" max="7" width="10.6640625" style="1" customWidth="1"/>
    <col min="8" max="8" width="11.88671875" style="1" bestFit="1" customWidth="1"/>
    <col min="9" max="9" width="9" style="1" bestFit="1"/>
    <col min="10" max="16384" width="9" style="1"/>
  </cols>
  <sheetData>
    <row r="1" spans="1:8" ht="13.8" customHeight="1" x14ac:dyDescent="0.2">
      <c r="A1" s="2"/>
      <c r="B1" s="3"/>
      <c r="C1" s="194" t="s">
        <v>4</v>
      </c>
      <c r="D1" s="194"/>
      <c r="E1" s="194"/>
      <c r="F1" s="194"/>
      <c r="G1" s="3"/>
      <c r="H1" s="46"/>
    </row>
    <row r="2" spans="1:8" ht="13.8" customHeight="1" x14ac:dyDescent="0.2">
      <c r="A2" s="3"/>
      <c r="B2" s="3"/>
      <c r="C2" s="194" t="s">
        <v>7</v>
      </c>
      <c r="D2" s="194"/>
      <c r="E2" s="194"/>
      <c r="F2" s="194"/>
      <c r="G2" s="3"/>
      <c r="H2" s="3"/>
    </row>
    <row r="3" spans="1:8" ht="14.4" customHeight="1" x14ac:dyDescent="0.2">
      <c r="C3" s="195" t="s">
        <v>9</v>
      </c>
      <c r="D3" s="195"/>
      <c r="E3" s="195"/>
      <c r="F3" s="195"/>
    </row>
    <row r="4" spans="1:8" ht="18.600000000000001" customHeight="1" x14ac:dyDescent="0.2">
      <c r="A4" s="3"/>
      <c r="B4" s="3"/>
      <c r="C4" s="3"/>
      <c r="D4" s="3"/>
      <c r="E4" s="3"/>
      <c r="F4" s="3"/>
      <c r="G4" s="196" t="s">
        <v>31</v>
      </c>
      <c r="H4" s="196"/>
    </row>
    <row r="5" spans="1:8" ht="18.75" customHeight="1" x14ac:dyDescent="0.2">
      <c r="A5" s="197" t="s">
        <v>15</v>
      </c>
      <c r="B5" s="197"/>
      <c r="C5" s="197"/>
      <c r="D5" s="197"/>
      <c r="E5" s="197"/>
      <c r="F5" s="197"/>
      <c r="G5" s="197"/>
      <c r="H5" s="197"/>
    </row>
    <row r="6" spans="1:8" ht="18.75" customHeight="1" x14ac:dyDescent="0.2">
      <c r="A6" s="191" t="s">
        <v>22</v>
      </c>
      <c r="B6" s="192" t="s">
        <v>10</v>
      </c>
      <c r="C6" s="188" t="s">
        <v>23</v>
      </c>
      <c r="D6" s="188"/>
      <c r="E6" s="188"/>
      <c r="F6" s="189" t="s">
        <v>27</v>
      </c>
      <c r="G6" s="188"/>
      <c r="H6" s="190"/>
    </row>
    <row r="7" spans="1:8" ht="18.75" customHeight="1" x14ac:dyDescent="0.2">
      <c r="A7" s="186"/>
      <c r="B7" s="193"/>
      <c r="C7" s="11" t="s">
        <v>3</v>
      </c>
      <c r="D7" s="17" t="s">
        <v>33</v>
      </c>
      <c r="E7" s="23" t="s">
        <v>35</v>
      </c>
      <c r="F7" s="33" t="s">
        <v>37</v>
      </c>
      <c r="G7" s="17" t="s">
        <v>28</v>
      </c>
      <c r="H7" s="47" t="s">
        <v>39</v>
      </c>
    </row>
    <row r="8" spans="1:8" ht="18.75" customHeight="1" x14ac:dyDescent="0.2">
      <c r="A8" s="185" t="s">
        <v>26</v>
      </c>
      <c r="B8" s="5" t="s">
        <v>40</v>
      </c>
      <c r="C8" s="12">
        <v>7.66</v>
      </c>
      <c r="D8" s="18">
        <v>5.41</v>
      </c>
      <c r="E8" s="24">
        <v>6.46</v>
      </c>
      <c r="F8" s="34">
        <v>9.6300000000000008</v>
      </c>
      <c r="G8" s="40">
        <v>7.57</v>
      </c>
      <c r="H8" s="48">
        <v>8.5299999999999994</v>
      </c>
    </row>
    <row r="9" spans="1:8" ht="18.75" customHeight="1" x14ac:dyDescent="0.2">
      <c r="A9" s="185"/>
      <c r="B9" s="6" t="s">
        <v>42</v>
      </c>
      <c r="C9" s="13">
        <v>7.48</v>
      </c>
      <c r="D9" s="19">
        <v>5.36</v>
      </c>
      <c r="E9" s="25">
        <v>6.38</v>
      </c>
      <c r="F9" s="35">
        <v>9.99</v>
      </c>
      <c r="G9" s="41">
        <v>8.19</v>
      </c>
      <c r="H9" s="49">
        <v>9.0500000000000007</v>
      </c>
    </row>
    <row r="10" spans="1:8" ht="18.75" customHeight="1" x14ac:dyDescent="0.2">
      <c r="A10" s="185"/>
      <c r="B10" s="7" t="s">
        <v>11</v>
      </c>
      <c r="C10" s="14">
        <v>7.77</v>
      </c>
      <c r="D10" s="20">
        <v>5.52</v>
      </c>
      <c r="E10" s="26">
        <v>6.62</v>
      </c>
      <c r="F10" s="36">
        <v>10.75</v>
      </c>
      <c r="G10" s="42">
        <v>7.93</v>
      </c>
      <c r="H10" s="50">
        <v>9.3000000000000007</v>
      </c>
    </row>
    <row r="11" spans="1:8" ht="18.75" customHeight="1" x14ac:dyDescent="0.2">
      <c r="A11" s="185"/>
      <c r="B11" s="4" t="s">
        <v>35</v>
      </c>
      <c r="C11" s="15">
        <v>7.67</v>
      </c>
      <c r="D11" s="21">
        <v>5.45</v>
      </c>
      <c r="E11" s="27">
        <v>6.52</v>
      </c>
      <c r="F11" s="37">
        <v>10.199999999999999</v>
      </c>
      <c r="G11" s="43">
        <v>7.87</v>
      </c>
      <c r="H11" s="51">
        <v>8.99</v>
      </c>
    </row>
    <row r="12" spans="1:8" ht="18.75" customHeight="1" x14ac:dyDescent="0.2">
      <c r="A12" s="184" t="s">
        <v>43</v>
      </c>
      <c r="B12" s="8" t="s">
        <v>40</v>
      </c>
      <c r="C12" s="12">
        <v>12.8</v>
      </c>
      <c r="D12" s="18">
        <v>10.08</v>
      </c>
      <c r="E12" s="24">
        <v>11.35</v>
      </c>
      <c r="F12" s="34">
        <v>13.32</v>
      </c>
      <c r="G12" s="40">
        <v>11.33</v>
      </c>
      <c r="H12" s="48">
        <v>12.26</v>
      </c>
    </row>
    <row r="13" spans="1:8" ht="18.75" customHeight="1" x14ac:dyDescent="0.2">
      <c r="A13" s="185"/>
      <c r="B13" s="6" t="s">
        <v>42</v>
      </c>
      <c r="C13" s="13">
        <v>11.39</v>
      </c>
      <c r="D13" s="19">
        <v>9.2200000000000006</v>
      </c>
      <c r="E13" s="25">
        <v>10.26</v>
      </c>
      <c r="F13" s="35">
        <v>13.5</v>
      </c>
      <c r="G13" s="41">
        <v>12.03</v>
      </c>
      <c r="H13" s="49">
        <v>12.73</v>
      </c>
    </row>
    <row r="14" spans="1:8" ht="18.75" customHeight="1" x14ac:dyDescent="0.2">
      <c r="A14" s="185"/>
      <c r="B14" s="7" t="s">
        <v>11</v>
      </c>
      <c r="C14" s="14">
        <v>12.73</v>
      </c>
      <c r="D14" s="20">
        <v>9.7100000000000009</v>
      </c>
      <c r="E14" s="26">
        <v>11.18</v>
      </c>
      <c r="F14" s="36">
        <v>14.27</v>
      </c>
      <c r="G14" s="42">
        <v>11.16</v>
      </c>
      <c r="H14" s="50">
        <v>12.67</v>
      </c>
    </row>
    <row r="15" spans="1:8" ht="18.75" customHeight="1" x14ac:dyDescent="0.2">
      <c r="A15" s="186"/>
      <c r="B15" s="9" t="s">
        <v>35</v>
      </c>
      <c r="C15" s="15">
        <v>12.44</v>
      </c>
      <c r="D15" s="21">
        <v>9.7200000000000006</v>
      </c>
      <c r="E15" s="27">
        <v>11.03</v>
      </c>
      <c r="F15" s="38">
        <v>13.78</v>
      </c>
      <c r="G15" s="44">
        <v>11.42</v>
      </c>
      <c r="H15" s="52">
        <v>12.55</v>
      </c>
    </row>
    <row r="16" spans="1:8" ht="18.75" customHeight="1" x14ac:dyDescent="0.2">
      <c r="A16" s="185" t="s">
        <v>45</v>
      </c>
      <c r="B16" s="5" t="s">
        <v>40</v>
      </c>
      <c r="C16" s="12">
        <v>24.18</v>
      </c>
      <c r="D16" s="18">
        <v>20.51</v>
      </c>
      <c r="E16" s="28">
        <v>22.23</v>
      </c>
      <c r="F16" s="34">
        <v>21.87</v>
      </c>
      <c r="G16" s="40">
        <v>19.559999999999999</v>
      </c>
      <c r="H16" s="48">
        <v>20.64</v>
      </c>
    </row>
    <row r="17" spans="1:8" ht="18.75" customHeight="1" x14ac:dyDescent="0.2">
      <c r="A17" s="185"/>
      <c r="B17" s="6" t="s">
        <v>42</v>
      </c>
      <c r="C17" s="13">
        <v>20.95</v>
      </c>
      <c r="D17" s="19">
        <v>18.22</v>
      </c>
      <c r="E17" s="29">
        <v>19.53</v>
      </c>
      <c r="F17" s="35">
        <v>21.28</v>
      </c>
      <c r="G17" s="41">
        <v>19.41</v>
      </c>
      <c r="H17" s="49">
        <v>20.309999999999999</v>
      </c>
    </row>
    <row r="18" spans="1:8" ht="18.75" customHeight="1" x14ac:dyDescent="0.2">
      <c r="A18" s="185"/>
      <c r="B18" s="7" t="s">
        <v>11</v>
      </c>
      <c r="C18" s="14">
        <v>21.22</v>
      </c>
      <c r="D18" s="20">
        <v>17.18</v>
      </c>
      <c r="E18" s="30">
        <v>19.14</v>
      </c>
      <c r="F18" s="36">
        <v>21.55</v>
      </c>
      <c r="G18" s="42">
        <v>17.399999999999999</v>
      </c>
      <c r="H18" s="50">
        <v>19.420000000000002</v>
      </c>
    </row>
    <row r="19" spans="1:8" ht="18.75" customHeight="1" x14ac:dyDescent="0.2">
      <c r="A19" s="185"/>
      <c r="B19" s="4" t="s">
        <v>35</v>
      </c>
      <c r="C19" s="15">
        <v>22.13</v>
      </c>
      <c r="D19" s="21">
        <v>18.57</v>
      </c>
      <c r="E19" s="31">
        <v>20.28</v>
      </c>
      <c r="F19" s="37">
        <v>21.59</v>
      </c>
      <c r="G19" s="43">
        <v>18.61</v>
      </c>
      <c r="H19" s="51">
        <v>20.04</v>
      </c>
    </row>
    <row r="20" spans="1:8" ht="18.75" customHeight="1" x14ac:dyDescent="0.2">
      <c r="A20" s="184" t="s">
        <v>46</v>
      </c>
      <c r="B20" s="8" t="s">
        <v>40</v>
      </c>
      <c r="C20" s="12" t="s">
        <v>82</v>
      </c>
      <c r="D20" s="18" t="s">
        <v>82</v>
      </c>
      <c r="E20" s="28" t="s">
        <v>82</v>
      </c>
      <c r="F20" s="34">
        <v>27.1</v>
      </c>
      <c r="G20" s="40">
        <v>24.6</v>
      </c>
      <c r="H20" s="48">
        <v>25.77</v>
      </c>
    </row>
    <row r="21" spans="1:8" ht="18.75" customHeight="1" x14ac:dyDescent="0.2">
      <c r="A21" s="185"/>
      <c r="B21" s="6" t="s">
        <v>42</v>
      </c>
      <c r="C21" s="13" t="s">
        <v>82</v>
      </c>
      <c r="D21" s="19" t="s">
        <v>82</v>
      </c>
      <c r="E21" s="29" t="s">
        <v>82</v>
      </c>
      <c r="F21" s="35">
        <v>26.08</v>
      </c>
      <c r="G21" s="41">
        <v>24.04</v>
      </c>
      <c r="H21" s="49">
        <v>25.02</v>
      </c>
    </row>
    <row r="22" spans="1:8" ht="18.75" customHeight="1" x14ac:dyDescent="0.2">
      <c r="A22" s="185"/>
      <c r="B22" s="7" t="s">
        <v>11</v>
      </c>
      <c r="C22" s="14" t="s">
        <v>82</v>
      </c>
      <c r="D22" s="20" t="s">
        <v>82</v>
      </c>
      <c r="E22" s="30" t="s">
        <v>82</v>
      </c>
      <c r="F22" s="36">
        <v>25.76</v>
      </c>
      <c r="G22" s="42">
        <v>21.27</v>
      </c>
      <c r="H22" s="50">
        <v>23.45</v>
      </c>
    </row>
    <row r="23" spans="1:8" ht="18.75" customHeight="1" x14ac:dyDescent="0.2">
      <c r="A23" s="186"/>
      <c r="B23" s="9" t="s">
        <v>35</v>
      </c>
      <c r="C23" s="15" t="s">
        <v>82</v>
      </c>
      <c r="D23" s="21" t="s">
        <v>82</v>
      </c>
      <c r="E23" s="31" t="s">
        <v>82</v>
      </c>
      <c r="F23" s="15">
        <v>26.27</v>
      </c>
      <c r="G23" s="21">
        <v>23.06</v>
      </c>
      <c r="H23" s="53">
        <v>24.6</v>
      </c>
    </row>
    <row r="24" spans="1:8" ht="18.75" customHeight="1" x14ac:dyDescent="0.2">
      <c r="A24" s="185" t="s">
        <v>32</v>
      </c>
      <c r="B24" s="5" t="s">
        <v>40</v>
      </c>
      <c r="C24" s="12" t="s">
        <v>82</v>
      </c>
      <c r="D24" s="18" t="s">
        <v>82</v>
      </c>
      <c r="E24" s="28" t="s">
        <v>82</v>
      </c>
      <c r="F24" s="34">
        <v>32.32</v>
      </c>
      <c r="G24" s="40">
        <v>29.65</v>
      </c>
      <c r="H24" s="48">
        <v>30.9</v>
      </c>
    </row>
    <row r="25" spans="1:8" ht="18.75" customHeight="1" x14ac:dyDescent="0.2">
      <c r="A25" s="185"/>
      <c r="B25" s="6" t="s">
        <v>42</v>
      </c>
      <c r="C25" s="13" t="s">
        <v>82</v>
      </c>
      <c r="D25" s="19" t="s">
        <v>82</v>
      </c>
      <c r="E25" s="29" t="s">
        <v>82</v>
      </c>
      <c r="F25" s="35">
        <v>29.86</v>
      </c>
      <c r="G25" s="41">
        <v>27.73</v>
      </c>
      <c r="H25" s="49">
        <v>28.75</v>
      </c>
    </row>
    <row r="26" spans="1:8" ht="18.75" customHeight="1" x14ac:dyDescent="0.2">
      <c r="A26" s="185"/>
      <c r="B26" s="7" t="s">
        <v>11</v>
      </c>
      <c r="C26" s="14" t="s">
        <v>82</v>
      </c>
      <c r="D26" s="20" t="s">
        <v>82</v>
      </c>
      <c r="E26" s="30" t="s">
        <v>82</v>
      </c>
      <c r="F26" s="36">
        <v>29.62</v>
      </c>
      <c r="G26" s="42">
        <v>24.9</v>
      </c>
      <c r="H26" s="50">
        <v>27.19</v>
      </c>
    </row>
    <row r="27" spans="1:8" ht="18.75" customHeight="1" x14ac:dyDescent="0.2">
      <c r="A27" s="185"/>
      <c r="B27" s="9" t="s">
        <v>35</v>
      </c>
      <c r="C27" s="15" t="s">
        <v>82</v>
      </c>
      <c r="D27" s="21" t="s">
        <v>82</v>
      </c>
      <c r="E27" s="31" t="s">
        <v>82</v>
      </c>
      <c r="F27" s="37">
        <v>30.56</v>
      </c>
      <c r="G27" s="43">
        <v>27.19</v>
      </c>
      <c r="H27" s="51">
        <v>28.81</v>
      </c>
    </row>
    <row r="28" spans="1:8" ht="18.75" customHeight="1" x14ac:dyDescent="0.2">
      <c r="A28" s="184" t="s">
        <v>0</v>
      </c>
      <c r="B28" s="5" t="s">
        <v>40</v>
      </c>
      <c r="C28" s="12" t="s">
        <v>82</v>
      </c>
      <c r="D28" s="18" t="s">
        <v>82</v>
      </c>
      <c r="E28" s="28" t="s">
        <v>82</v>
      </c>
      <c r="F28" s="34">
        <v>34.96</v>
      </c>
      <c r="G28" s="40">
        <v>32.07</v>
      </c>
      <c r="H28" s="48">
        <v>33.42</v>
      </c>
    </row>
    <row r="29" spans="1:8" ht="18.75" customHeight="1" x14ac:dyDescent="0.2">
      <c r="A29" s="185"/>
      <c r="B29" s="6" t="s">
        <v>42</v>
      </c>
      <c r="C29" s="13" t="s">
        <v>82</v>
      </c>
      <c r="D29" s="19" t="s">
        <v>82</v>
      </c>
      <c r="E29" s="29" t="s">
        <v>82</v>
      </c>
      <c r="F29" s="35">
        <v>31.15</v>
      </c>
      <c r="G29" s="41">
        <v>28.83</v>
      </c>
      <c r="H29" s="49">
        <v>29.94</v>
      </c>
    </row>
    <row r="30" spans="1:8" ht="18.75" customHeight="1" x14ac:dyDescent="0.2">
      <c r="A30" s="185"/>
      <c r="B30" s="7" t="s">
        <v>11</v>
      </c>
      <c r="C30" s="14" t="s">
        <v>82</v>
      </c>
      <c r="D30" s="20" t="s">
        <v>82</v>
      </c>
      <c r="E30" s="30" t="s">
        <v>82</v>
      </c>
      <c r="F30" s="36">
        <v>30.76</v>
      </c>
      <c r="G30" s="42">
        <v>25.91</v>
      </c>
      <c r="H30" s="50">
        <v>28.27</v>
      </c>
    </row>
    <row r="31" spans="1:8" ht="18.75" customHeight="1" x14ac:dyDescent="0.2">
      <c r="A31" s="187"/>
      <c r="B31" s="10" t="s">
        <v>35</v>
      </c>
      <c r="C31" s="16" t="s">
        <v>82</v>
      </c>
      <c r="D31" s="22" t="s">
        <v>82</v>
      </c>
      <c r="E31" s="32" t="s">
        <v>82</v>
      </c>
      <c r="F31" s="39">
        <v>32.22</v>
      </c>
      <c r="G31" s="45">
        <v>28.7</v>
      </c>
      <c r="H31" s="54">
        <v>30.39</v>
      </c>
    </row>
  </sheetData>
  <mergeCells count="15">
    <mergeCell ref="C1:F1"/>
    <mergeCell ref="C2:F2"/>
    <mergeCell ref="C3:F3"/>
    <mergeCell ref="G4:H4"/>
    <mergeCell ref="A5:H5"/>
    <mergeCell ref="C6:E6"/>
    <mergeCell ref="F6:H6"/>
    <mergeCell ref="A6:A7"/>
    <mergeCell ref="B6:B7"/>
    <mergeCell ref="A8:A11"/>
    <mergeCell ref="A12:A15"/>
    <mergeCell ref="A16:A19"/>
    <mergeCell ref="A20:A23"/>
    <mergeCell ref="A24:A27"/>
    <mergeCell ref="A28:A31"/>
  </mergeCells>
  <phoneticPr fontId="18"/>
  <dataValidations count="1">
    <dataValidation type="list" allowBlank="1" showInputMessage="1" showErrorMessage="1" sqref="G4:H4" xr:uid="{00000000-0002-0000-0000-000000000000}">
      <formula1>#REF!</formula1>
    </dataValidation>
  </dataValidations>
  <printOptions horizontalCentered="1"/>
  <pageMargins left="0.39370078740157483" right="0.39370078740157483" top="0.98425196850393704" bottom="0.39370078740157483" header="0.51181102362204722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showGridLines="0" view="pageBreakPreview" topLeftCell="B1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1</v>
      </c>
      <c r="I5" s="142" t="s">
        <v>50</v>
      </c>
      <c r="J5" s="156">
        <v>0.41666666666666669</v>
      </c>
      <c r="K5" s="142" t="s">
        <v>19</v>
      </c>
    </row>
    <row r="6" spans="1:12" ht="15" customHeight="1" x14ac:dyDescent="0.2">
      <c r="A6" s="208" t="s">
        <v>24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29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>
        <v>109680</v>
      </c>
      <c r="D8" s="81">
        <v>125439</v>
      </c>
      <c r="E8" s="94">
        <v>235119</v>
      </c>
      <c r="F8" s="107">
        <v>8325</v>
      </c>
      <c r="G8" s="120">
        <v>6686</v>
      </c>
      <c r="H8" s="132">
        <v>15011</v>
      </c>
      <c r="I8" s="143">
        <v>7.59</v>
      </c>
      <c r="J8" s="157">
        <v>5.33</v>
      </c>
      <c r="K8" s="172">
        <v>6.38</v>
      </c>
      <c r="L8" s="183"/>
    </row>
    <row r="9" spans="1:12" ht="15" customHeight="1" x14ac:dyDescent="0.2">
      <c r="A9" s="213"/>
      <c r="B9" s="59" t="s">
        <v>21</v>
      </c>
      <c r="C9" s="69">
        <v>13160</v>
      </c>
      <c r="D9" s="82">
        <v>14436</v>
      </c>
      <c r="E9" s="95">
        <v>27596</v>
      </c>
      <c r="F9" s="107">
        <v>1080</v>
      </c>
      <c r="G9" s="120">
        <v>881</v>
      </c>
      <c r="H9" s="133">
        <v>1961</v>
      </c>
      <c r="I9" s="144">
        <v>8.2100000000000009</v>
      </c>
      <c r="J9" s="158">
        <v>6.1</v>
      </c>
      <c r="K9" s="173">
        <v>7.11</v>
      </c>
    </row>
    <row r="10" spans="1:12" ht="15" customHeight="1" x14ac:dyDescent="0.2">
      <c r="A10" s="214"/>
      <c r="B10" s="60" t="s">
        <v>53</v>
      </c>
      <c r="C10" s="70">
        <v>122840</v>
      </c>
      <c r="D10" s="83">
        <v>139875</v>
      </c>
      <c r="E10" s="96">
        <v>262715</v>
      </c>
      <c r="F10" s="108">
        <v>9405</v>
      </c>
      <c r="G10" s="121">
        <v>7567</v>
      </c>
      <c r="H10" s="134">
        <v>16972</v>
      </c>
      <c r="I10" s="145">
        <v>7.66</v>
      </c>
      <c r="J10" s="159">
        <v>5.41</v>
      </c>
      <c r="K10" s="174">
        <v>6.46</v>
      </c>
    </row>
    <row r="11" spans="1:12" ht="15" customHeight="1" x14ac:dyDescent="0.2">
      <c r="A11" s="204" t="s">
        <v>42</v>
      </c>
      <c r="B11" s="61" t="s">
        <v>2</v>
      </c>
      <c r="C11" s="71">
        <v>18769</v>
      </c>
      <c r="D11" s="84">
        <v>20637</v>
      </c>
      <c r="E11" s="97">
        <v>39406</v>
      </c>
      <c r="F11" s="109">
        <v>1357</v>
      </c>
      <c r="G11" s="122">
        <v>1024</v>
      </c>
      <c r="H11" s="135">
        <v>2381</v>
      </c>
      <c r="I11" s="146">
        <v>7.23</v>
      </c>
      <c r="J11" s="160">
        <v>4.96</v>
      </c>
      <c r="K11" s="175">
        <v>6.04</v>
      </c>
    </row>
    <row r="12" spans="1:12" ht="15" customHeight="1" x14ac:dyDescent="0.2">
      <c r="A12" s="205"/>
      <c r="B12" s="62" t="s">
        <v>56</v>
      </c>
      <c r="C12" s="68">
        <v>13081</v>
      </c>
      <c r="D12" s="81">
        <v>14461</v>
      </c>
      <c r="E12" s="94">
        <v>27542</v>
      </c>
      <c r="F12" s="107">
        <v>1376</v>
      </c>
      <c r="G12" s="120">
        <v>1207</v>
      </c>
      <c r="H12" s="132">
        <v>2583</v>
      </c>
      <c r="I12" s="143">
        <v>10.52</v>
      </c>
      <c r="J12" s="157">
        <v>8.35</v>
      </c>
      <c r="K12" s="172">
        <v>9.3800000000000008</v>
      </c>
    </row>
    <row r="13" spans="1:12" ht="15" customHeight="1" x14ac:dyDescent="0.2">
      <c r="A13" s="205"/>
      <c r="B13" s="63" t="s">
        <v>30</v>
      </c>
      <c r="C13" s="72">
        <v>12806</v>
      </c>
      <c r="D13" s="85">
        <v>13710</v>
      </c>
      <c r="E13" s="98">
        <v>26516</v>
      </c>
      <c r="F13" s="110">
        <v>1036</v>
      </c>
      <c r="G13" s="123">
        <v>797</v>
      </c>
      <c r="H13" s="136">
        <v>1833</v>
      </c>
      <c r="I13" s="147">
        <v>8.09</v>
      </c>
      <c r="J13" s="161">
        <v>5.81</v>
      </c>
      <c r="K13" s="176">
        <v>6.91</v>
      </c>
    </row>
    <row r="14" spans="1:12" ht="15" customHeight="1" x14ac:dyDescent="0.2">
      <c r="A14" s="205"/>
      <c r="B14" s="59" t="s">
        <v>18</v>
      </c>
      <c r="C14" s="69">
        <v>11787</v>
      </c>
      <c r="D14" s="82">
        <v>12946</v>
      </c>
      <c r="E14" s="95">
        <v>24733</v>
      </c>
      <c r="F14" s="111">
        <v>921</v>
      </c>
      <c r="G14" s="124">
        <v>715</v>
      </c>
      <c r="H14" s="133">
        <v>1636</v>
      </c>
      <c r="I14" s="144">
        <v>7.81</v>
      </c>
      <c r="J14" s="158">
        <v>5.52</v>
      </c>
      <c r="K14" s="173">
        <v>6.61</v>
      </c>
    </row>
    <row r="15" spans="1:12" ht="15" customHeight="1" x14ac:dyDescent="0.2">
      <c r="A15" s="205"/>
      <c r="B15" s="63" t="s">
        <v>41</v>
      </c>
      <c r="C15" s="72">
        <v>9845</v>
      </c>
      <c r="D15" s="85">
        <v>10926</v>
      </c>
      <c r="E15" s="98">
        <v>20771</v>
      </c>
      <c r="F15" s="110">
        <v>492</v>
      </c>
      <c r="G15" s="123">
        <v>283</v>
      </c>
      <c r="H15" s="136">
        <v>775</v>
      </c>
      <c r="I15" s="147">
        <v>5</v>
      </c>
      <c r="J15" s="161">
        <v>2.59</v>
      </c>
      <c r="K15" s="176">
        <v>3.73</v>
      </c>
    </row>
    <row r="16" spans="1:12" ht="15" customHeight="1" x14ac:dyDescent="0.2">
      <c r="A16" s="205"/>
      <c r="B16" s="64" t="s">
        <v>1</v>
      </c>
      <c r="C16" s="73">
        <v>22096</v>
      </c>
      <c r="D16" s="86">
        <v>23260</v>
      </c>
      <c r="E16" s="99">
        <v>45356</v>
      </c>
      <c r="F16" s="112">
        <v>1430</v>
      </c>
      <c r="G16" s="125">
        <v>1119</v>
      </c>
      <c r="H16" s="137">
        <v>2549</v>
      </c>
      <c r="I16" s="148">
        <v>6.47</v>
      </c>
      <c r="J16" s="162">
        <v>4.8100000000000005</v>
      </c>
      <c r="K16" s="177">
        <v>5.62</v>
      </c>
    </row>
    <row r="17" spans="1:11" ht="15" customHeight="1" x14ac:dyDescent="0.2">
      <c r="A17" s="206"/>
      <c r="B17" s="60" t="s">
        <v>57</v>
      </c>
      <c r="C17" s="70">
        <v>88384</v>
      </c>
      <c r="D17" s="83">
        <v>95940</v>
      </c>
      <c r="E17" s="96">
        <v>184324</v>
      </c>
      <c r="F17" s="108">
        <v>6612</v>
      </c>
      <c r="G17" s="121">
        <v>5145</v>
      </c>
      <c r="H17" s="134">
        <v>11757</v>
      </c>
      <c r="I17" s="145">
        <v>7.48</v>
      </c>
      <c r="J17" s="159">
        <v>5.36</v>
      </c>
      <c r="K17" s="174">
        <v>6.38</v>
      </c>
    </row>
    <row r="18" spans="1:11" ht="15" customHeight="1" x14ac:dyDescent="0.2">
      <c r="A18" s="215" t="s">
        <v>11</v>
      </c>
      <c r="B18" s="61" t="s">
        <v>58</v>
      </c>
      <c r="C18" s="71">
        <v>36533</v>
      </c>
      <c r="D18" s="84">
        <v>40265</v>
      </c>
      <c r="E18" s="97">
        <v>76798</v>
      </c>
      <c r="F18" s="109">
        <v>3032</v>
      </c>
      <c r="G18" s="122">
        <v>2283</v>
      </c>
      <c r="H18" s="135">
        <v>5315</v>
      </c>
      <c r="I18" s="146">
        <v>8.3000000000000007</v>
      </c>
      <c r="J18" s="160">
        <v>5.67</v>
      </c>
      <c r="K18" s="175">
        <v>6.92</v>
      </c>
    </row>
    <row r="19" spans="1:11" ht="15" customHeight="1" x14ac:dyDescent="0.2">
      <c r="A19" s="215"/>
      <c r="B19" s="63" t="s">
        <v>59</v>
      </c>
      <c r="C19" s="72">
        <v>38624</v>
      </c>
      <c r="D19" s="85">
        <v>38229</v>
      </c>
      <c r="E19" s="98">
        <v>76853</v>
      </c>
      <c r="F19" s="110">
        <v>2901</v>
      </c>
      <c r="G19" s="123">
        <v>2110</v>
      </c>
      <c r="H19" s="136">
        <v>5011</v>
      </c>
      <c r="I19" s="147">
        <v>7.51</v>
      </c>
      <c r="J19" s="161">
        <v>5.52</v>
      </c>
      <c r="K19" s="176">
        <v>6.52</v>
      </c>
    </row>
    <row r="20" spans="1:11" ht="15" customHeight="1" x14ac:dyDescent="0.2">
      <c r="A20" s="215"/>
      <c r="B20" s="63" t="s">
        <v>44</v>
      </c>
      <c r="C20" s="72">
        <v>43791</v>
      </c>
      <c r="D20" s="85">
        <v>46406</v>
      </c>
      <c r="E20" s="98">
        <v>90197</v>
      </c>
      <c r="F20" s="110">
        <v>3543</v>
      </c>
      <c r="G20" s="123">
        <v>2450</v>
      </c>
      <c r="H20" s="136">
        <v>5993</v>
      </c>
      <c r="I20" s="147">
        <v>8.09</v>
      </c>
      <c r="J20" s="161">
        <v>5.28</v>
      </c>
      <c r="K20" s="176">
        <v>6.64</v>
      </c>
    </row>
    <row r="21" spans="1:11" ht="15" customHeight="1" x14ac:dyDescent="0.2">
      <c r="A21" s="215"/>
      <c r="B21" s="64" t="s">
        <v>14</v>
      </c>
      <c r="C21" s="73">
        <v>44523</v>
      </c>
      <c r="D21" s="86">
        <v>47207</v>
      </c>
      <c r="E21" s="99">
        <v>91730</v>
      </c>
      <c r="F21" s="112">
        <v>3232</v>
      </c>
      <c r="G21" s="125">
        <v>2658</v>
      </c>
      <c r="H21" s="137">
        <v>5890</v>
      </c>
      <c r="I21" s="148">
        <v>7.26</v>
      </c>
      <c r="J21" s="162">
        <v>5.63</v>
      </c>
      <c r="K21" s="177">
        <v>6.42</v>
      </c>
    </row>
    <row r="22" spans="1:11" ht="15" customHeight="1" x14ac:dyDescent="0.2">
      <c r="A22" s="216"/>
      <c r="B22" s="65" t="s">
        <v>5</v>
      </c>
      <c r="C22" s="74">
        <v>163471</v>
      </c>
      <c r="D22" s="87">
        <v>172107</v>
      </c>
      <c r="E22" s="100">
        <v>335578</v>
      </c>
      <c r="F22" s="113">
        <v>12708</v>
      </c>
      <c r="G22" s="126">
        <v>9501</v>
      </c>
      <c r="H22" s="138">
        <v>22209</v>
      </c>
      <c r="I22" s="149">
        <v>7.77</v>
      </c>
      <c r="J22" s="163">
        <v>5.52</v>
      </c>
      <c r="K22" s="178">
        <v>6.62</v>
      </c>
    </row>
    <row r="23" spans="1:11" ht="15" customHeight="1" x14ac:dyDescent="0.2">
      <c r="A23" s="198" t="s">
        <v>61</v>
      </c>
      <c r="B23" s="199"/>
      <c r="C23" s="75" t="s">
        <v>20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v>374695</v>
      </c>
      <c r="D24" s="89">
        <v>407922</v>
      </c>
      <c r="E24" s="102">
        <v>782617</v>
      </c>
      <c r="F24" s="112">
        <v>28725</v>
      </c>
      <c r="G24" s="125">
        <v>22213</v>
      </c>
      <c r="H24" s="140">
        <v>50938</v>
      </c>
      <c r="I24" s="151">
        <v>7.67</v>
      </c>
      <c r="J24" s="165">
        <v>5.45</v>
      </c>
      <c r="K24" s="180">
        <v>6.51</v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>
        <v>471769</v>
      </c>
      <c r="D26" s="91">
        <v>511254</v>
      </c>
      <c r="E26" s="102">
        <v>983023</v>
      </c>
      <c r="F26" s="116">
        <v>36185</v>
      </c>
      <c r="G26" s="125">
        <v>27863</v>
      </c>
      <c r="H26" s="140">
        <v>64048</v>
      </c>
      <c r="I26" s="153">
        <v>7.67</v>
      </c>
      <c r="J26" s="167">
        <v>5.45</v>
      </c>
      <c r="K26" s="182">
        <v>6.52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25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2</v>
      </c>
      <c r="I5" s="142" t="s">
        <v>50</v>
      </c>
      <c r="J5" s="156">
        <v>0.45833333333333331</v>
      </c>
      <c r="K5" s="142" t="s">
        <v>19</v>
      </c>
    </row>
    <row r="6" spans="1:12" ht="15" customHeight="1" x14ac:dyDescent="0.2">
      <c r="A6" s="208" t="s">
        <v>24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29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>
        <v>109680</v>
      </c>
      <c r="D8" s="81">
        <v>125439</v>
      </c>
      <c r="E8" s="94">
        <v>235119</v>
      </c>
      <c r="F8" s="107">
        <v>13973</v>
      </c>
      <c r="G8" s="120">
        <v>12544</v>
      </c>
      <c r="H8" s="132">
        <v>26517</v>
      </c>
      <c r="I8" s="143">
        <v>12.74</v>
      </c>
      <c r="J8" s="157">
        <v>10</v>
      </c>
      <c r="K8" s="172">
        <v>11.28</v>
      </c>
      <c r="L8" s="183"/>
    </row>
    <row r="9" spans="1:12" ht="15" customHeight="1" x14ac:dyDescent="0.2">
      <c r="A9" s="213"/>
      <c r="B9" s="59" t="s">
        <v>21</v>
      </c>
      <c r="C9" s="69">
        <v>13160</v>
      </c>
      <c r="D9" s="82">
        <v>14436</v>
      </c>
      <c r="E9" s="95">
        <v>27596</v>
      </c>
      <c r="F9" s="107">
        <v>1752</v>
      </c>
      <c r="G9" s="120">
        <v>1553</v>
      </c>
      <c r="H9" s="133">
        <v>3305</v>
      </c>
      <c r="I9" s="144">
        <v>13.31</v>
      </c>
      <c r="J9" s="158">
        <v>10.76</v>
      </c>
      <c r="K9" s="173">
        <v>11.98</v>
      </c>
    </row>
    <row r="10" spans="1:12" ht="15" customHeight="1" x14ac:dyDescent="0.2">
      <c r="A10" s="214"/>
      <c r="B10" s="60" t="s">
        <v>53</v>
      </c>
      <c r="C10" s="70">
        <v>122840</v>
      </c>
      <c r="D10" s="83">
        <v>139875</v>
      </c>
      <c r="E10" s="96">
        <v>262715</v>
      </c>
      <c r="F10" s="108">
        <v>15725</v>
      </c>
      <c r="G10" s="121">
        <v>14097</v>
      </c>
      <c r="H10" s="134">
        <v>29822</v>
      </c>
      <c r="I10" s="145">
        <v>12.8</v>
      </c>
      <c r="J10" s="159">
        <v>10.08</v>
      </c>
      <c r="K10" s="174">
        <v>11.35</v>
      </c>
    </row>
    <row r="11" spans="1:12" ht="15" customHeight="1" x14ac:dyDescent="0.2">
      <c r="A11" s="204" t="s">
        <v>42</v>
      </c>
      <c r="B11" s="61" t="s">
        <v>2</v>
      </c>
      <c r="C11" s="71">
        <v>18769</v>
      </c>
      <c r="D11" s="84">
        <v>20637</v>
      </c>
      <c r="E11" s="97">
        <v>39406</v>
      </c>
      <c r="F11" s="109">
        <v>2496</v>
      </c>
      <c r="G11" s="122">
        <v>2369</v>
      </c>
      <c r="H11" s="135">
        <v>4865</v>
      </c>
      <c r="I11" s="146">
        <v>13.3</v>
      </c>
      <c r="J11" s="160">
        <v>11.48</v>
      </c>
      <c r="K11" s="175">
        <v>12.35</v>
      </c>
    </row>
    <row r="12" spans="1:12" ht="15" customHeight="1" x14ac:dyDescent="0.2">
      <c r="A12" s="205"/>
      <c r="B12" s="62" t="s">
        <v>56</v>
      </c>
      <c r="C12" s="68">
        <v>13081</v>
      </c>
      <c r="D12" s="81">
        <v>14461</v>
      </c>
      <c r="E12" s="94">
        <v>27542</v>
      </c>
      <c r="F12" s="107">
        <v>2120</v>
      </c>
      <c r="G12" s="120">
        <v>1977</v>
      </c>
      <c r="H12" s="132">
        <v>4097</v>
      </c>
      <c r="I12" s="143">
        <v>16.21</v>
      </c>
      <c r="J12" s="157">
        <v>13.67</v>
      </c>
      <c r="K12" s="172">
        <v>14.88</v>
      </c>
    </row>
    <row r="13" spans="1:12" ht="15" customHeight="1" x14ac:dyDescent="0.2">
      <c r="A13" s="205"/>
      <c r="B13" s="63" t="s">
        <v>30</v>
      </c>
      <c r="C13" s="72">
        <v>12806</v>
      </c>
      <c r="D13" s="85">
        <v>13710</v>
      </c>
      <c r="E13" s="98">
        <v>26516</v>
      </c>
      <c r="F13" s="110">
        <v>1537</v>
      </c>
      <c r="G13" s="123">
        <v>1311</v>
      </c>
      <c r="H13" s="136">
        <v>2848</v>
      </c>
      <c r="I13" s="147">
        <v>12</v>
      </c>
      <c r="J13" s="161">
        <v>9.56</v>
      </c>
      <c r="K13" s="176">
        <v>10.74</v>
      </c>
    </row>
    <row r="14" spans="1:12" ht="15" customHeight="1" x14ac:dyDescent="0.2">
      <c r="A14" s="205"/>
      <c r="B14" s="59" t="s">
        <v>18</v>
      </c>
      <c r="C14" s="69">
        <v>11787</v>
      </c>
      <c r="D14" s="82">
        <v>12946</v>
      </c>
      <c r="E14" s="95">
        <v>24733</v>
      </c>
      <c r="F14" s="111">
        <v>1528</v>
      </c>
      <c r="G14" s="124">
        <v>1352</v>
      </c>
      <c r="H14" s="133">
        <v>2880</v>
      </c>
      <c r="I14" s="144">
        <v>12.96</v>
      </c>
      <c r="J14" s="158">
        <v>10.44</v>
      </c>
      <c r="K14" s="173">
        <v>11.64</v>
      </c>
    </row>
    <row r="15" spans="1:12" ht="15" customHeight="1" x14ac:dyDescent="0.2">
      <c r="A15" s="205"/>
      <c r="B15" s="63" t="s">
        <v>41</v>
      </c>
      <c r="C15" s="72">
        <v>9845</v>
      </c>
      <c r="D15" s="85">
        <v>10926</v>
      </c>
      <c r="E15" s="98">
        <v>20771</v>
      </c>
      <c r="F15" s="110">
        <v>782</v>
      </c>
      <c r="G15" s="123">
        <v>548</v>
      </c>
      <c r="H15" s="136">
        <v>1330</v>
      </c>
      <c r="I15" s="147">
        <v>7.94</v>
      </c>
      <c r="J15" s="161">
        <v>5.0199999999999996</v>
      </c>
      <c r="K15" s="176">
        <v>6.4</v>
      </c>
    </row>
    <row r="16" spans="1:12" ht="15" customHeight="1" x14ac:dyDescent="0.2">
      <c r="A16" s="205"/>
      <c r="B16" s="64" t="s">
        <v>1</v>
      </c>
      <c r="C16" s="73">
        <v>22096</v>
      </c>
      <c r="D16" s="86">
        <v>23260</v>
      </c>
      <c r="E16" s="99">
        <v>45356</v>
      </c>
      <c r="F16" s="112">
        <v>1602</v>
      </c>
      <c r="G16" s="125">
        <v>1284</v>
      </c>
      <c r="H16" s="137">
        <v>2886</v>
      </c>
      <c r="I16" s="148">
        <v>7.25</v>
      </c>
      <c r="J16" s="162">
        <v>5.52</v>
      </c>
      <c r="K16" s="177">
        <v>6.36</v>
      </c>
    </row>
    <row r="17" spans="1:11" ht="15" customHeight="1" x14ac:dyDescent="0.2">
      <c r="A17" s="206"/>
      <c r="B17" s="60" t="s">
        <v>57</v>
      </c>
      <c r="C17" s="70">
        <v>88384</v>
      </c>
      <c r="D17" s="83">
        <v>95940</v>
      </c>
      <c r="E17" s="96">
        <v>184324</v>
      </c>
      <c r="F17" s="108">
        <v>10065</v>
      </c>
      <c r="G17" s="121">
        <v>8841</v>
      </c>
      <c r="H17" s="134">
        <v>18906</v>
      </c>
      <c r="I17" s="145">
        <v>11.39</v>
      </c>
      <c r="J17" s="159">
        <v>9.2200000000000006</v>
      </c>
      <c r="K17" s="174">
        <v>10.26</v>
      </c>
    </row>
    <row r="18" spans="1:11" ht="15" customHeight="1" x14ac:dyDescent="0.2">
      <c r="A18" s="215" t="s">
        <v>11</v>
      </c>
      <c r="B18" s="61" t="s">
        <v>58</v>
      </c>
      <c r="C18" s="71">
        <v>36533</v>
      </c>
      <c r="D18" s="84">
        <v>40265</v>
      </c>
      <c r="E18" s="97">
        <v>76798</v>
      </c>
      <c r="F18" s="109">
        <v>5042</v>
      </c>
      <c r="G18" s="122">
        <v>4224</v>
      </c>
      <c r="H18" s="135">
        <v>9266</v>
      </c>
      <c r="I18" s="146">
        <v>13.8</v>
      </c>
      <c r="J18" s="160">
        <v>10.49</v>
      </c>
      <c r="K18" s="175">
        <v>12.07</v>
      </c>
    </row>
    <row r="19" spans="1:11" ht="15" customHeight="1" x14ac:dyDescent="0.2">
      <c r="A19" s="215"/>
      <c r="B19" s="63" t="s">
        <v>59</v>
      </c>
      <c r="C19" s="72">
        <v>38624</v>
      </c>
      <c r="D19" s="85">
        <v>38229</v>
      </c>
      <c r="E19" s="98">
        <v>76853</v>
      </c>
      <c r="F19" s="110">
        <v>4782</v>
      </c>
      <c r="G19" s="123">
        <v>3536</v>
      </c>
      <c r="H19" s="136">
        <v>8318</v>
      </c>
      <c r="I19" s="147">
        <v>12.38</v>
      </c>
      <c r="J19" s="161">
        <v>9.25</v>
      </c>
      <c r="K19" s="176">
        <v>10.82</v>
      </c>
    </row>
    <row r="20" spans="1:11" ht="15" customHeight="1" x14ac:dyDescent="0.2">
      <c r="A20" s="215"/>
      <c r="B20" s="63" t="s">
        <v>44</v>
      </c>
      <c r="C20" s="72">
        <v>43791</v>
      </c>
      <c r="D20" s="85">
        <v>46406</v>
      </c>
      <c r="E20" s="98">
        <v>90197</v>
      </c>
      <c r="F20" s="110">
        <v>5745</v>
      </c>
      <c r="G20" s="123">
        <v>4395</v>
      </c>
      <c r="H20" s="136">
        <v>10140</v>
      </c>
      <c r="I20" s="147">
        <v>13.12</v>
      </c>
      <c r="J20" s="161">
        <v>9.4700000000000006</v>
      </c>
      <c r="K20" s="176">
        <v>11.24</v>
      </c>
    </row>
    <row r="21" spans="1:11" ht="15" customHeight="1" x14ac:dyDescent="0.2">
      <c r="A21" s="215"/>
      <c r="B21" s="64" t="s">
        <v>14</v>
      </c>
      <c r="C21" s="73">
        <v>44523</v>
      </c>
      <c r="D21" s="86">
        <v>47207</v>
      </c>
      <c r="E21" s="99">
        <v>91730</v>
      </c>
      <c r="F21" s="112">
        <v>5249</v>
      </c>
      <c r="G21" s="125">
        <v>4560</v>
      </c>
      <c r="H21" s="137">
        <v>9809</v>
      </c>
      <c r="I21" s="148">
        <v>11.79</v>
      </c>
      <c r="J21" s="162">
        <v>9.66</v>
      </c>
      <c r="K21" s="177">
        <v>10.69</v>
      </c>
    </row>
    <row r="22" spans="1:11" ht="15" customHeight="1" x14ac:dyDescent="0.2">
      <c r="A22" s="216"/>
      <c r="B22" s="65" t="s">
        <v>5</v>
      </c>
      <c r="C22" s="74">
        <v>163471</v>
      </c>
      <c r="D22" s="87">
        <v>172107</v>
      </c>
      <c r="E22" s="100">
        <v>335578</v>
      </c>
      <c r="F22" s="113">
        <v>20818</v>
      </c>
      <c r="G22" s="126">
        <v>16715</v>
      </c>
      <c r="H22" s="138">
        <v>37533</v>
      </c>
      <c r="I22" s="149">
        <v>12.73</v>
      </c>
      <c r="J22" s="163">
        <v>9.7100000000000009</v>
      </c>
      <c r="K22" s="178">
        <v>11.18</v>
      </c>
    </row>
    <row r="23" spans="1:11" ht="15" customHeight="1" x14ac:dyDescent="0.2">
      <c r="A23" s="198" t="s">
        <v>61</v>
      </c>
      <c r="B23" s="199"/>
      <c r="C23" s="75" t="s">
        <v>20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v>374695</v>
      </c>
      <c r="D24" s="89">
        <v>407922</v>
      </c>
      <c r="E24" s="102">
        <v>782617</v>
      </c>
      <c r="F24" s="112">
        <v>46608</v>
      </c>
      <c r="G24" s="125">
        <v>39653</v>
      </c>
      <c r="H24" s="140">
        <v>86261</v>
      </c>
      <c r="I24" s="151">
        <v>12.44</v>
      </c>
      <c r="J24" s="165">
        <v>9.7200000000000006</v>
      </c>
      <c r="K24" s="180">
        <v>11.02</v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>
        <v>471769</v>
      </c>
      <c r="D26" s="91">
        <v>511254</v>
      </c>
      <c r="E26" s="102">
        <v>983023</v>
      </c>
      <c r="F26" s="116">
        <v>58688</v>
      </c>
      <c r="G26" s="125">
        <v>49694</v>
      </c>
      <c r="H26" s="140">
        <v>108382</v>
      </c>
      <c r="I26" s="153">
        <v>12.44</v>
      </c>
      <c r="J26" s="167">
        <v>9.7200000000000006</v>
      </c>
      <c r="K26" s="182">
        <v>11.03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25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3</v>
      </c>
      <c r="I5" s="142" t="s">
        <v>50</v>
      </c>
      <c r="J5" s="156">
        <v>0.58333333333333337</v>
      </c>
      <c r="K5" s="142" t="s">
        <v>19</v>
      </c>
    </row>
    <row r="6" spans="1:12" ht="15" customHeight="1" x14ac:dyDescent="0.2">
      <c r="A6" s="208" t="s">
        <v>24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29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>
        <v>109680</v>
      </c>
      <c r="D8" s="81">
        <v>125439</v>
      </c>
      <c r="E8" s="94">
        <v>235119</v>
      </c>
      <c r="F8" s="107">
        <v>26707</v>
      </c>
      <c r="G8" s="120">
        <v>25853</v>
      </c>
      <c r="H8" s="132">
        <v>52560</v>
      </c>
      <c r="I8" s="143">
        <v>24.35</v>
      </c>
      <c r="J8" s="157">
        <v>20.61</v>
      </c>
      <c r="K8" s="172">
        <v>22.35</v>
      </c>
      <c r="L8" s="183"/>
    </row>
    <row r="9" spans="1:12" ht="15" customHeight="1" x14ac:dyDescent="0.2">
      <c r="A9" s="213"/>
      <c r="B9" s="59" t="s">
        <v>21</v>
      </c>
      <c r="C9" s="69">
        <v>13160</v>
      </c>
      <c r="D9" s="82">
        <v>14436</v>
      </c>
      <c r="E9" s="95">
        <v>27596</v>
      </c>
      <c r="F9" s="107">
        <v>3000</v>
      </c>
      <c r="G9" s="120">
        <v>2841</v>
      </c>
      <c r="H9" s="133">
        <v>5841</v>
      </c>
      <c r="I9" s="144">
        <v>22.8</v>
      </c>
      <c r="J9" s="158">
        <v>19.68</v>
      </c>
      <c r="K9" s="173">
        <v>21.17</v>
      </c>
    </row>
    <row r="10" spans="1:12" ht="15" customHeight="1" x14ac:dyDescent="0.2">
      <c r="A10" s="214"/>
      <c r="B10" s="60" t="s">
        <v>53</v>
      </c>
      <c r="C10" s="70">
        <v>122840</v>
      </c>
      <c r="D10" s="83">
        <v>139875</v>
      </c>
      <c r="E10" s="96">
        <v>262715</v>
      </c>
      <c r="F10" s="108">
        <v>29707</v>
      </c>
      <c r="G10" s="121">
        <v>28694</v>
      </c>
      <c r="H10" s="134">
        <v>58401</v>
      </c>
      <c r="I10" s="145">
        <v>24.18</v>
      </c>
      <c r="J10" s="159">
        <v>20.51</v>
      </c>
      <c r="K10" s="174">
        <v>22.23</v>
      </c>
    </row>
    <row r="11" spans="1:12" ht="15" customHeight="1" x14ac:dyDescent="0.2">
      <c r="A11" s="204" t="s">
        <v>42</v>
      </c>
      <c r="B11" s="61" t="s">
        <v>2</v>
      </c>
      <c r="C11" s="71">
        <v>18769</v>
      </c>
      <c r="D11" s="84">
        <v>20637</v>
      </c>
      <c r="E11" s="97">
        <v>39406</v>
      </c>
      <c r="F11" s="109">
        <v>4722</v>
      </c>
      <c r="G11" s="122">
        <v>4685</v>
      </c>
      <c r="H11" s="135">
        <v>9407</v>
      </c>
      <c r="I11" s="146">
        <v>25.16</v>
      </c>
      <c r="J11" s="160">
        <v>22.7</v>
      </c>
      <c r="K11" s="175">
        <v>23.87</v>
      </c>
    </row>
    <row r="12" spans="1:12" ht="15" customHeight="1" x14ac:dyDescent="0.2">
      <c r="A12" s="205"/>
      <c r="B12" s="62" t="s">
        <v>56</v>
      </c>
      <c r="C12" s="68">
        <v>13081</v>
      </c>
      <c r="D12" s="81">
        <v>14461</v>
      </c>
      <c r="E12" s="94">
        <v>27542</v>
      </c>
      <c r="F12" s="107">
        <v>3633</v>
      </c>
      <c r="G12" s="120">
        <v>3492</v>
      </c>
      <c r="H12" s="132">
        <v>7125</v>
      </c>
      <c r="I12" s="143">
        <v>27.77</v>
      </c>
      <c r="J12" s="157">
        <v>24.15</v>
      </c>
      <c r="K12" s="172">
        <v>25.87</v>
      </c>
    </row>
    <row r="13" spans="1:12" ht="15" customHeight="1" x14ac:dyDescent="0.2">
      <c r="A13" s="205"/>
      <c r="B13" s="63" t="s">
        <v>30</v>
      </c>
      <c r="C13" s="72">
        <v>12806</v>
      </c>
      <c r="D13" s="85">
        <v>13710</v>
      </c>
      <c r="E13" s="98">
        <v>26516</v>
      </c>
      <c r="F13" s="110">
        <v>2420</v>
      </c>
      <c r="G13" s="123">
        <v>2173</v>
      </c>
      <c r="H13" s="136">
        <v>4593</v>
      </c>
      <c r="I13" s="147">
        <v>18.899999999999999</v>
      </c>
      <c r="J13" s="161">
        <v>15.85</v>
      </c>
      <c r="K13" s="176">
        <v>17.32</v>
      </c>
    </row>
    <row r="14" spans="1:12" ht="15" customHeight="1" x14ac:dyDescent="0.2">
      <c r="A14" s="205"/>
      <c r="B14" s="59" t="s">
        <v>18</v>
      </c>
      <c r="C14" s="69">
        <v>11787</v>
      </c>
      <c r="D14" s="82">
        <v>12946</v>
      </c>
      <c r="E14" s="95">
        <v>24733</v>
      </c>
      <c r="F14" s="111">
        <v>2617</v>
      </c>
      <c r="G14" s="124">
        <v>2468</v>
      </c>
      <c r="H14" s="133">
        <v>5085</v>
      </c>
      <c r="I14" s="144">
        <v>22.2</v>
      </c>
      <c r="J14" s="158">
        <v>19.059999999999999</v>
      </c>
      <c r="K14" s="173">
        <v>20.56</v>
      </c>
    </row>
    <row r="15" spans="1:12" ht="15" customHeight="1" x14ac:dyDescent="0.2">
      <c r="A15" s="205"/>
      <c r="B15" s="63" t="s">
        <v>41</v>
      </c>
      <c r="C15" s="72">
        <v>9845</v>
      </c>
      <c r="D15" s="85">
        <v>10926</v>
      </c>
      <c r="E15" s="98">
        <v>20771</v>
      </c>
      <c r="F15" s="110">
        <v>1288</v>
      </c>
      <c r="G15" s="123">
        <v>1043</v>
      </c>
      <c r="H15" s="136">
        <v>2331</v>
      </c>
      <c r="I15" s="147">
        <v>13.08</v>
      </c>
      <c r="J15" s="161">
        <v>9.5500000000000007</v>
      </c>
      <c r="K15" s="176">
        <v>11.22</v>
      </c>
    </row>
    <row r="16" spans="1:12" ht="15" customHeight="1" x14ac:dyDescent="0.2">
      <c r="A16" s="205"/>
      <c r="B16" s="64" t="s">
        <v>1</v>
      </c>
      <c r="C16" s="73">
        <v>22096</v>
      </c>
      <c r="D16" s="86">
        <v>23260</v>
      </c>
      <c r="E16" s="99">
        <v>45356</v>
      </c>
      <c r="F16" s="112">
        <v>3836</v>
      </c>
      <c r="G16" s="125">
        <v>3617</v>
      </c>
      <c r="H16" s="137">
        <v>7453</v>
      </c>
      <c r="I16" s="148">
        <v>17.36</v>
      </c>
      <c r="J16" s="162">
        <v>15.55</v>
      </c>
      <c r="K16" s="177">
        <v>16.43</v>
      </c>
    </row>
    <row r="17" spans="1:11" ht="15" customHeight="1" x14ac:dyDescent="0.2">
      <c r="A17" s="206"/>
      <c r="B17" s="60" t="s">
        <v>57</v>
      </c>
      <c r="C17" s="70">
        <v>88384</v>
      </c>
      <c r="D17" s="83">
        <v>95940</v>
      </c>
      <c r="E17" s="96">
        <v>184324</v>
      </c>
      <c r="F17" s="108">
        <v>18516</v>
      </c>
      <c r="G17" s="121">
        <v>17478</v>
      </c>
      <c r="H17" s="134">
        <v>35994</v>
      </c>
      <c r="I17" s="145">
        <v>20.95</v>
      </c>
      <c r="J17" s="159">
        <v>18.22</v>
      </c>
      <c r="K17" s="174">
        <v>19.53</v>
      </c>
    </row>
    <row r="18" spans="1:11" ht="15" customHeight="1" x14ac:dyDescent="0.2">
      <c r="A18" s="215" t="s">
        <v>11</v>
      </c>
      <c r="B18" s="61" t="s">
        <v>58</v>
      </c>
      <c r="C18" s="71">
        <v>36533</v>
      </c>
      <c r="D18" s="84">
        <v>40265</v>
      </c>
      <c r="E18" s="97">
        <v>76798</v>
      </c>
      <c r="F18" s="109">
        <v>8614</v>
      </c>
      <c r="G18" s="122">
        <v>7751</v>
      </c>
      <c r="H18" s="135">
        <v>16365</v>
      </c>
      <c r="I18" s="146">
        <v>23.58</v>
      </c>
      <c r="J18" s="160">
        <v>19.25</v>
      </c>
      <c r="K18" s="175">
        <v>21.31</v>
      </c>
    </row>
    <row r="19" spans="1:11" ht="15" customHeight="1" x14ac:dyDescent="0.2">
      <c r="A19" s="215"/>
      <c r="B19" s="63" t="s">
        <v>59</v>
      </c>
      <c r="C19" s="72">
        <v>38624</v>
      </c>
      <c r="D19" s="85">
        <v>38229</v>
      </c>
      <c r="E19" s="98">
        <v>76853</v>
      </c>
      <c r="F19" s="110">
        <v>7787</v>
      </c>
      <c r="G19" s="123">
        <v>6228</v>
      </c>
      <c r="H19" s="136">
        <v>14015</v>
      </c>
      <c r="I19" s="147">
        <v>20.16</v>
      </c>
      <c r="J19" s="161">
        <v>16.29</v>
      </c>
      <c r="K19" s="176">
        <v>18.239999999999998</v>
      </c>
    </row>
    <row r="20" spans="1:11" ht="15" customHeight="1" x14ac:dyDescent="0.2">
      <c r="A20" s="215"/>
      <c r="B20" s="63" t="s">
        <v>44</v>
      </c>
      <c r="C20" s="72">
        <v>43791</v>
      </c>
      <c r="D20" s="85">
        <v>46406</v>
      </c>
      <c r="E20" s="98">
        <v>90197</v>
      </c>
      <c r="F20" s="110">
        <v>9231</v>
      </c>
      <c r="G20" s="123">
        <v>7662</v>
      </c>
      <c r="H20" s="136">
        <v>16893</v>
      </c>
      <c r="I20" s="147">
        <v>21.08</v>
      </c>
      <c r="J20" s="161">
        <v>16.510000000000002</v>
      </c>
      <c r="K20" s="176">
        <v>18.73</v>
      </c>
    </row>
    <row r="21" spans="1:11" ht="15" customHeight="1" x14ac:dyDescent="0.2">
      <c r="A21" s="215"/>
      <c r="B21" s="64" t="s">
        <v>14</v>
      </c>
      <c r="C21" s="73">
        <v>44523</v>
      </c>
      <c r="D21" s="86">
        <v>47207</v>
      </c>
      <c r="E21" s="99">
        <v>91730</v>
      </c>
      <c r="F21" s="112">
        <v>9052</v>
      </c>
      <c r="G21" s="125">
        <v>7921</v>
      </c>
      <c r="H21" s="137">
        <v>16973</v>
      </c>
      <c r="I21" s="148">
        <v>20.329999999999998</v>
      </c>
      <c r="J21" s="162">
        <v>16.78</v>
      </c>
      <c r="K21" s="177">
        <v>18.5</v>
      </c>
    </row>
    <row r="22" spans="1:11" ht="15" customHeight="1" x14ac:dyDescent="0.2">
      <c r="A22" s="216"/>
      <c r="B22" s="65" t="s">
        <v>5</v>
      </c>
      <c r="C22" s="74">
        <v>163471</v>
      </c>
      <c r="D22" s="87">
        <v>172107</v>
      </c>
      <c r="E22" s="100">
        <v>335578</v>
      </c>
      <c r="F22" s="113">
        <v>34684</v>
      </c>
      <c r="G22" s="126">
        <v>29562</v>
      </c>
      <c r="H22" s="138">
        <v>64246</v>
      </c>
      <c r="I22" s="149">
        <v>21.22</v>
      </c>
      <c r="J22" s="163">
        <v>17.18</v>
      </c>
      <c r="K22" s="178">
        <v>19.14</v>
      </c>
    </row>
    <row r="23" spans="1:11" ht="15" customHeight="1" x14ac:dyDescent="0.2">
      <c r="A23" s="198" t="s">
        <v>61</v>
      </c>
      <c r="B23" s="199"/>
      <c r="C23" s="75" t="s">
        <v>20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v>374695</v>
      </c>
      <c r="D24" s="89">
        <v>407922</v>
      </c>
      <c r="E24" s="102">
        <v>782617</v>
      </c>
      <c r="F24" s="112">
        <v>82907</v>
      </c>
      <c r="G24" s="125">
        <v>75734</v>
      </c>
      <c r="H24" s="140">
        <v>158641</v>
      </c>
      <c r="I24" s="151">
        <v>22.13</v>
      </c>
      <c r="J24" s="165">
        <v>18.57</v>
      </c>
      <c r="K24" s="180">
        <v>20.27</v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>
        <v>471769</v>
      </c>
      <c r="D26" s="91">
        <v>511254</v>
      </c>
      <c r="E26" s="102">
        <v>983023</v>
      </c>
      <c r="F26" s="116">
        <v>104402</v>
      </c>
      <c r="G26" s="125">
        <v>94940</v>
      </c>
      <c r="H26" s="140">
        <v>199342</v>
      </c>
      <c r="I26" s="153">
        <v>22.13</v>
      </c>
      <c r="J26" s="167">
        <v>18.57</v>
      </c>
      <c r="K26" s="182">
        <v>20.28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25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4</v>
      </c>
      <c r="I5" s="142" t="s">
        <v>50</v>
      </c>
      <c r="J5" s="156">
        <v>0.66666666666666663</v>
      </c>
      <c r="K5" s="142" t="s">
        <v>19</v>
      </c>
    </row>
    <row r="6" spans="1:12" ht="15" customHeight="1" x14ac:dyDescent="0.2">
      <c r="A6" s="208" t="s">
        <v>24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29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/>
      <c r="D8" s="81"/>
      <c r="E8" s="94">
        <f>SUM(C8:D8)</f>
        <v>0</v>
      </c>
      <c r="F8" s="107">
        <f>ROUND(C8*I8/100,0)</f>
        <v>0</v>
      </c>
      <c r="G8" s="120">
        <f>ROUND(D8*J8/100,0)</f>
        <v>0</v>
      </c>
      <c r="H8" s="132">
        <f>SUM(F8:G8)</f>
        <v>0</v>
      </c>
      <c r="I8" s="143"/>
      <c r="J8" s="157"/>
      <c r="K8" s="172"/>
      <c r="L8" s="183"/>
    </row>
    <row r="9" spans="1:12" ht="15" customHeight="1" x14ac:dyDescent="0.2">
      <c r="A9" s="213"/>
      <c r="B9" s="59" t="s">
        <v>21</v>
      </c>
      <c r="C9" s="69"/>
      <c r="D9" s="82"/>
      <c r="E9" s="95">
        <f>SUM(C9:D9)</f>
        <v>0</v>
      </c>
      <c r="F9" s="107">
        <f>ROUND(C9*I9/100,0)</f>
        <v>0</v>
      </c>
      <c r="G9" s="120">
        <f>ROUND(D9*J9/100,0)</f>
        <v>0</v>
      </c>
      <c r="H9" s="133">
        <f>SUM(F9:G9)</f>
        <v>0</v>
      </c>
      <c r="I9" s="144"/>
      <c r="J9" s="158"/>
      <c r="K9" s="173"/>
    </row>
    <row r="10" spans="1:12" ht="15" customHeight="1" x14ac:dyDescent="0.2">
      <c r="A10" s="214"/>
      <c r="B10" s="60" t="s">
        <v>53</v>
      </c>
      <c r="C10" s="70">
        <f t="shared" ref="C10:H10" si="0">SUM(C8:C9)</f>
        <v>0</v>
      </c>
      <c r="D10" s="83">
        <f t="shared" si="0"/>
        <v>0</v>
      </c>
      <c r="E10" s="96">
        <f t="shared" si="0"/>
        <v>0</v>
      </c>
      <c r="F10" s="108">
        <f t="shared" si="0"/>
        <v>0</v>
      </c>
      <c r="G10" s="121">
        <f t="shared" si="0"/>
        <v>0</v>
      </c>
      <c r="H10" s="134">
        <f t="shared" si="0"/>
        <v>0</v>
      </c>
      <c r="I10" s="145" t="str">
        <f>IF(F10=0," ",ROUND(F10/C10*100,2))</f>
        <v xml:space="preserve"> </v>
      </c>
      <c r="J10" s="159" t="str">
        <f>IF(G10=0," ",ROUND(G10/D10*100,2))</f>
        <v xml:space="preserve"> </v>
      </c>
      <c r="K10" s="174" t="str">
        <f>IF(H10=0," ",ROUND(H10/E10*100,2))</f>
        <v xml:space="preserve"> </v>
      </c>
    </row>
    <row r="11" spans="1:12" ht="15" customHeight="1" x14ac:dyDescent="0.2">
      <c r="A11" s="204" t="s">
        <v>42</v>
      </c>
      <c r="B11" s="61" t="s">
        <v>2</v>
      </c>
      <c r="C11" s="71"/>
      <c r="D11" s="84"/>
      <c r="E11" s="97">
        <f t="shared" ref="E11:E16" si="1">SUM(C11:D11)</f>
        <v>0</v>
      </c>
      <c r="F11" s="109">
        <f t="shared" ref="F11:G16" si="2">ROUND(C11*I11/100,0)</f>
        <v>0</v>
      </c>
      <c r="G11" s="122">
        <f t="shared" si="2"/>
        <v>0</v>
      </c>
      <c r="H11" s="135">
        <f t="shared" ref="H11:H16" si="3">SUM(F11:G11)</f>
        <v>0</v>
      </c>
      <c r="I11" s="146"/>
      <c r="J11" s="160"/>
      <c r="K11" s="175"/>
    </row>
    <row r="12" spans="1:12" ht="15" customHeight="1" x14ac:dyDescent="0.2">
      <c r="A12" s="205"/>
      <c r="B12" s="62" t="s">
        <v>56</v>
      </c>
      <c r="C12" s="68"/>
      <c r="D12" s="81"/>
      <c r="E12" s="94">
        <f t="shared" si="1"/>
        <v>0</v>
      </c>
      <c r="F12" s="107">
        <f t="shared" si="2"/>
        <v>0</v>
      </c>
      <c r="G12" s="120">
        <f t="shared" si="2"/>
        <v>0</v>
      </c>
      <c r="H12" s="132">
        <f t="shared" si="3"/>
        <v>0</v>
      </c>
      <c r="I12" s="143"/>
      <c r="J12" s="157"/>
      <c r="K12" s="172"/>
    </row>
    <row r="13" spans="1:12" ht="15" customHeight="1" x14ac:dyDescent="0.2">
      <c r="A13" s="205"/>
      <c r="B13" s="63" t="s">
        <v>30</v>
      </c>
      <c r="C13" s="72"/>
      <c r="D13" s="85"/>
      <c r="E13" s="98">
        <f t="shared" si="1"/>
        <v>0</v>
      </c>
      <c r="F13" s="110">
        <f t="shared" si="2"/>
        <v>0</v>
      </c>
      <c r="G13" s="123">
        <f t="shared" si="2"/>
        <v>0</v>
      </c>
      <c r="H13" s="136">
        <f t="shared" si="3"/>
        <v>0</v>
      </c>
      <c r="I13" s="147"/>
      <c r="J13" s="161"/>
      <c r="K13" s="176"/>
    </row>
    <row r="14" spans="1:12" ht="15" customHeight="1" x14ac:dyDescent="0.2">
      <c r="A14" s="205"/>
      <c r="B14" s="59" t="s">
        <v>18</v>
      </c>
      <c r="C14" s="69"/>
      <c r="D14" s="82"/>
      <c r="E14" s="95">
        <f t="shared" si="1"/>
        <v>0</v>
      </c>
      <c r="F14" s="111">
        <f t="shared" si="2"/>
        <v>0</v>
      </c>
      <c r="G14" s="124">
        <f t="shared" si="2"/>
        <v>0</v>
      </c>
      <c r="H14" s="133">
        <f t="shared" si="3"/>
        <v>0</v>
      </c>
      <c r="I14" s="144"/>
      <c r="J14" s="158"/>
      <c r="K14" s="173"/>
    </row>
    <row r="15" spans="1:12" ht="15" customHeight="1" x14ac:dyDescent="0.2">
      <c r="A15" s="205"/>
      <c r="B15" s="63" t="s">
        <v>41</v>
      </c>
      <c r="C15" s="72"/>
      <c r="D15" s="85"/>
      <c r="E15" s="98">
        <f t="shared" si="1"/>
        <v>0</v>
      </c>
      <c r="F15" s="110">
        <f t="shared" si="2"/>
        <v>0</v>
      </c>
      <c r="G15" s="123">
        <f t="shared" si="2"/>
        <v>0</v>
      </c>
      <c r="H15" s="136">
        <f t="shared" si="3"/>
        <v>0</v>
      </c>
      <c r="I15" s="147"/>
      <c r="J15" s="161"/>
      <c r="K15" s="176"/>
    </row>
    <row r="16" spans="1:12" ht="15" customHeight="1" x14ac:dyDescent="0.2">
      <c r="A16" s="205"/>
      <c r="B16" s="64" t="s">
        <v>1</v>
      </c>
      <c r="C16" s="73"/>
      <c r="D16" s="86"/>
      <c r="E16" s="99">
        <f t="shared" si="1"/>
        <v>0</v>
      </c>
      <c r="F16" s="112">
        <f t="shared" si="2"/>
        <v>0</v>
      </c>
      <c r="G16" s="125">
        <f t="shared" si="2"/>
        <v>0</v>
      </c>
      <c r="H16" s="137">
        <f t="shared" si="3"/>
        <v>0</v>
      </c>
      <c r="I16" s="148"/>
      <c r="J16" s="162"/>
      <c r="K16" s="177"/>
    </row>
    <row r="17" spans="1:11" ht="15" customHeight="1" x14ac:dyDescent="0.2">
      <c r="A17" s="206"/>
      <c r="B17" s="60" t="s">
        <v>57</v>
      </c>
      <c r="C17" s="70">
        <f t="shared" ref="C17:H17" si="4">SUM(C11:C16)</f>
        <v>0</v>
      </c>
      <c r="D17" s="83">
        <f t="shared" si="4"/>
        <v>0</v>
      </c>
      <c r="E17" s="96">
        <f t="shared" si="4"/>
        <v>0</v>
      </c>
      <c r="F17" s="108">
        <f t="shared" si="4"/>
        <v>0</v>
      </c>
      <c r="G17" s="121">
        <f t="shared" si="4"/>
        <v>0</v>
      </c>
      <c r="H17" s="134">
        <f t="shared" si="4"/>
        <v>0</v>
      </c>
      <c r="I17" s="145" t="str">
        <f>IF(F17=0," ",ROUND(F17/C17*100,2))</f>
        <v xml:space="preserve"> </v>
      </c>
      <c r="J17" s="159" t="str">
        <f>IF(G17=0," ",ROUND(G17/D17*100,2))</f>
        <v xml:space="preserve"> </v>
      </c>
      <c r="K17" s="174" t="str">
        <f>IF(H17=0," ",ROUND(H17/E17*100,2))</f>
        <v xml:space="preserve"> </v>
      </c>
    </row>
    <row r="18" spans="1:11" ht="15" customHeight="1" x14ac:dyDescent="0.2">
      <c r="A18" s="215" t="s">
        <v>11</v>
      </c>
      <c r="B18" s="61" t="s">
        <v>58</v>
      </c>
      <c r="C18" s="71"/>
      <c r="D18" s="84"/>
      <c r="E18" s="97">
        <f>SUM(C18:D18)</f>
        <v>0</v>
      </c>
      <c r="F18" s="109">
        <f t="shared" ref="F18:G21" si="5">ROUND(C18*I18/100,0)</f>
        <v>0</v>
      </c>
      <c r="G18" s="122">
        <f t="shared" si="5"/>
        <v>0</v>
      </c>
      <c r="H18" s="135">
        <f>SUM(F18:G18)</f>
        <v>0</v>
      </c>
      <c r="I18" s="146"/>
      <c r="J18" s="160"/>
      <c r="K18" s="175"/>
    </row>
    <row r="19" spans="1:11" ht="15" customHeight="1" x14ac:dyDescent="0.2">
      <c r="A19" s="215"/>
      <c r="B19" s="63" t="s">
        <v>59</v>
      </c>
      <c r="C19" s="72"/>
      <c r="D19" s="85"/>
      <c r="E19" s="98">
        <f>SUM(C19:D19)</f>
        <v>0</v>
      </c>
      <c r="F19" s="110">
        <f t="shared" si="5"/>
        <v>0</v>
      </c>
      <c r="G19" s="123">
        <f t="shared" si="5"/>
        <v>0</v>
      </c>
      <c r="H19" s="136">
        <f>SUM(F19:G19)</f>
        <v>0</v>
      </c>
      <c r="I19" s="147"/>
      <c r="J19" s="161"/>
      <c r="K19" s="176"/>
    </row>
    <row r="20" spans="1:11" ht="15" customHeight="1" x14ac:dyDescent="0.2">
      <c r="A20" s="215"/>
      <c r="B20" s="63" t="s">
        <v>44</v>
      </c>
      <c r="C20" s="72"/>
      <c r="D20" s="85"/>
      <c r="E20" s="98">
        <f>SUM(C20:D20)</f>
        <v>0</v>
      </c>
      <c r="F20" s="110">
        <f t="shared" si="5"/>
        <v>0</v>
      </c>
      <c r="G20" s="123">
        <f t="shared" si="5"/>
        <v>0</v>
      </c>
      <c r="H20" s="136">
        <f>SUM(F20:G20)</f>
        <v>0</v>
      </c>
      <c r="I20" s="147"/>
      <c r="J20" s="161"/>
      <c r="K20" s="176"/>
    </row>
    <row r="21" spans="1:11" ht="15" customHeight="1" x14ac:dyDescent="0.2">
      <c r="A21" s="215"/>
      <c r="B21" s="64" t="s">
        <v>14</v>
      </c>
      <c r="C21" s="73"/>
      <c r="D21" s="86"/>
      <c r="E21" s="99">
        <f>SUM(C21:D21)</f>
        <v>0</v>
      </c>
      <c r="F21" s="112">
        <f t="shared" si="5"/>
        <v>0</v>
      </c>
      <c r="G21" s="125">
        <f t="shared" si="5"/>
        <v>0</v>
      </c>
      <c r="H21" s="137">
        <f>SUM(F21:G21)</f>
        <v>0</v>
      </c>
      <c r="I21" s="148"/>
      <c r="J21" s="162"/>
      <c r="K21" s="177"/>
    </row>
    <row r="22" spans="1:11" ht="15" customHeight="1" x14ac:dyDescent="0.2">
      <c r="A22" s="216"/>
      <c r="B22" s="65" t="s">
        <v>5</v>
      </c>
      <c r="C22" s="74">
        <f t="shared" ref="C22:H22" si="6">SUM(C18:C21)</f>
        <v>0</v>
      </c>
      <c r="D22" s="87">
        <f t="shared" si="6"/>
        <v>0</v>
      </c>
      <c r="E22" s="100">
        <f t="shared" si="6"/>
        <v>0</v>
      </c>
      <c r="F22" s="113">
        <f t="shared" si="6"/>
        <v>0</v>
      </c>
      <c r="G22" s="126">
        <f t="shared" si="6"/>
        <v>0</v>
      </c>
      <c r="H22" s="138">
        <f t="shared" si="6"/>
        <v>0</v>
      </c>
      <c r="I22" s="149" t="str">
        <f>IF(F22=0," ",ROUND(F22/C22*100,2))</f>
        <v xml:space="preserve"> </v>
      </c>
      <c r="J22" s="163" t="str">
        <f>IF(G22=0," ",ROUND(G22/D22*100,2))</f>
        <v xml:space="preserve"> </v>
      </c>
      <c r="K22" s="178" t="str">
        <f>IF(H22=0," ",ROUND(H22/E22*100,2))</f>
        <v xml:space="preserve"> </v>
      </c>
    </row>
    <row r="23" spans="1:11" ht="15" customHeight="1" x14ac:dyDescent="0.2">
      <c r="A23" s="198" t="s">
        <v>61</v>
      </c>
      <c r="B23" s="199"/>
      <c r="C23" s="75" t="s">
        <v>20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f>SUM(C22,C17,C10)</f>
        <v>0</v>
      </c>
      <c r="D24" s="89">
        <f>SUM(D22,D17,D10)</f>
        <v>0</v>
      </c>
      <c r="E24" s="102">
        <f>C24+D24</f>
        <v>0</v>
      </c>
      <c r="F24" s="112">
        <f>SUM(F10,F17,F22)</f>
        <v>0</v>
      </c>
      <c r="G24" s="125">
        <f>SUM(G10,G17,G22)</f>
        <v>0</v>
      </c>
      <c r="H24" s="140">
        <f>F24+G24</f>
        <v>0</v>
      </c>
      <c r="I24" s="151" t="str">
        <f>IFERROR(ROUND(SUM(F10,F17,F22)/C24*100,2),"")</f>
        <v/>
      </c>
      <c r="J24" s="165" t="str">
        <f>IFERROR(ROUND(SUM(G10,G17,G22)/D24*100,2),"")</f>
        <v/>
      </c>
      <c r="K24" s="180" t="str">
        <f>IFERROR(ROUND(SUM(H10,H17,H22)/E24*100,2),"")</f>
        <v/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/>
      <c r="D26" s="91"/>
      <c r="E26" s="102">
        <f>SUM(C26:D26)</f>
        <v>0</v>
      </c>
      <c r="F26" s="116" t="str">
        <f>IFERROR(IF(C26=0," ",ROUND(C26*I24/100,0)),"")</f>
        <v xml:space="preserve"> </v>
      </c>
      <c r="G26" s="125" t="str">
        <f>IFERROR(IF(D26=0," ",ROUND(D26*J24/100,0)),"")</f>
        <v xml:space="preserve"> </v>
      </c>
      <c r="H26" s="140" t="str">
        <f>IF(E26=0," ",F26+G26)</f>
        <v xml:space="preserve"> </v>
      </c>
      <c r="I26" s="153" t="str">
        <f>IFERROR(IF(F24=0," ",ROUND(F26/C26*100,2)),"")</f>
        <v xml:space="preserve"> </v>
      </c>
      <c r="J26" s="167" t="str">
        <f>IFERROR(IF(G24=0," ",ROUND(G26/D26*100,2)),"")</f>
        <v xml:space="preserve"> </v>
      </c>
      <c r="K26" s="182" t="str">
        <f>IFERROR(IF(H24=0," ",ROUND(H26/E26*100,2)),"")</f>
        <v xml:space="preserve"> 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25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5</v>
      </c>
      <c r="I5" s="142" t="s">
        <v>50</v>
      </c>
      <c r="J5" s="156">
        <v>0.75</v>
      </c>
      <c r="K5" s="142" t="s">
        <v>19</v>
      </c>
    </row>
    <row r="6" spans="1:12" ht="15" customHeight="1" x14ac:dyDescent="0.2">
      <c r="A6" s="208" t="s">
        <v>24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29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/>
      <c r="D8" s="81"/>
      <c r="E8" s="94">
        <f>SUM(C8:D8)</f>
        <v>0</v>
      </c>
      <c r="F8" s="107">
        <f>ROUND(C8*I8/100,0)</f>
        <v>0</v>
      </c>
      <c r="G8" s="120">
        <f>ROUND(D8*J8/100,0)</f>
        <v>0</v>
      </c>
      <c r="H8" s="132">
        <f>SUM(F8:G8)</f>
        <v>0</v>
      </c>
      <c r="I8" s="143"/>
      <c r="J8" s="157"/>
      <c r="K8" s="172"/>
      <c r="L8" s="183"/>
    </row>
    <row r="9" spans="1:12" ht="15" customHeight="1" x14ac:dyDescent="0.2">
      <c r="A9" s="213"/>
      <c r="B9" s="59" t="s">
        <v>21</v>
      </c>
      <c r="C9" s="69"/>
      <c r="D9" s="82"/>
      <c r="E9" s="95">
        <f>SUM(C9:D9)</f>
        <v>0</v>
      </c>
      <c r="F9" s="107">
        <f>ROUND(C9*I9/100,0)</f>
        <v>0</v>
      </c>
      <c r="G9" s="120">
        <f>ROUND(D9*J9/100,0)</f>
        <v>0</v>
      </c>
      <c r="H9" s="133">
        <f>SUM(F9:G9)</f>
        <v>0</v>
      </c>
      <c r="I9" s="144"/>
      <c r="J9" s="158"/>
      <c r="K9" s="173"/>
    </row>
    <row r="10" spans="1:12" ht="15" customHeight="1" x14ac:dyDescent="0.2">
      <c r="A10" s="214"/>
      <c r="B10" s="60" t="s">
        <v>53</v>
      </c>
      <c r="C10" s="70">
        <f t="shared" ref="C10:H10" si="0">SUM(C8:C9)</f>
        <v>0</v>
      </c>
      <c r="D10" s="83">
        <f t="shared" si="0"/>
        <v>0</v>
      </c>
      <c r="E10" s="96">
        <f t="shared" si="0"/>
        <v>0</v>
      </c>
      <c r="F10" s="108">
        <f t="shared" si="0"/>
        <v>0</v>
      </c>
      <c r="G10" s="121">
        <f t="shared" si="0"/>
        <v>0</v>
      </c>
      <c r="H10" s="134">
        <f t="shared" si="0"/>
        <v>0</v>
      </c>
      <c r="I10" s="145" t="str">
        <f>IF(F10=0," ",ROUND(F10/C10*100,2))</f>
        <v xml:space="preserve"> </v>
      </c>
      <c r="J10" s="159" t="str">
        <f>IF(G10=0," ",ROUND(G10/D10*100,2))</f>
        <v xml:space="preserve"> </v>
      </c>
      <c r="K10" s="174" t="str">
        <f>IF(H10=0," ",ROUND(H10/E10*100,2))</f>
        <v xml:space="preserve"> </v>
      </c>
    </row>
    <row r="11" spans="1:12" ht="15" customHeight="1" x14ac:dyDescent="0.2">
      <c r="A11" s="204" t="s">
        <v>42</v>
      </c>
      <c r="B11" s="61" t="s">
        <v>2</v>
      </c>
      <c r="C11" s="71"/>
      <c r="D11" s="84"/>
      <c r="E11" s="97">
        <f t="shared" ref="E11:E16" si="1">SUM(C11:D11)</f>
        <v>0</v>
      </c>
      <c r="F11" s="109">
        <f t="shared" ref="F11:G16" si="2">ROUND(C11*I11/100,0)</f>
        <v>0</v>
      </c>
      <c r="G11" s="122">
        <f t="shared" si="2"/>
        <v>0</v>
      </c>
      <c r="H11" s="135">
        <f t="shared" ref="H11:H16" si="3">SUM(F11:G11)</f>
        <v>0</v>
      </c>
      <c r="I11" s="146"/>
      <c r="J11" s="160"/>
      <c r="K11" s="175"/>
    </row>
    <row r="12" spans="1:12" ht="15" customHeight="1" x14ac:dyDescent="0.2">
      <c r="A12" s="205"/>
      <c r="B12" s="62" t="s">
        <v>56</v>
      </c>
      <c r="C12" s="68"/>
      <c r="D12" s="81"/>
      <c r="E12" s="94">
        <f t="shared" si="1"/>
        <v>0</v>
      </c>
      <c r="F12" s="107">
        <f t="shared" si="2"/>
        <v>0</v>
      </c>
      <c r="G12" s="120">
        <f t="shared" si="2"/>
        <v>0</v>
      </c>
      <c r="H12" s="132">
        <f t="shared" si="3"/>
        <v>0</v>
      </c>
      <c r="I12" s="143"/>
      <c r="J12" s="157"/>
      <c r="K12" s="172"/>
    </row>
    <row r="13" spans="1:12" ht="15" customHeight="1" x14ac:dyDescent="0.2">
      <c r="A13" s="205"/>
      <c r="B13" s="63" t="s">
        <v>30</v>
      </c>
      <c r="C13" s="72"/>
      <c r="D13" s="85"/>
      <c r="E13" s="98">
        <f t="shared" si="1"/>
        <v>0</v>
      </c>
      <c r="F13" s="110">
        <f t="shared" si="2"/>
        <v>0</v>
      </c>
      <c r="G13" s="123">
        <f t="shared" si="2"/>
        <v>0</v>
      </c>
      <c r="H13" s="136">
        <f t="shared" si="3"/>
        <v>0</v>
      </c>
      <c r="I13" s="147"/>
      <c r="J13" s="161"/>
      <c r="K13" s="176"/>
    </row>
    <row r="14" spans="1:12" ht="15" customHeight="1" x14ac:dyDescent="0.2">
      <c r="A14" s="205"/>
      <c r="B14" s="59" t="s">
        <v>18</v>
      </c>
      <c r="C14" s="69"/>
      <c r="D14" s="82"/>
      <c r="E14" s="95">
        <f t="shared" si="1"/>
        <v>0</v>
      </c>
      <c r="F14" s="111">
        <f t="shared" si="2"/>
        <v>0</v>
      </c>
      <c r="G14" s="124">
        <f t="shared" si="2"/>
        <v>0</v>
      </c>
      <c r="H14" s="133">
        <f t="shared" si="3"/>
        <v>0</v>
      </c>
      <c r="I14" s="144"/>
      <c r="J14" s="158"/>
      <c r="K14" s="173"/>
    </row>
    <row r="15" spans="1:12" ht="15" customHeight="1" x14ac:dyDescent="0.2">
      <c r="A15" s="205"/>
      <c r="B15" s="63" t="s">
        <v>41</v>
      </c>
      <c r="C15" s="72"/>
      <c r="D15" s="85"/>
      <c r="E15" s="98">
        <f t="shared" si="1"/>
        <v>0</v>
      </c>
      <c r="F15" s="110">
        <f t="shared" si="2"/>
        <v>0</v>
      </c>
      <c r="G15" s="123">
        <f t="shared" si="2"/>
        <v>0</v>
      </c>
      <c r="H15" s="136">
        <f t="shared" si="3"/>
        <v>0</v>
      </c>
      <c r="I15" s="147"/>
      <c r="J15" s="161"/>
      <c r="K15" s="176"/>
    </row>
    <row r="16" spans="1:12" ht="15" customHeight="1" x14ac:dyDescent="0.2">
      <c r="A16" s="205"/>
      <c r="B16" s="64" t="s">
        <v>1</v>
      </c>
      <c r="C16" s="73"/>
      <c r="D16" s="86"/>
      <c r="E16" s="99">
        <f t="shared" si="1"/>
        <v>0</v>
      </c>
      <c r="F16" s="112">
        <f t="shared" si="2"/>
        <v>0</v>
      </c>
      <c r="G16" s="125">
        <f t="shared" si="2"/>
        <v>0</v>
      </c>
      <c r="H16" s="137">
        <f t="shared" si="3"/>
        <v>0</v>
      </c>
      <c r="I16" s="148"/>
      <c r="J16" s="162"/>
      <c r="K16" s="177"/>
    </row>
    <row r="17" spans="1:11" ht="15" customHeight="1" x14ac:dyDescent="0.2">
      <c r="A17" s="206"/>
      <c r="B17" s="60" t="s">
        <v>57</v>
      </c>
      <c r="C17" s="70">
        <f t="shared" ref="C17:H17" si="4">SUM(C11:C16)</f>
        <v>0</v>
      </c>
      <c r="D17" s="83">
        <f t="shared" si="4"/>
        <v>0</v>
      </c>
      <c r="E17" s="96">
        <f t="shared" si="4"/>
        <v>0</v>
      </c>
      <c r="F17" s="108">
        <f t="shared" si="4"/>
        <v>0</v>
      </c>
      <c r="G17" s="121">
        <f t="shared" si="4"/>
        <v>0</v>
      </c>
      <c r="H17" s="134">
        <f t="shared" si="4"/>
        <v>0</v>
      </c>
      <c r="I17" s="145" t="str">
        <f>IF(F17=0," ",ROUND(F17/C17*100,2))</f>
        <v xml:space="preserve"> </v>
      </c>
      <c r="J17" s="159" t="str">
        <f>IF(G17=0," ",ROUND(G17/D17*100,2))</f>
        <v xml:space="preserve"> </v>
      </c>
      <c r="K17" s="174" t="str">
        <f>IF(H17=0," ",ROUND(H17/E17*100,2))</f>
        <v xml:space="preserve"> </v>
      </c>
    </row>
    <row r="18" spans="1:11" ht="15" customHeight="1" x14ac:dyDescent="0.2">
      <c r="A18" s="215" t="s">
        <v>11</v>
      </c>
      <c r="B18" s="61" t="s">
        <v>58</v>
      </c>
      <c r="C18" s="71"/>
      <c r="D18" s="84"/>
      <c r="E18" s="97">
        <f>SUM(C18:D18)</f>
        <v>0</v>
      </c>
      <c r="F18" s="109">
        <f t="shared" ref="F18:G21" si="5">ROUND(C18*I18/100,0)</f>
        <v>0</v>
      </c>
      <c r="G18" s="122">
        <f t="shared" si="5"/>
        <v>0</v>
      </c>
      <c r="H18" s="135">
        <f>SUM(F18:G18)</f>
        <v>0</v>
      </c>
      <c r="I18" s="146"/>
      <c r="J18" s="160"/>
      <c r="K18" s="175"/>
    </row>
    <row r="19" spans="1:11" ht="15" customHeight="1" x14ac:dyDescent="0.2">
      <c r="A19" s="215"/>
      <c r="B19" s="63" t="s">
        <v>59</v>
      </c>
      <c r="C19" s="72"/>
      <c r="D19" s="85"/>
      <c r="E19" s="98">
        <f>SUM(C19:D19)</f>
        <v>0</v>
      </c>
      <c r="F19" s="110">
        <f t="shared" si="5"/>
        <v>0</v>
      </c>
      <c r="G19" s="123">
        <f t="shared" si="5"/>
        <v>0</v>
      </c>
      <c r="H19" s="136">
        <f>SUM(F19:G19)</f>
        <v>0</v>
      </c>
      <c r="I19" s="147"/>
      <c r="J19" s="161"/>
      <c r="K19" s="176"/>
    </row>
    <row r="20" spans="1:11" ht="15" customHeight="1" x14ac:dyDescent="0.2">
      <c r="A20" s="215"/>
      <c r="B20" s="63" t="s">
        <v>44</v>
      </c>
      <c r="C20" s="72"/>
      <c r="D20" s="85"/>
      <c r="E20" s="98">
        <f>SUM(C20:D20)</f>
        <v>0</v>
      </c>
      <c r="F20" s="110">
        <f t="shared" si="5"/>
        <v>0</v>
      </c>
      <c r="G20" s="123">
        <f t="shared" si="5"/>
        <v>0</v>
      </c>
      <c r="H20" s="136">
        <f>SUM(F20:G20)</f>
        <v>0</v>
      </c>
      <c r="I20" s="147"/>
      <c r="J20" s="161"/>
      <c r="K20" s="176"/>
    </row>
    <row r="21" spans="1:11" ht="15" customHeight="1" x14ac:dyDescent="0.2">
      <c r="A21" s="215"/>
      <c r="B21" s="64" t="s">
        <v>14</v>
      </c>
      <c r="C21" s="73"/>
      <c r="D21" s="86"/>
      <c r="E21" s="99">
        <f>SUM(C21:D21)</f>
        <v>0</v>
      </c>
      <c r="F21" s="112">
        <f t="shared" si="5"/>
        <v>0</v>
      </c>
      <c r="G21" s="125">
        <f t="shared" si="5"/>
        <v>0</v>
      </c>
      <c r="H21" s="137">
        <f>SUM(F21:G21)</f>
        <v>0</v>
      </c>
      <c r="I21" s="148"/>
      <c r="J21" s="162"/>
      <c r="K21" s="177"/>
    </row>
    <row r="22" spans="1:11" ht="15" customHeight="1" x14ac:dyDescent="0.2">
      <c r="A22" s="216"/>
      <c r="B22" s="65" t="s">
        <v>5</v>
      </c>
      <c r="C22" s="74">
        <f t="shared" ref="C22:H22" si="6">SUM(C18:C21)</f>
        <v>0</v>
      </c>
      <c r="D22" s="87">
        <f t="shared" si="6"/>
        <v>0</v>
      </c>
      <c r="E22" s="100">
        <f t="shared" si="6"/>
        <v>0</v>
      </c>
      <c r="F22" s="113">
        <f t="shared" si="6"/>
        <v>0</v>
      </c>
      <c r="G22" s="126">
        <f t="shared" si="6"/>
        <v>0</v>
      </c>
      <c r="H22" s="138">
        <f t="shared" si="6"/>
        <v>0</v>
      </c>
      <c r="I22" s="149" t="str">
        <f>IF(F22=0," ",ROUND(F22/C22*100,2))</f>
        <v xml:space="preserve"> </v>
      </c>
      <c r="J22" s="163" t="str">
        <f>IF(G22=0," ",ROUND(G22/D22*100,2))</f>
        <v xml:space="preserve"> </v>
      </c>
      <c r="K22" s="178" t="str">
        <f>IF(H22=0," ",ROUND(H22/E22*100,2))</f>
        <v xml:space="preserve"> </v>
      </c>
    </row>
    <row r="23" spans="1:11" ht="15" customHeight="1" x14ac:dyDescent="0.2">
      <c r="A23" s="198" t="s">
        <v>61</v>
      </c>
      <c r="B23" s="199"/>
      <c r="C23" s="75" t="s">
        <v>20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f>SUM(C22,C17,C10)</f>
        <v>0</v>
      </c>
      <c r="D24" s="89">
        <f>SUM(D22,D17,D10)</f>
        <v>0</v>
      </c>
      <c r="E24" s="102">
        <f>C24+D24</f>
        <v>0</v>
      </c>
      <c r="F24" s="112">
        <f>SUM(F10,F17,F22)</f>
        <v>0</v>
      </c>
      <c r="G24" s="125">
        <f>SUM(G10,G17,G22)</f>
        <v>0</v>
      </c>
      <c r="H24" s="140">
        <f>F24+G24</f>
        <v>0</v>
      </c>
      <c r="I24" s="151" t="str">
        <f>IFERROR(ROUND(SUM(F10,F17,F22)/C24*100,2),"")</f>
        <v/>
      </c>
      <c r="J24" s="165" t="str">
        <f>IFERROR(ROUND(SUM(G10,G17,G22)/D24*100,2),"")</f>
        <v/>
      </c>
      <c r="K24" s="180" t="str">
        <f>IFERROR(ROUND(SUM(H10,H17,H22)/E24*100,2),"")</f>
        <v/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/>
      <c r="D26" s="91"/>
      <c r="E26" s="102">
        <f>SUM(C26:D26)</f>
        <v>0</v>
      </c>
      <c r="F26" s="116" t="str">
        <f>IFERROR(IF(C26=0," ",ROUND(C26*I24/100,0)),"")</f>
        <v xml:space="preserve"> </v>
      </c>
      <c r="G26" s="125" t="str">
        <f>IFERROR(IF(D26=0," ",ROUND(D26*J24/100,0)),"")</f>
        <v xml:space="preserve"> </v>
      </c>
      <c r="H26" s="140" t="str">
        <f>IF(E26=0," ",F26+G26)</f>
        <v xml:space="preserve"> </v>
      </c>
      <c r="I26" s="153" t="str">
        <f>IFERROR(IF(F24=0," ",ROUND(F26/C26*100,2)),"")</f>
        <v xml:space="preserve"> </v>
      </c>
      <c r="J26" s="167" t="str">
        <f>IFERROR(IF(G24=0," ",ROUND(G26/D26*100,2)),"")</f>
        <v xml:space="preserve"> </v>
      </c>
      <c r="K26" s="182" t="str">
        <f>IFERROR(IF(H24=0," ",ROUND(H26/E26*100,2)),"")</f>
        <v xml:space="preserve"> 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25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6</v>
      </c>
      <c r="I5" s="142" t="s">
        <v>50</v>
      </c>
      <c r="J5" s="156">
        <v>0.8125</v>
      </c>
      <c r="K5" s="142" t="s">
        <v>19</v>
      </c>
    </row>
    <row r="6" spans="1:12" ht="15" customHeight="1" x14ac:dyDescent="0.2">
      <c r="A6" s="208" t="s">
        <v>24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29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/>
      <c r="D8" s="81"/>
      <c r="E8" s="94">
        <f>SUM(C8:D8)</f>
        <v>0</v>
      </c>
      <c r="F8" s="107">
        <f>ROUND(C8*I8/100,0)</f>
        <v>0</v>
      </c>
      <c r="G8" s="120">
        <f>ROUND(D8*J8/100,0)</f>
        <v>0</v>
      </c>
      <c r="H8" s="132">
        <f>SUM(F8:G8)</f>
        <v>0</v>
      </c>
      <c r="I8" s="143"/>
      <c r="J8" s="157"/>
      <c r="K8" s="172"/>
      <c r="L8" s="183"/>
    </row>
    <row r="9" spans="1:12" ht="15" customHeight="1" x14ac:dyDescent="0.2">
      <c r="A9" s="213"/>
      <c r="B9" s="59" t="s">
        <v>21</v>
      </c>
      <c r="C9" s="69"/>
      <c r="D9" s="82"/>
      <c r="E9" s="95">
        <f>SUM(C9:D9)</f>
        <v>0</v>
      </c>
      <c r="F9" s="107">
        <f>ROUND(C9*I9/100,0)</f>
        <v>0</v>
      </c>
      <c r="G9" s="120">
        <f>ROUND(D9*J9/100,0)</f>
        <v>0</v>
      </c>
      <c r="H9" s="133">
        <f>SUM(F9:G9)</f>
        <v>0</v>
      </c>
      <c r="I9" s="144"/>
      <c r="J9" s="158"/>
      <c r="K9" s="173"/>
    </row>
    <row r="10" spans="1:12" ht="15" customHeight="1" x14ac:dyDescent="0.2">
      <c r="A10" s="214"/>
      <c r="B10" s="60" t="s">
        <v>53</v>
      </c>
      <c r="C10" s="70">
        <f t="shared" ref="C10:H10" si="0">SUM(C8:C9)</f>
        <v>0</v>
      </c>
      <c r="D10" s="83">
        <f t="shared" si="0"/>
        <v>0</v>
      </c>
      <c r="E10" s="96">
        <f t="shared" si="0"/>
        <v>0</v>
      </c>
      <c r="F10" s="108">
        <f t="shared" si="0"/>
        <v>0</v>
      </c>
      <c r="G10" s="121">
        <f t="shared" si="0"/>
        <v>0</v>
      </c>
      <c r="H10" s="134">
        <f t="shared" si="0"/>
        <v>0</v>
      </c>
      <c r="I10" s="145" t="str">
        <f>IF(F10=0," ",ROUND(F10/C10*100,2))</f>
        <v xml:space="preserve"> </v>
      </c>
      <c r="J10" s="159" t="str">
        <f>IF(G10=0," ",ROUND(G10/D10*100,2))</f>
        <v xml:space="preserve"> </v>
      </c>
      <c r="K10" s="174" t="str">
        <f>IF(H10=0," ",ROUND(H10/E10*100,2))</f>
        <v xml:space="preserve"> </v>
      </c>
    </row>
    <row r="11" spans="1:12" ht="15" customHeight="1" x14ac:dyDescent="0.2">
      <c r="A11" s="204" t="s">
        <v>42</v>
      </c>
      <c r="B11" s="61" t="s">
        <v>2</v>
      </c>
      <c r="C11" s="71"/>
      <c r="D11" s="84"/>
      <c r="E11" s="97">
        <f t="shared" ref="E11:E16" si="1">SUM(C11:D11)</f>
        <v>0</v>
      </c>
      <c r="F11" s="109">
        <f t="shared" ref="F11:G16" si="2">ROUND(C11*I11/100,0)</f>
        <v>0</v>
      </c>
      <c r="G11" s="122">
        <f t="shared" si="2"/>
        <v>0</v>
      </c>
      <c r="H11" s="135">
        <f t="shared" ref="H11:H16" si="3">SUM(F11:G11)</f>
        <v>0</v>
      </c>
      <c r="I11" s="146"/>
      <c r="J11" s="160"/>
      <c r="K11" s="175"/>
    </row>
    <row r="12" spans="1:12" ht="15" customHeight="1" x14ac:dyDescent="0.2">
      <c r="A12" s="205"/>
      <c r="B12" s="62" t="s">
        <v>56</v>
      </c>
      <c r="C12" s="68"/>
      <c r="D12" s="81"/>
      <c r="E12" s="94">
        <f t="shared" si="1"/>
        <v>0</v>
      </c>
      <c r="F12" s="107">
        <f t="shared" si="2"/>
        <v>0</v>
      </c>
      <c r="G12" s="120">
        <f t="shared" si="2"/>
        <v>0</v>
      </c>
      <c r="H12" s="132">
        <f t="shared" si="3"/>
        <v>0</v>
      </c>
      <c r="I12" s="143"/>
      <c r="J12" s="157"/>
      <c r="K12" s="172"/>
    </row>
    <row r="13" spans="1:12" ht="15" customHeight="1" x14ac:dyDescent="0.2">
      <c r="A13" s="205"/>
      <c r="B13" s="63" t="s">
        <v>30</v>
      </c>
      <c r="C13" s="72"/>
      <c r="D13" s="85"/>
      <c r="E13" s="98">
        <f t="shared" si="1"/>
        <v>0</v>
      </c>
      <c r="F13" s="110">
        <f t="shared" si="2"/>
        <v>0</v>
      </c>
      <c r="G13" s="123">
        <f t="shared" si="2"/>
        <v>0</v>
      </c>
      <c r="H13" s="136">
        <f t="shared" si="3"/>
        <v>0</v>
      </c>
      <c r="I13" s="147"/>
      <c r="J13" s="161"/>
      <c r="K13" s="176"/>
    </row>
    <row r="14" spans="1:12" ht="15" customHeight="1" x14ac:dyDescent="0.2">
      <c r="A14" s="205"/>
      <c r="B14" s="59" t="s">
        <v>18</v>
      </c>
      <c r="C14" s="69"/>
      <c r="D14" s="82"/>
      <c r="E14" s="95">
        <f t="shared" si="1"/>
        <v>0</v>
      </c>
      <c r="F14" s="111">
        <f t="shared" si="2"/>
        <v>0</v>
      </c>
      <c r="G14" s="124">
        <f t="shared" si="2"/>
        <v>0</v>
      </c>
      <c r="H14" s="133">
        <f t="shared" si="3"/>
        <v>0</v>
      </c>
      <c r="I14" s="144"/>
      <c r="J14" s="158"/>
      <c r="K14" s="173"/>
    </row>
    <row r="15" spans="1:12" ht="15" customHeight="1" x14ac:dyDescent="0.2">
      <c r="A15" s="205"/>
      <c r="B15" s="63" t="s">
        <v>41</v>
      </c>
      <c r="C15" s="72"/>
      <c r="D15" s="85"/>
      <c r="E15" s="98">
        <f t="shared" si="1"/>
        <v>0</v>
      </c>
      <c r="F15" s="110">
        <f t="shared" si="2"/>
        <v>0</v>
      </c>
      <c r="G15" s="123">
        <f t="shared" si="2"/>
        <v>0</v>
      </c>
      <c r="H15" s="136">
        <f t="shared" si="3"/>
        <v>0</v>
      </c>
      <c r="I15" s="147"/>
      <c r="J15" s="161"/>
      <c r="K15" s="176"/>
    </row>
    <row r="16" spans="1:12" ht="15" customHeight="1" x14ac:dyDescent="0.2">
      <c r="A16" s="205"/>
      <c r="B16" s="64" t="s">
        <v>1</v>
      </c>
      <c r="C16" s="73"/>
      <c r="D16" s="86"/>
      <c r="E16" s="99">
        <f t="shared" si="1"/>
        <v>0</v>
      </c>
      <c r="F16" s="112">
        <f t="shared" si="2"/>
        <v>0</v>
      </c>
      <c r="G16" s="125">
        <f t="shared" si="2"/>
        <v>0</v>
      </c>
      <c r="H16" s="137">
        <f t="shared" si="3"/>
        <v>0</v>
      </c>
      <c r="I16" s="148"/>
      <c r="J16" s="162"/>
      <c r="K16" s="177"/>
    </row>
    <row r="17" spans="1:11" ht="15" customHeight="1" x14ac:dyDescent="0.2">
      <c r="A17" s="206"/>
      <c r="B17" s="60" t="s">
        <v>57</v>
      </c>
      <c r="C17" s="70">
        <f t="shared" ref="C17:H17" si="4">SUM(C11:C16)</f>
        <v>0</v>
      </c>
      <c r="D17" s="83">
        <f t="shared" si="4"/>
        <v>0</v>
      </c>
      <c r="E17" s="96">
        <f t="shared" si="4"/>
        <v>0</v>
      </c>
      <c r="F17" s="108">
        <f t="shared" si="4"/>
        <v>0</v>
      </c>
      <c r="G17" s="121">
        <f t="shared" si="4"/>
        <v>0</v>
      </c>
      <c r="H17" s="134">
        <f t="shared" si="4"/>
        <v>0</v>
      </c>
      <c r="I17" s="145" t="str">
        <f>IF(F17=0," ",ROUND(F17/C17*100,2))</f>
        <v xml:space="preserve"> </v>
      </c>
      <c r="J17" s="159" t="str">
        <f>IF(G17=0," ",ROUND(G17/D17*100,2))</f>
        <v xml:space="preserve"> </v>
      </c>
      <c r="K17" s="174" t="str">
        <f>IF(H17=0," ",ROUND(H17/E17*100,2))</f>
        <v xml:space="preserve"> </v>
      </c>
    </row>
    <row r="18" spans="1:11" ht="15" customHeight="1" x14ac:dyDescent="0.2">
      <c r="A18" s="215" t="s">
        <v>11</v>
      </c>
      <c r="B18" s="61" t="s">
        <v>58</v>
      </c>
      <c r="C18" s="71"/>
      <c r="D18" s="84"/>
      <c r="E18" s="97">
        <f>SUM(C18:D18)</f>
        <v>0</v>
      </c>
      <c r="F18" s="109">
        <f t="shared" ref="F18:G21" si="5">ROUND(C18*I18/100,0)</f>
        <v>0</v>
      </c>
      <c r="G18" s="122">
        <f t="shared" si="5"/>
        <v>0</v>
      </c>
      <c r="H18" s="135">
        <f>SUM(F18:G18)</f>
        <v>0</v>
      </c>
      <c r="I18" s="146"/>
      <c r="J18" s="160"/>
      <c r="K18" s="175"/>
    </row>
    <row r="19" spans="1:11" ht="15" customHeight="1" x14ac:dyDescent="0.2">
      <c r="A19" s="215"/>
      <c r="B19" s="63" t="s">
        <v>59</v>
      </c>
      <c r="C19" s="72"/>
      <c r="D19" s="85"/>
      <c r="E19" s="98">
        <f>SUM(C19:D19)</f>
        <v>0</v>
      </c>
      <c r="F19" s="110">
        <f t="shared" si="5"/>
        <v>0</v>
      </c>
      <c r="G19" s="123">
        <f t="shared" si="5"/>
        <v>0</v>
      </c>
      <c r="H19" s="136">
        <f>SUM(F19:G19)</f>
        <v>0</v>
      </c>
      <c r="I19" s="147"/>
      <c r="J19" s="161"/>
      <c r="K19" s="176"/>
    </row>
    <row r="20" spans="1:11" ht="15" customHeight="1" x14ac:dyDescent="0.2">
      <c r="A20" s="215"/>
      <c r="B20" s="63" t="s">
        <v>44</v>
      </c>
      <c r="C20" s="72"/>
      <c r="D20" s="85"/>
      <c r="E20" s="98">
        <f>SUM(C20:D20)</f>
        <v>0</v>
      </c>
      <c r="F20" s="110">
        <f t="shared" si="5"/>
        <v>0</v>
      </c>
      <c r="G20" s="123">
        <f t="shared" si="5"/>
        <v>0</v>
      </c>
      <c r="H20" s="136">
        <f>SUM(F20:G20)</f>
        <v>0</v>
      </c>
      <c r="I20" s="147"/>
      <c r="J20" s="161"/>
      <c r="K20" s="176"/>
    </row>
    <row r="21" spans="1:11" ht="15" customHeight="1" x14ac:dyDescent="0.2">
      <c r="A21" s="215"/>
      <c r="B21" s="64" t="s">
        <v>14</v>
      </c>
      <c r="C21" s="73"/>
      <c r="D21" s="86"/>
      <c r="E21" s="99">
        <f>SUM(C21:D21)</f>
        <v>0</v>
      </c>
      <c r="F21" s="112">
        <f t="shared" si="5"/>
        <v>0</v>
      </c>
      <c r="G21" s="125">
        <f t="shared" si="5"/>
        <v>0</v>
      </c>
      <c r="H21" s="137">
        <f>SUM(F21:G21)</f>
        <v>0</v>
      </c>
      <c r="I21" s="148"/>
      <c r="J21" s="162"/>
      <c r="K21" s="177"/>
    </row>
    <row r="22" spans="1:11" ht="15" customHeight="1" x14ac:dyDescent="0.2">
      <c r="A22" s="216"/>
      <c r="B22" s="65" t="s">
        <v>5</v>
      </c>
      <c r="C22" s="74">
        <f t="shared" ref="C22:H22" si="6">SUM(C18:C21)</f>
        <v>0</v>
      </c>
      <c r="D22" s="87">
        <f t="shared" si="6"/>
        <v>0</v>
      </c>
      <c r="E22" s="100">
        <f t="shared" si="6"/>
        <v>0</v>
      </c>
      <c r="F22" s="113">
        <f t="shared" si="6"/>
        <v>0</v>
      </c>
      <c r="G22" s="126">
        <f t="shared" si="6"/>
        <v>0</v>
      </c>
      <c r="H22" s="138">
        <f t="shared" si="6"/>
        <v>0</v>
      </c>
      <c r="I22" s="149" t="str">
        <f>IF(F22=0," ",ROUND(F22/C22*100,2))</f>
        <v xml:space="preserve"> </v>
      </c>
      <c r="J22" s="163" t="str">
        <f>IF(G22=0," ",ROUND(G22/D22*100,2))</f>
        <v xml:space="preserve"> </v>
      </c>
      <c r="K22" s="178" t="str">
        <f>IF(H22=0," ",ROUND(H22/E22*100,2))</f>
        <v xml:space="preserve"> </v>
      </c>
    </row>
    <row r="23" spans="1:11" ht="15" customHeight="1" x14ac:dyDescent="0.2">
      <c r="A23" s="198" t="s">
        <v>61</v>
      </c>
      <c r="B23" s="199"/>
      <c r="C23" s="75" t="s">
        <v>20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f>SUM(C22,C17,C10)</f>
        <v>0</v>
      </c>
      <c r="D24" s="89">
        <f>SUM(D22,D17,D10)</f>
        <v>0</v>
      </c>
      <c r="E24" s="102">
        <f>C24+D24</f>
        <v>0</v>
      </c>
      <c r="F24" s="112">
        <f>SUM(F10,F17,F22)</f>
        <v>0</v>
      </c>
      <c r="G24" s="125">
        <f>SUM(G10,G17,G22)</f>
        <v>0</v>
      </c>
      <c r="H24" s="140">
        <f>F24+G24</f>
        <v>0</v>
      </c>
      <c r="I24" s="151" t="str">
        <f>IFERROR(ROUND(SUM(F10,F17,F22)/C24*100,2),"")</f>
        <v/>
      </c>
      <c r="J24" s="165" t="str">
        <f>IFERROR(ROUND(SUM(G10,G17,G22)/D24*100,2),"")</f>
        <v/>
      </c>
      <c r="K24" s="180" t="str">
        <f>IFERROR(ROUND(SUM(H10,H17,H22)/E24*100,2),"")</f>
        <v/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/>
      <c r="D26" s="91"/>
      <c r="E26" s="102">
        <f>SUM(C26:D26)</f>
        <v>0</v>
      </c>
      <c r="F26" s="116" t="str">
        <f>IFERROR(IF(C26=0," ",ROUND(C26*I24/100,0)),"")</f>
        <v xml:space="preserve"> </v>
      </c>
      <c r="G26" s="125" t="str">
        <f>IFERROR(IF(D26=0," ",ROUND(D26*J24/100,0)),"")</f>
        <v xml:space="preserve"> </v>
      </c>
      <c r="H26" s="140" t="str">
        <f>IF(E26=0," ",F26+G26)</f>
        <v xml:space="preserve"> </v>
      </c>
      <c r="I26" s="153" t="str">
        <f>IFERROR(IF(F24=0," ",ROUND(F26/C26*100,2)),"")</f>
        <v xml:space="preserve"> </v>
      </c>
      <c r="J26" s="167" t="str">
        <f>IFERROR(IF(G24=0," ",ROUND(G26/D26*100,2)),"")</f>
        <v xml:space="preserve"> </v>
      </c>
      <c r="K26" s="182" t="str">
        <f>IFERROR(IF(H24=0," ",ROUND(H26/E26*100,2)),"")</f>
        <v xml:space="preserve"> 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25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推定投票率</vt:lpstr>
      <vt:lpstr>投票中間状況(10時現在)</vt:lpstr>
      <vt:lpstr>(11時現在)</vt:lpstr>
      <vt:lpstr>(14時現在)</vt:lpstr>
      <vt:lpstr>(16時現在)</vt:lpstr>
      <vt:lpstr>(18時現在)</vt:lpstr>
      <vt:lpstr>(19時30分現在)</vt:lpstr>
      <vt:lpstr>推定投票率!Print_Area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岩手県選管</dc:creator>
  <cp:lastModifiedBy>高橋 開</cp:lastModifiedBy>
  <cp:lastPrinted>2026-01-20T11:53:34Z</cp:lastPrinted>
  <dcterms:created xsi:type="dcterms:W3CDTF">1998-02-09T08:25:24Z</dcterms:created>
  <dcterms:modified xsi:type="dcterms:W3CDTF">2026-02-08T05:28:12Z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2026-02-08T05:18:49Z</vt:filetime>
  </property>
</Properties>
</file>