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0599\Desktop\"/>
    </mc:Choice>
  </mc:AlternateContent>
  <xr:revisionPtr revIDLastSave="0" documentId="8_{72F6761F-FD0A-4055-80A4-426CF1519405}" xr6:coauthVersionLast="47" xr6:coauthVersionMax="47" xr10:uidLastSave="{00000000-0000-0000-0000-000000000000}"/>
  <bookViews>
    <workbookView xWindow="28680" yWindow="-120" windowWidth="29040" windowHeight="15720" firstSheet="2" activeTab="3" xr2:uid="{1ACD6ED2-27C5-46AE-9B13-89E684625043}"/>
  </bookViews>
  <sheets>
    <sheet name="様式第2号－別紙1（収支予算書） " sheetId="8" r:id="rId1"/>
    <sheet name="様式第3号－別紙1（収支決算書）  " sheetId="9" r:id="rId2"/>
    <sheet name="様式第2号及び第3号－別紙2－１（補助事業用帳簿（組合））" sheetId="4" r:id="rId3"/>
    <sheet name="様式第2号及び第３号－別紙２－２（補助事業帳簿（好適米 " sheetId="5" r:id="rId4"/>
    <sheet name="様式第2号及び第３号－別紙２－３（補助事業帳簿（加工））" sheetId="7" r:id="rId5"/>
  </sheets>
  <definedNames>
    <definedName name="_xlnm.Print_Area" localSheetId="2">'様式第2号及び第3号－別紙2－１（補助事業用帳簿（組合））'!$A$1:$L$28</definedName>
    <definedName name="_xlnm.Print_Area" localSheetId="3">'様式第2号及び第３号－別紙２－２（補助事業帳簿（好適米 '!$A$1:$R$28</definedName>
    <definedName name="_xlnm.Print_Area" localSheetId="4">'様式第2号及び第３号－別紙２－３（補助事業帳簿（加工））'!$A$1:$R$27</definedName>
    <definedName name="_xlnm.Print_Area" localSheetId="0">'様式第2号－別紙1（収支予算書） '!$A$1:$I$45</definedName>
    <definedName name="_xlnm.Print_Area" localSheetId="1">'様式第3号－別紙1（収支決算書） 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8" l="1"/>
  <c r="D26" i="4" l="1"/>
  <c r="N26" i="5"/>
  <c r="E26" i="5"/>
  <c r="N26" i="7"/>
  <c r="F9" i="7"/>
  <c r="O8" i="7"/>
  <c r="O5" i="5"/>
  <c r="E26" i="7"/>
  <c r="O25" i="7"/>
  <c r="F25" i="7"/>
  <c r="O24" i="7"/>
  <c r="F24" i="7"/>
  <c r="O23" i="7"/>
  <c r="F23" i="7"/>
  <c r="O22" i="7"/>
  <c r="F22" i="7"/>
  <c r="O21" i="7"/>
  <c r="F21" i="7"/>
  <c r="O20" i="7"/>
  <c r="F20" i="7"/>
  <c r="O19" i="7"/>
  <c r="F19" i="7"/>
  <c r="O18" i="7"/>
  <c r="F18" i="7"/>
  <c r="O17" i="7"/>
  <c r="F17" i="7"/>
  <c r="O16" i="7"/>
  <c r="F16" i="7"/>
  <c r="O15" i="7"/>
  <c r="F15" i="7"/>
  <c r="O14" i="7"/>
  <c r="F14" i="7"/>
  <c r="O13" i="7"/>
  <c r="F13" i="7"/>
  <c r="O12" i="7"/>
  <c r="F12" i="7"/>
  <c r="O11" i="7"/>
  <c r="F11" i="7"/>
  <c r="O10" i="7"/>
  <c r="F10" i="7"/>
  <c r="O9" i="7"/>
  <c r="F8" i="7"/>
  <c r="O7" i="7"/>
  <c r="F7" i="7"/>
  <c r="O6" i="7"/>
  <c r="F6" i="7"/>
  <c r="O5" i="7"/>
  <c r="F5" i="7"/>
  <c r="J26" i="4"/>
  <c r="D19" i="8" l="1"/>
  <c r="F26" i="8" s="1"/>
  <c r="D19" i="9"/>
  <c r="D18" i="8"/>
  <c r="D18" i="9"/>
  <c r="D10" i="8"/>
  <c r="D10" i="9"/>
  <c r="E10" i="9" s="1"/>
  <c r="D9" i="8"/>
  <c r="D9" i="9"/>
  <c r="E9" i="9" s="1"/>
  <c r="F26" i="7"/>
  <c r="O26" i="7"/>
  <c r="F25" i="8"/>
  <c r="E10" i="8"/>
  <c r="O25" i="5"/>
  <c r="F25" i="5"/>
  <c r="O24" i="5"/>
  <c r="F24" i="5"/>
  <c r="O23" i="5"/>
  <c r="F23" i="5"/>
  <c r="O22" i="5"/>
  <c r="F22" i="5"/>
  <c r="O21" i="5"/>
  <c r="F21" i="5"/>
  <c r="O20" i="5"/>
  <c r="F20" i="5"/>
  <c r="O19" i="5"/>
  <c r="F19" i="5"/>
  <c r="O18" i="5"/>
  <c r="F18" i="5"/>
  <c r="O17" i="5"/>
  <c r="F17" i="5"/>
  <c r="O16" i="5"/>
  <c r="F16" i="5"/>
  <c r="O15" i="5"/>
  <c r="F15" i="5"/>
  <c r="O14" i="5"/>
  <c r="F14" i="5"/>
  <c r="O13" i="5"/>
  <c r="F13" i="5"/>
  <c r="O12" i="5"/>
  <c r="F12" i="5"/>
  <c r="O11" i="5"/>
  <c r="F11" i="5"/>
  <c r="O10" i="5"/>
  <c r="F10" i="5"/>
  <c r="O9" i="5"/>
  <c r="F9" i="5"/>
  <c r="O8" i="5"/>
  <c r="F8" i="5"/>
  <c r="O7" i="5"/>
  <c r="F7" i="5"/>
  <c r="O6" i="5"/>
  <c r="F6" i="5"/>
  <c r="F5" i="5"/>
  <c r="E11" i="9" l="1"/>
  <c r="C41" i="9" s="1"/>
  <c r="D26" i="9"/>
  <c r="N27" i="7"/>
  <c r="C26" i="9"/>
  <c r="E27" i="7"/>
  <c r="E19" i="9"/>
  <c r="C33" i="9" s="1"/>
  <c r="F26" i="9"/>
  <c r="F25" i="9"/>
  <c r="E18" i="9"/>
  <c r="C32" i="9" s="1"/>
  <c r="D26" i="8"/>
  <c r="C26" i="8"/>
  <c r="F26" i="5"/>
  <c r="C25" i="9" s="1"/>
  <c r="E18" i="8"/>
  <c r="C32" i="8" s="1"/>
  <c r="O26" i="5"/>
  <c r="D25" i="9" s="1"/>
  <c r="E9" i="8"/>
  <c r="E11" i="8" s="1"/>
  <c r="C41" i="8" s="1"/>
  <c r="E19" i="8"/>
  <c r="C33" i="8" s="1"/>
  <c r="E26" i="9" l="1"/>
  <c r="G26" i="9" s="1"/>
  <c r="D33" i="9" s="1"/>
  <c r="E33" i="9" s="1"/>
  <c r="E25" i="9"/>
  <c r="G25" i="9" s="1"/>
  <c r="D32" i="9" s="1"/>
  <c r="E32" i="9" s="1"/>
  <c r="E27" i="5"/>
  <c r="C25" i="8"/>
  <c r="E26" i="8"/>
  <c r="D25" i="8"/>
  <c r="N27" i="5"/>
  <c r="D33" i="8" l="1"/>
  <c r="E33" i="8" s="1"/>
  <c r="E34" i="9"/>
  <c r="C42" i="9" s="1"/>
  <c r="C43" i="9" s="1"/>
  <c r="E43" i="9" s="1"/>
  <c r="F43" i="9" s="1"/>
  <c r="E25" i="8"/>
  <c r="G25" i="8" s="1"/>
  <c r="D32" i="8" s="1"/>
  <c r="E32" i="8" l="1"/>
  <c r="E34" i="8" s="1"/>
  <c r="C42" i="8" s="1"/>
  <c r="C43" i="8" s="1"/>
  <c r="E43" i="8" s="1"/>
  <c r="F43" i="8" s="1"/>
</calcChain>
</file>

<file path=xl/sharedStrings.xml><?xml version="1.0" encoding="utf-8"?>
<sst xmlns="http://schemas.openxmlformats.org/spreadsheetml/2006/main" count="472" uniqueCount="215">
  <si>
    <t>補助区分</t>
    <rPh sb="0" eb="2">
      <t>ホジョ</t>
    </rPh>
    <rPh sb="2" eb="4">
      <t>クブン</t>
    </rPh>
    <phoneticPr fontId="2"/>
  </si>
  <si>
    <t>酒造好適米</t>
    <rPh sb="0" eb="5">
      <t>シュゾウコウテキマイ</t>
    </rPh>
    <phoneticPr fontId="2"/>
  </si>
  <si>
    <t>合計</t>
    <rPh sb="0" eb="2">
      <t>ゴウケイ</t>
    </rPh>
    <phoneticPr fontId="2"/>
  </si>
  <si>
    <t>ー</t>
    <phoneticPr fontId="2"/>
  </si>
  <si>
    <t>加工用米</t>
    <rPh sb="0" eb="4">
      <t>カコウヨウマイ</t>
    </rPh>
    <phoneticPr fontId="2"/>
  </si>
  <si>
    <t>－</t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</si>
  <si>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</si>
  <si>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①</t>
    <phoneticPr fontId="2"/>
  </si>
  <si>
    <t>購入数量</t>
    <rPh sb="0" eb="4">
      <t>コウニュウスウリョウ</t>
    </rPh>
    <phoneticPr fontId="2"/>
  </si>
  <si>
    <t>（俵）</t>
    <rPh sb="1" eb="2">
      <t>ヒョウ</t>
    </rPh>
    <phoneticPr fontId="2"/>
  </si>
  <si>
    <t>②</t>
    <phoneticPr fontId="2"/>
  </si>
  <si>
    <t>補助額</t>
    <rPh sb="0" eb="3">
      <t>ホジョガク</t>
    </rPh>
    <phoneticPr fontId="2"/>
  </si>
  <si>
    <t>（円）</t>
    <rPh sb="1" eb="2">
      <t>エン</t>
    </rPh>
    <phoneticPr fontId="2"/>
  </si>
  <si>
    <t>①×②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</si>
  <si>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</si>
  <si>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【岩手県酒造組合以外からの購入分】</t>
    <rPh sb="1" eb="4">
      <t>イワテケン</t>
    </rPh>
    <rPh sb="4" eb="8">
      <t>シュゾウクミアイ</t>
    </rPh>
    <rPh sb="8" eb="10">
      <t>イガイ</t>
    </rPh>
    <rPh sb="13" eb="15">
      <t>コウニュウ</t>
    </rPh>
    <phoneticPr fontId="2"/>
  </si>
  <si>
    <t>R7仕入平均単価</t>
    <rPh sb="2" eb="4">
      <t>シイ</t>
    </rPh>
    <rPh sb="4" eb="6">
      <t>ヘイキン</t>
    </rPh>
    <rPh sb="6" eb="8">
      <t>タンカ</t>
    </rPh>
    <phoneticPr fontId="2"/>
  </si>
  <si>
    <t>R6仕入平均単価</t>
    <rPh sb="2" eb="4">
      <t>シイ</t>
    </rPh>
    <rPh sb="4" eb="6">
      <t>ヘイキン</t>
    </rPh>
    <rPh sb="6" eb="8">
      <t>タンカ</t>
    </rPh>
    <phoneticPr fontId="2"/>
  </si>
  <si>
    <t>価格高騰額</t>
    <rPh sb="0" eb="4">
      <t>カカクコウトウ</t>
    </rPh>
    <rPh sb="4" eb="5">
      <t>ガク</t>
    </rPh>
    <phoneticPr fontId="2"/>
  </si>
  <si>
    <t>R7購入数量</t>
    <rPh sb="2" eb="4">
      <t>コウニュウ</t>
    </rPh>
    <rPh sb="4" eb="6">
      <t>スウリョウ</t>
    </rPh>
    <phoneticPr fontId="2"/>
  </si>
  <si>
    <t>③＝①－②</t>
    <phoneticPr fontId="2"/>
  </si>
  <si>
    <t>④</t>
    <phoneticPr fontId="2"/>
  </si>
  <si>
    <t>補助対象経費</t>
    <rPh sb="0" eb="6">
      <t>ホジョタイショウケイヒ</t>
    </rPh>
    <phoneticPr fontId="2"/>
  </si>
  <si>
    <t>⑴補助対象経費</t>
    <rPh sb="1" eb="7">
      <t>ホジョタイショウケイヒ</t>
    </rPh>
    <phoneticPr fontId="2"/>
  </si>
  <si>
    <t>⑵補助対象経費</t>
    <rPh sb="1" eb="7">
      <t>ホジョタイショウケイヒ</t>
    </rPh>
    <phoneticPr fontId="2"/>
  </si>
  <si>
    <t>※⑴及び⑵で算出した「酒造好適米」及び「加工用米」の補助対象経費のうち、それぞれいずれか少ない額を記載されるもの。</t>
    <rPh sb="2" eb="3">
      <t>オヨ</t>
    </rPh>
    <rPh sb="6" eb="8">
      <t>サンシュツ</t>
    </rPh>
    <rPh sb="11" eb="16">
      <t>シュゾウコウテキマイ</t>
    </rPh>
    <rPh sb="17" eb="18">
      <t>オヨ</t>
    </rPh>
    <rPh sb="20" eb="24">
      <t>カコウヨウマイ</t>
    </rPh>
    <rPh sb="26" eb="32">
      <t>ホジョタイショウケイヒ</t>
    </rPh>
    <rPh sb="44" eb="45">
      <t>スク</t>
    </rPh>
    <rPh sb="47" eb="48">
      <t>ガク</t>
    </rPh>
    <rPh sb="49" eb="51">
      <t>キサイ</t>
    </rPh>
    <phoneticPr fontId="2"/>
  </si>
  <si>
    <t>(補助対象経費)</t>
    <rPh sb="1" eb="7">
      <t>ホジョタイショウケイヒ</t>
    </rPh>
    <phoneticPr fontId="2"/>
  </si>
  <si>
    <t>補助率</t>
    <rPh sb="0" eb="3">
      <t>ホジョリツ</t>
    </rPh>
    <phoneticPr fontId="2"/>
  </si>
  <si>
    <t>【補助額】</t>
    <rPh sb="1" eb="3">
      <t>ホジョ</t>
    </rPh>
    <rPh sb="3" eb="4">
      <t>ガク</t>
    </rPh>
    <phoneticPr fontId="2"/>
  </si>
  <si>
    <t>（千円）</t>
    <rPh sb="1" eb="3">
      <t>センエン</t>
    </rPh>
    <phoneticPr fontId="2"/>
  </si>
  <si>
    <t>支出
No</t>
    <phoneticPr fontId="9"/>
  </si>
  <si>
    <t>支払月日</t>
  </si>
  <si>
    <t>品種</t>
    <rPh sb="0" eb="2">
      <t>ヒンシュ</t>
    </rPh>
    <phoneticPr fontId="2"/>
  </si>
  <si>
    <t>購入数量
（俵）</t>
    <rPh sb="0" eb="2">
      <t>コウニュウ</t>
    </rPh>
    <rPh sb="2" eb="4">
      <t>スウリョウ</t>
    </rPh>
    <rPh sb="6" eb="7">
      <t>ヒョウ</t>
    </rPh>
    <phoneticPr fontId="2"/>
  </si>
  <si>
    <t>支 払 先</t>
  </si>
  <si>
    <t>支払方法</t>
    <rPh sb="0" eb="2">
      <t>シハラ</t>
    </rPh>
    <rPh sb="2" eb="4">
      <t>ホウホウ</t>
    </rPh>
    <phoneticPr fontId="9"/>
  </si>
  <si>
    <t>例</t>
    <rPh sb="0" eb="1">
      <t>レイ</t>
    </rPh>
    <phoneticPr fontId="9"/>
  </si>
  <si>
    <t>ぎんおとめ</t>
    <phoneticPr fontId="2"/>
  </si>
  <si>
    <t>銀行振込</t>
    <rPh sb="0" eb="2">
      <t>ギンコウ</t>
    </rPh>
    <rPh sb="2" eb="4">
      <t>フリコミ</t>
    </rPh>
    <phoneticPr fontId="9"/>
  </si>
  <si>
    <t>A-1</t>
    <phoneticPr fontId="2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</si>
  <si>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</si>
  <si>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</si>
  <si>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</si>
  <si>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</si>
  <si>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</si>
  <si>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</si>
  <si>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</si>
  <si>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</si>
  <si>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</si>
  <si>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</si>
  <si>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</si>
  <si>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</si>
  <si>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</si>
  <si>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</si>
  <si>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</si>
  <si>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</si>
  <si>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</si>
  <si>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</si>
  <si>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</si>
  <si>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A-23</t>
  </si>
  <si>
    <t>A-24</t>
  </si>
  <si>
    <t>A-25</t>
  </si>
  <si>
    <t>A-26</t>
  </si>
  <si>
    <t>A-27</t>
  </si>
  <si>
    <t>A-28</t>
  </si>
  <si>
    <t>A-29</t>
  </si>
  <si>
    <t>A-30</t>
  </si>
  <si>
    <t>合　計</t>
    <phoneticPr fontId="2"/>
  </si>
  <si>
    <t>銀行振込</t>
  </si>
  <si>
    <t>A-31</t>
  </si>
  <si>
    <t>A-32</t>
  </si>
  <si>
    <t>A-33</t>
  </si>
  <si>
    <t>A-34</t>
  </si>
  <si>
    <t>A-35</t>
  </si>
  <si>
    <t>A-36</t>
  </si>
  <si>
    <t>A-37</t>
  </si>
  <si>
    <t>A-38</t>
  </si>
  <si>
    <t>A-39</t>
  </si>
  <si>
    <t>A-40</t>
  </si>
  <si>
    <t>〇〇農業協同組合</t>
  </si>
  <si>
    <t>〇〇農業協同組合</t>
    <rPh sb="2" eb="4">
      <t>ノウギョウ</t>
    </rPh>
    <rPh sb="4" eb="6">
      <t>キョウドウ</t>
    </rPh>
    <rPh sb="6" eb="8">
      <t>クミアイ</t>
    </rPh>
    <phoneticPr fontId="9"/>
  </si>
  <si>
    <t>合　計</t>
  </si>
  <si>
    <t>例</t>
  </si>
  <si>
    <t>B-21</t>
    <phoneticPr fontId="2"/>
  </si>
  <si>
    <t>B-22</t>
    <phoneticPr fontId="2"/>
  </si>
  <si>
    <t>B-23</t>
  </si>
  <si>
    <t>B-24</t>
  </si>
  <si>
    <t>B-25</t>
  </si>
  <si>
    <t>B-26</t>
  </si>
  <si>
    <t>B-27</t>
  </si>
  <si>
    <t>B-28</t>
  </si>
  <si>
    <t>B-29</t>
  </si>
  <si>
    <t>B-30</t>
  </si>
  <si>
    <t>B-31</t>
  </si>
  <si>
    <t>B-32</t>
  </si>
  <si>
    <t>B-33</t>
  </si>
  <si>
    <t>B-34</t>
  </si>
  <si>
    <t>B-35</t>
  </si>
  <si>
    <t>B-36</t>
  </si>
  <si>
    <t>B-37</t>
  </si>
  <si>
    <t>B-38</t>
  </si>
  <si>
    <t>B-39</t>
  </si>
  <si>
    <t>B-40</t>
  </si>
  <si>
    <t>加工用米</t>
    <rPh sb="0" eb="3">
      <t>カコウヨウ</t>
    </rPh>
    <rPh sb="3" eb="4">
      <t>マイ</t>
    </rPh>
    <phoneticPr fontId="2"/>
  </si>
  <si>
    <t>様式第２号及び第３号－別紙２－１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</si>
  <si>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様式第２号及び第３号－別紙２－２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</si>
  <si>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様式第２号－別紙１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</si>
  <si>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支払額
（円（税抜））</t>
    <rPh sb="0" eb="3">
      <t>シハライガク</t>
    </rPh>
    <rPh sb="5" eb="6">
      <t>エン</t>
    </rPh>
    <rPh sb="7" eb="9">
      <t>ゼイヌ</t>
    </rPh>
    <phoneticPr fontId="9"/>
  </si>
  <si>
    <t>A-21</t>
    <phoneticPr fontId="2"/>
  </si>
  <si>
    <t>A-22</t>
    <phoneticPr fontId="2"/>
  </si>
  <si>
    <t>⇒C</t>
    <phoneticPr fontId="2"/>
  </si>
  <si>
    <t>A＝①×②</t>
    <phoneticPr fontId="2"/>
  </si>
  <si>
    <t>B＝③×④</t>
    <phoneticPr fontId="2"/>
  </si>
  <si>
    <t>C</t>
    <phoneticPr fontId="2"/>
  </si>
  <si>
    <t>A</t>
    <phoneticPr fontId="2"/>
  </si>
  <si>
    <t>B</t>
    <phoneticPr fontId="2"/>
  </si>
  <si>
    <t>D＝C×0.5</t>
    <phoneticPr fontId="2"/>
  </si>
  <si>
    <t>D÷1,000</t>
    <phoneticPr fontId="2"/>
  </si>
  <si>
    <r>
      <t>収支予算書（当初・</t>
    </r>
    <r>
      <rPr>
        <b/>
        <u/>
        <sz val="14"/>
        <color theme="1"/>
        <rFont val="游ゴシック"/>
        <family val="3"/>
        <charset val="128"/>
        <scheme val="minor"/>
      </rPr>
      <t>　</t>
    </r>
    <r>
      <rPr>
        <b/>
        <sz val="14"/>
        <color theme="1"/>
        <rFont val="游ゴシック"/>
        <family val="3"/>
        <charset val="128"/>
        <scheme val="minor"/>
      </rPr>
      <t>回目）</t>
    </r>
    <rPh sb="0" eb="2">
      <t>シュウシ</t>
    </rPh>
    <rPh sb="2" eb="5">
      <t>ヨサンショ</t>
    </rPh>
    <rPh sb="6" eb="8">
      <t>トウショ</t>
    </rPh>
    <rPh sb="10" eb="12">
      <t>カイメ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</si>
  <si>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</si>
  <si>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購入単価
（円（税抜））</t>
    <rPh sb="0" eb="4">
      <t>コウニュウタンカ</t>
    </rPh>
    <rPh sb="6" eb="7">
      <t>エン</t>
    </rPh>
    <rPh sb="8" eb="10">
      <t>ゼイヌキ</t>
    </rPh>
    <phoneticPr fontId="2"/>
  </si>
  <si>
    <t>購入単価
（円（税抜））</t>
    <rPh sb="0" eb="4">
      <t>コウニュウタンカ</t>
    </rPh>
    <rPh sb="6" eb="7">
      <t>エン</t>
    </rPh>
    <rPh sb="8" eb="10">
      <t>ゼイヌ</t>
    </rPh>
    <phoneticPr fontId="2"/>
  </si>
  <si>
    <t>支払額
（円（税抜））</t>
    <rPh sb="0" eb="3">
      <t>シハライガク</t>
    </rPh>
    <rPh sb="5" eb="6">
      <t>エン</t>
    </rPh>
    <rPh sb="7" eb="9">
      <t>ゼイヌキ</t>
    </rPh>
    <phoneticPr fontId="9"/>
  </si>
  <si>
    <t>B-1</t>
    <phoneticPr fontId="2"/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</si>
  <si>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</si>
  <si>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</si>
  <si>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</si>
  <si>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</si>
  <si>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</si>
  <si>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</si>
  <si>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</si>
  <si>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</si>
  <si>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</si>
  <si>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</si>
  <si>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</si>
  <si>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</si>
  <si>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</si>
  <si>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</si>
  <si>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</si>
  <si>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</si>
  <si>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</si>
  <si>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</si>
  <si>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  <phoneticPr fontId="2"/>
  </si>
  <si>
    <t>C-1</t>
    <phoneticPr fontId="2"/>
  </si>
  <si>
    <t>C-2</t>
    <phoneticPr fontId="2"/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</si>
  <si>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</si>
  <si>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</si>
  <si>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</si>
  <si>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</si>
  <si>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</si>
  <si>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</si>
  <si>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</si>
  <si>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</si>
  <si>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</si>
  <si>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</si>
  <si>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</si>
  <si>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</si>
  <si>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</si>
  <si>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</si>
  <si>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</si>
  <si>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</si>
  <si>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</si>
  <si>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  <phoneticPr fontId="2"/>
  </si>
  <si>
    <t>C-21</t>
    <phoneticPr fontId="2"/>
  </si>
  <si>
    <t>C-22</t>
    <phoneticPr fontId="2"/>
  </si>
  <si>
    <t>C-23</t>
  </si>
  <si>
    <t>C-24</t>
  </si>
  <si>
    <t>C-25</t>
  </si>
  <si>
    <t>C-26</t>
  </si>
  <si>
    <t>C-27</t>
  </si>
  <si>
    <t>C-28</t>
  </si>
  <si>
    <t>C-29</t>
  </si>
  <si>
    <t>C-30</t>
  </si>
  <si>
    <t>C-31</t>
  </si>
  <si>
    <t>C-32</t>
  </si>
  <si>
    <t>C-33</t>
  </si>
  <si>
    <t>C-34</t>
  </si>
  <si>
    <t>C-35</t>
  </si>
  <si>
    <t>C-36</t>
  </si>
  <si>
    <t>C-37</t>
  </si>
  <si>
    <t>C-38</t>
  </si>
  <si>
    <t>C-39</t>
  </si>
  <si>
    <t>C-40</t>
  </si>
  <si>
    <t>様式第２号及び第３号－別紙２－３</t>
    <rPh sb="0" eb="2">
      <t>ヨウシキ</t>
    </rPh>
    <rPh sb="2" eb="3">
      <t>ダイ</t>
    </rPh>
    <rPh sb="4" eb="5">
      <t>ゴウ</t>
    </rPh>
    <rPh sb="5" eb="6">
      <t>オヨ</t>
    </rPh>
    <rPh sb="7" eb="8">
      <t>ダイ</t>
    </rPh>
    <rPh sb="9" eb="10">
      <t>ゴウ</t>
    </rPh>
    <rPh sb="11" eb="13">
      <t>ベッシ</t>
    </rPh>
    <phoneticPr fontId="2"/>
  </si>
  <si>
    <t>様式第３号－別紙１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</si>
  <si>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【岩手県酒造組合からの購入分】</t>
    <rPh sb="1" eb="4">
      <t>イワテケン</t>
    </rPh>
    <rPh sb="4" eb="8">
      <t>シュゾウクミアイ</t>
    </rPh>
    <rPh sb="11" eb="14">
      <t>コウニュウブン</t>
    </rPh>
    <phoneticPr fontId="2"/>
  </si>
  <si>
    <t>（算定式）補助基準額×令和７年産県産原料米購入数量（俵）</t>
    <rPh sb="1" eb="4">
      <t>サンテイシキ</t>
    </rPh>
    <rPh sb="16" eb="18">
      <t>ケンサン</t>
    </rPh>
    <rPh sb="21" eb="23">
      <t>コウニュウ</t>
    </rPh>
    <phoneticPr fontId="2"/>
  </si>
  <si>
    <t>（算定式）⑴ 補助基準額×令和７年産県産原料米購入数量（俵）</t>
    <rPh sb="1" eb="4">
      <t>サンテイシキ</t>
    </rPh>
    <rPh sb="18" eb="20">
      <t>ケンサン</t>
    </rPh>
    <phoneticPr fontId="2"/>
  </si>
  <si>
    <t>（算定式）⑵ （令和７年産米仕入平均単価（円）－令和６年産米仕入平均単価（円））×令和７年産県産原料米購入数量（俵）</t>
    <rPh sb="46" eb="48">
      <t>ケンサン</t>
    </rPh>
    <rPh sb="48" eb="51">
      <t>ゲンリョウマイ</t>
    </rPh>
    <rPh sb="51" eb="53">
      <t>コウニュウ</t>
    </rPh>
    <phoneticPr fontId="2"/>
  </si>
  <si>
    <t>岩手県酒造組合からの購入分</t>
    <rPh sb="0" eb="3">
      <t>イワテケン</t>
    </rPh>
    <rPh sb="3" eb="7">
      <t>シュゾウクミアイ</t>
    </rPh>
    <rPh sb="10" eb="13">
      <t>コウニュウブン</t>
    </rPh>
    <phoneticPr fontId="2"/>
  </si>
  <si>
    <t>岩手県酒造組合以外からの購入分</t>
    <rPh sb="0" eb="3">
      <t>イワテケン</t>
    </rPh>
    <rPh sb="3" eb="7">
      <t>シュゾウクミアイ</t>
    </rPh>
    <rPh sb="7" eb="9">
      <t>イガイ</t>
    </rPh>
    <rPh sb="12" eb="15">
      <t>コウニュウブン</t>
    </rPh>
    <phoneticPr fontId="2"/>
  </si>
  <si>
    <t>※　仕入れ数量の１俵未満の端数は切り捨てるものとする。</t>
    <phoneticPr fontId="2"/>
  </si>
  <si>
    <t>※　補助額の算出において、合計欄の千円未満の端数は、切り捨てるものとする。</t>
    <phoneticPr fontId="2"/>
  </si>
  <si>
    <t>補助事業用帳簿【岩手県酒造組合からの購入分】</t>
    <rPh sb="8" eb="11">
      <t>イワテケン</t>
    </rPh>
    <rPh sb="11" eb="15">
      <t>シュゾウクミアイ</t>
    </rPh>
    <rPh sb="18" eb="21">
      <t>コウニュウブン</t>
    </rPh>
    <phoneticPr fontId="2"/>
  </si>
  <si>
    <t xml:space="preserve">※　購入数量は、令和７年９月１日から令和８年８月31日までの期間内に支払いが完了した数量を記載すること。
</t>
    <rPh sb="15" eb="16">
      <t>ニチ</t>
    </rPh>
    <rPh sb="26" eb="27">
      <t>ニチ</t>
    </rPh>
    <phoneticPr fontId="2"/>
  </si>
  <si>
    <t>補助事業用帳簿【岩手県酒造組合以外からの購入分（酒造好適米）】</t>
    <rPh sb="15" eb="17">
      <t>イガイ</t>
    </rPh>
    <rPh sb="24" eb="29">
      <t>シュゾウコウテキマイ</t>
    </rPh>
    <phoneticPr fontId="2"/>
  </si>
  <si>
    <t>補助事業用帳簿【岩手県酒造組合以外からの購入分（加工用米）】</t>
    <rPh sb="15" eb="17">
      <t>イガイ</t>
    </rPh>
    <rPh sb="24" eb="28">
      <t>カコウヨウマイ</t>
    </rPh>
    <phoneticPr fontId="2"/>
  </si>
  <si>
    <t>AかBの低い額</t>
    <rPh sb="4" eb="5">
      <t>ヒク</t>
    </rPh>
    <rPh sb="6" eb="7">
      <t>ガク</t>
    </rPh>
    <phoneticPr fontId="2"/>
  </si>
  <si>
    <t>支払年月日</t>
    <rPh sb="2" eb="3">
      <t>ネン</t>
    </rPh>
    <phoneticPr fontId="2"/>
  </si>
  <si>
    <t>【R7年産米】酒造好適米</t>
    <rPh sb="3" eb="6">
      <t>ネンサンマイ</t>
    </rPh>
    <rPh sb="7" eb="9">
      <t>シュゾウ</t>
    </rPh>
    <rPh sb="9" eb="11">
      <t>コウテキ</t>
    </rPh>
    <rPh sb="11" eb="12">
      <t>マイ</t>
    </rPh>
    <phoneticPr fontId="2"/>
  </si>
  <si>
    <t>【R7年産米】加工用米</t>
    <rPh sb="3" eb="6">
      <t>ネンサンマイ</t>
    </rPh>
    <rPh sb="7" eb="10">
      <t>カコウヨウ</t>
    </rPh>
    <rPh sb="10" eb="11">
      <t>マイ</t>
    </rPh>
    <phoneticPr fontId="2"/>
  </si>
  <si>
    <r>
      <t>⇒</t>
    </r>
    <r>
      <rPr>
        <b/>
        <sz val="10"/>
        <color theme="1"/>
        <rFont val="游ゴシック"/>
        <family val="3"/>
        <charset val="128"/>
        <scheme val="minor"/>
      </rPr>
      <t>ア</t>
    </r>
    <phoneticPr fontId="2"/>
  </si>
  <si>
    <t>平均単価</t>
    <rPh sb="0" eb="4">
      <t>ヘイキンタンカ</t>
    </rPh>
    <phoneticPr fontId="2"/>
  </si>
  <si>
    <t>⇒　イ</t>
    <phoneticPr fontId="2"/>
  </si>
  <si>
    <t>⇒　ウ</t>
    <phoneticPr fontId="2"/>
  </si>
  <si>
    <r>
      <t>②(別紙</t>
    </r>
    <r>
      <rPr>
        <b/>
        <sz val="11"/>
        <color theme="1"/>
        <rFont val="游ゴシック"/>
        <family val="3"/>
        <charset val="128"/>
        <scheme val="minor"/>
      </rPr>
      <t>ア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</si>
  <si>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r>
      <t>①（別紙</t>
    </r>
    <r>
      <rPr>
        <b/>
        <sz val="11"/>
        <color theme="1"/>
        <rFont val="游ゴシック"/>
        <family val="3"/>
        <charset val="128"/>
        <scheme val="minor"/>
      </rPr>
      <t>イ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</si>
  <si>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r>
      <t>②（別紙</t>
    </r>
    <r>
      <rPr>
        <b/>
        <sz val="11"/>
        <color theme="1"/>
        <rFont val="游ゴシック"/>
        <family val="3"/>
        <charset val="128"/>
        <scheme val="minor"/>
      </rPr>
      <t>ウ</t>
    </r>
    <r>
      <rPr>
        <sz val="11"/>
        <color theme="1"/>
        <rFont val="游ゴシック"/>
        <family val="2"/>
        <charset val="128"/>
        <scheme val="minor"/>
      </rPr>
      <t>）</t>
    </r>
    <rPh sb="2" eb="4">
      <t>ベッシ</t>
    </rPh>
    <phoneticPr fontId="2"/>
  </si>
  <si>
    <t>【R6年産米】</t>
    <rPh sb="3" eb="6">
      <t>ネンサンマイ</t>
    </rPh>
    <phoneticPr fontId="2"/>
  </si>
  <si>
    <t>【R7年産米】</t>
    <rPh sb="3" eb="6">
      <t>ネンサンマイ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</si>
  <si>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</si>
  <si>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2">
      <t>ゲンキン</t>
    </rPh>
    <phoneticPr fontId="2"/>
  </si>
  <si>
    <t>電子マネ－</t>
    <rPh sb="0" eb="2">
      <t>デンシ</t>
    </rPh>
    <phoneticPr fontId="2"/>
  </si>
  <si>
    <t>クレジットカード</t>
    <phoneticPr fontId="2"/>
  </si>
  <si>
    <t>酒造組合への支払</t>
    <rPh sb="0" eb="4">
      <t>シュゾウクミアイ</t>
    </rPh>
    <rPh sb="6" eb="8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</si>
</sst>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_ "/>
    <numFmt numFmtId="177" formatCode="#,##0.0_ "/>
    <numFmt numFmtId="178" formatCode="#,##0_);[Red]\(#,##0\)"/>
    <numFmt numFmtId="179" formatCode="#,##0;&quot;▲ &quot;#,##0"/>
    <numFmt numFmtId="180" formatCode="#,##0.0_);[Red]\(#,##0.0\)"/>
    <numFmt numFmtId="181" formatCode="#,##0.0;[Red]\-#,##0.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0"/>
      <color theme="0"/>
      <name val="ＭＳ 明朝"/>
      <family val="1"/>
      <charset val="128"/>
    </font>
    <font>
      <sz val="10"/>
      <color theme="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hair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</borders>
  <cellStyleXfs count="5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6" fontId="0" fillId="3" borderId="0" xfId="1" applyFon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right" vertical="center"/>
    </xf>
    <xf numFmtId="176" fontId="0" fillId="3" borderId="11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right" vertical="center"/>
    </xf>
    <xf numFmtId="176" fontId="0" fillId="6" borderId="6" xfId="0" applyNumberFormat="1" applyFill="1" applyBorder="1" applyAlignment="1">
      <alignment horizontal="right" vertical="center"/>
    </xf>
    <xf numFmtId="176" fontId="0" fillId="3" borderId="30" xfId="0" applyNumberFormat="1" applyFill="1" applyBorder="1" applyAlignment="1">
      <alignment horizontal="right" vertical="center"/>
    </xf>
    <xf numFmtId="3" fontId="0" fillId="3" borderId="5" xfId="0" applyNumberForma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3" fontId="0" fillId="6" borderId="8" xfId="0" applyNumberFormat="1" applyFill="1" applyBorder="1">
      <alignment vertical="center"/>
    </xf>
    <xf numFmtId="3" fontId="0" fillId="6" borderId="5" xfId="0" applyNumberFormat="1" applyFill="1" applyBorder="1">
      <alignment vertical="center"/>
    </xf>
    <xf numFmtId="176" fontId="0" fillId="7" borderId="6" xfId="0" applyNumberFormat="1" applyFill="1" applyBorder="1" applyAlignment="1">
      <alignment horizontal="right" vertical="center"/>
    </xf>
    <xf numFmtId="176" fontId="0" fillId="7" borderId="11" xfId="0" applyNumberFormat="1" applyFill="1" applyBorder="1" applyAlignment="1">
      <alignment horizontal="right" vertical="center"/>
    </xf>
    <xf numFmtId="3" fontId="0" fillId="8" borderId="5" xfId="0" applyNumberFormat="1" applyFill="1" applyBorder="1" applyAlignment="1">
      <alignment horizontal="right" vertical="center"/>
    </xf>
    <xf numFmtId="3" fontId="0" fillId="7" borderId="8" xfId="0" applyNumberFormat="1" applyFill="1" applyBorder="1" applyAlignment="1">
      <alignment horizontal="right" vertical="center"/>
    </xf>
    <xf numFmtId="12" fontId="0" fillId="2" borderId="22" xfId="0" applyNumberForma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0" fillId="2" borderId="32" xfId="0" applyFill="1" applyBorder="1" applyAlignment="1">
      <alignment horizontal="center" vertical="center" wrapText="1"/>
    </xf>
    <xf numFmtId="12" fontId="0" fillId="2" borderId="33" xfId="0" applyNumberForma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176" fontId="0" fillId="0" borderId="31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right" vertical="center"/>
    </xf>
    <xf numFmtId="176" fontId="0" fillId="0" borderId="38" xfId="0" applyNumberFormat="1" applyBorder="1" applyAlignment="1">
      <alignment horizontal="right" vertical="center"/>
    </xf>
    <xf numFmtId="176" fontId="0" fillId="3" borderId="15" xfId="0" applyNumberFormat="1" applyFill="1" applyBorder="1" applyAlignment="1">
      <alignment horizontal="right" vertical="center"/>
    </xf>
    <xf numFmtId="0" fontId="8" fillId="0" borderId="0" xfId="3" applyFont="1"/>
    <xf numFmtId="0" fontId="8" fillId="0" borderId="0" xfId="3" applyFont="1" applyAlignment="1">
      <alignment horizontal="center" vertical="center" wrapText="1"/>
    </xf>
    <xf numFmtId="38" fontId="8" fillId="0" borderId="0" xfId="4" applyFont="1" applyBorder="1" applyAlignment="1"/>
    <xf numFmtId="0" fontId="8" fillId="0" borderId="0" xfId="3" applyFont="1" applyAlignment="1">
      <alignment horizontal="justify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57" fontId="10" fillId="0" borderId="41" xfId="3" applyNumberFormat="1" applyFont="1" applyBorder="1" applyAlignment="1">
      <alignment horizontal="center" vertical="center" wrapText="1"/>
    </xf>
    <xf numFmtId="57" fontId="10" fillId="0" borderId="42" xfId="3" applyNumberFormat="1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45" xfId="3" applyFont="1" applyBorder="1" applyAlignment="1">
      <alignment horizontal="center" vertical="center" wrapText="1"/>
    </xf>
    <xf numFmtId="0" fontId="10" fillId="0" borderId="47" xfId="3" applyFont="1" applyBorder="1" applyAlignment="1">
      <alignment horizontal="center" vertical="center" wrapText="1"/>
    </xf>
    <xf numFmtId="57" fontId="10" fillId="0" borderId="47" xfId="3" applyNumberFormat="1" applyFont="1" applyBorder="1" applyAlignment="1">
      <alignment horizontal="center" vertical="center" wrapText="1"/>
    </xf>
    <xf numFmtId="57" fontId="10" fillId="0" borderId="48" xfId="3" applyNumberFormat="1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57" fontId="10" fillId="0" borderId="49" xfId="3" applyNumberFormat="1" applyFont="1" applyBorder="1" applyAlignment="1">
      <alignment horizontal="center" vertical="center" wrapText="1"/>
    </xf>
    <xf numFmtId="57" fontId="10" fillId="0" borderId="45" xfId="3" applyNumberFormat="1" applyFont="1" applyBorder="1" applyAlignment="1">
      <alignment horizontal="center" vertical="center" wrapText="1"/>
    </xf>
    <xf numFmtId="0" fontId="10" fillId="10" borderId="39" xfId="3" applyFont="1" applyFill="1" applyBorder="1" applyAlignment="1">
      <alignment horizontal="center" vertical="center" wrapText="1"/>
    </xf>
    <xf numFmtId="57" fontId="10" fillId="10" borderId="39" xfId="3" applyNumberFormat="1" applyFont="1" applyFill="1" applyBorder="1" applyAlignment="1">
      <alignment horizontal="center" vertical="center" wrapText="1"/>
    </xf>
    <xf numFmtId="57" fontId="10" fillId="10" borderId="40" xfId="3" applyNumberFormat="1" applyFont="1" applyFill="1" applyBorder="1" applyAlignment="1">
      <alignment horizontal="center" vertical="center" wrapText="1"/>
    </xf>
    <xf numFmtId="38" fontId="10" fillId="10" borderId="40" xfId="2" applyFont="1" applyFill="1" applyBorder="1" applyAlignment="1">
      <alignment horizontal="center" vertical="center" wrapText="1"/>
    </xf>
    <xf numFmtId="178" fontId="10" fillId="10" borderId="40" xfId="3" applyNumberFormat="1" applyFont="1" applyFill="1" applyBorder="1" applyAlignment="1">
      <alignment horizontal="center" vertical="center" wrapText="1"/>
    </xf>
    <xf numFmtId="179" fontId="10" fillId="10" borderId="46" xfId="3" applyNumberFormat="1" applyFont="1" applyFill="1" applyBorder="1" applyAlignment="1">
      <alignment horizontal="center" vertical="center" wrapText="1"/>
    </xf>
    <xf numFmtId="0" fontId="10" fillId="10" borderId="40" xfId="3" applyFont="1" applyFill="1" applyBorder="1" applyAlignment="1">
      <alignment horizontal="center" vertical="center" wrapText="1"/>
    </xf>
    <xf numFmtId="0" fontId="10" fillId="10" borderId="46" xfId="3" applyFont="1" applyFill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38" fontId="10" fillId="10" borderId="5" xfId="2" applyFont="1" applyFill="1" applyBorder="1" applyAlignment="1">
      <alignment horizontal="center"/>
    </xf>
    <xf numFmtId="0" fontId="10" fillId="10" borderId="5" xfId="3" applyFont="1" applyFill="1" applyBorder="1" applyAlignment="1">
      <alignment horizontal="center"/>
    </xf>
    <xf numFmtId="57" fontId="10" fillId="10" borderId="5" xfId="3" applyNumberFormat="1" applyFont="1" applyFill="1" applyBorder="1" applyAlignment="1">
      <alignment horizontal="center" vertical="center" wrapText="1"/>
    </xf>
    <xf numFmtId="0" fontId="10" fillId="3" borderId="0" xfId="3" applyFont="1" applyFill="1"/>
    <xf numFmtId="179" fontId="10" fillId="3" borderId="54" xfId="3" applyNumberFormat="1" applyFont="1" applyFill="1" applyBorder="1" applyAlignment="1">
      <alignment horizontal="center" vertical="center" wrapText="1"/>
    </xf>
    <xf numFmtId="0" fontId="10" fillId="0" borderId="39" xfId="3" applyFont="1" applyBorder="1" applyAlignment="1">
      <alignment horizontal="center" vertical="center" wrapText="1"/>
    </xf>
    <xf numFmtId="0" fontId="10" fillId="0" borderId="40" xfId="3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vertical="top" wrapText="1"/>
    </xf>
    <xf numFmtId="0" fontId="12" fillId="0" borderId="0" xfId="0" applyFont="1">
      <alignment vertical="center"/>
    </xf>
    <xf numFmtId="0" fontId="10" fillId="0" borderId="33" xfId="3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179" fontId="10" fillId="10" borderId="55" xfId="3" applyNumberFormat="1" applyFont="1" applyFill="1" applyBorder="1" applyAlignment="1">
      <alignment horizontal="center" vertical="center" wrapText="1"/>
    </xf>
    <xf numFmtId="179" fontId="10" fillId="3" borderId="56" xfId="3" applyNumberFormat="1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horizontal="center" vertical="center" wrapText="1"/>
    </xf>
    <xf numFmtId="0" fontId="10" fillId="0" borderId="51" xfId="3" applyFont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10" fillId="3" borderId="14" xfId="3" applyNumberFormat="1" applyFont="1" applyFill="1" applyBorder="1" applyAlignment="1">
      <alignment horizontal="center" vertical="center" wrapText="1"/>
    </xf>
    <xf numFmtId="179" fontId="10" fillId="10" borderId="57" xfId="3" applyNumberFormat="1" applyFont="1" applyFill="1" applyBorder="1" applyAlignment="1">
      <alignment horizontal="center" vertical="center" wrapText="1"/>
    </xf>
    <xf numFmtId="0" fontId="10" fillId="0" borderId="58" xfId="3" applyFont="1" applyBorder="1" applyAlignment="1">
      <alignment vertical="center" wrapText="1"/>
    </xf>
    <xf numFmtId="0" fontId="10" fillId="3" borderId="46" xfId="3" applyFont="1" applyFill="1" applyBorder="1" applyAlignment="1">
      <alignment horizontal="center" vertical="center" wrapText="1"/>
    </xf>
    <xf numFmtId="0" fontId="10" fillId="3" borderId="59" xfId="3" applyFont="1" applyFill="1" applyBorder="1" applyAlignment="1">
      <alignment horizontal="center" vertical="center" wrapText="1"/>
    </xf>
    <xf numFmtId="0" fontId="10" fillId="3" borderId="44" xfId="3" applyFont="1" applyFill="1" applyBorder="1" applyAlignment="1">
      <alignment horizontal="center" vertical="center" wrapText="1"/>
    </xf>
    <xf numFmtId="0" fontId="10" fillId="3" borderId="43" xfId="3" applyFont="1" applyFill="1" applyBorder="1" applyAlignment="1">
      <alignment horizontal="center" vertical="center" wrapText="1"/>
    </xf>
    <xf numFmtId="0" fontId="10" fillId="0" borderId="60" xfId="3" applyFont="1" applyBorder="1" applyAlignment="1">
      <alignment horizontal="center" vertical="center" wrapText="1"/>
    </xf>
    <xf numFmtId="57" fontId="10" fillId="0" borderId="60" xfId="3" applyNumberFormat="1" applyFont="1" applyBorder="1" applyAlignment="1">
      <alignment horizontal="center" vertical="center" wrapText="1"/>
    </xf>
    <xf numFmtId="57" fontId="10" fillId="0" borderId="61" xfId="3" applyNumberFormat="1" applyFont="1" applyBorder="1" applyAlignment="1">
      <alignment horizontal="center" vertical="center" wrapText="1"/>
    </xf>
    <xf numFmtId="0" fontId="10" fillId="0" borderId="61" xfId="3" applyFont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right" vertical="center"/>
    </xf>
    <xf numFmtId="0" fontId="10" fillId="0" borderId="66" xfId="3" applyFont="1" applyBorder="1" applyAlignment="1">
      <alignment horizontal="center"/>
    </xf>
    <xf numFmtId="57" fontId="10" fillId="0" borderId="33" xfId="3" applyNumberFormat="1" applyFont="1" applyBorder="1" applyAlignment="1">
      <alignment horizontal="center" vertical="center" wrapText="1"/>
    </xf>
    <xf numFmtId="0" fontId="10" fillId="0" borderId="15" xfId="3" applyFont="1" applyBorder="1" applyAlignment="1">
      <alignment vertical="center" wrapText="1"/>
    </xf>
    <xf numFmtId="0" fontId="10" fillId="0" borderId="66" xfId="3" applyFont="1" applyBorder="1" applyAlignment="1">
      <alignment horizontal="center" vertical="center" wrapText="1"/>
    </xf>
    <xf numFmtId="0" fontId="10" fillId="0" borderId="70" xfId="3" applyFont="1" applyBorder="1" applyAlignment="1">
      <alignment horizontal="center"/>
    </xf>
    <xf numFmtId="0" fontId="10" fillId="0" borderId="71" xfId="3" applyFont="1" applyBorder="1" applyAlignment="1">
      <alignment horizontal="center"/>
    </xf>
    <xf numFmtId="0" fontId="10" fillId="0" borderId="72" xfId="3" applyFont="1" applyBorder="1" applyAlignment="1">
      <alignment horizontal="center"/>
    </xf>
    <xf numFmtId="57" fontId="10" fillId="0" borderId="70" xfId="3" applyNumberFormat="1" applyFont="1" applyBorder="1" applyAlignment="1">
      <alignment horizontal="center" vertical="center" wrapText="1"/>
    </xf>
    <xf numFmtId="57" fontId="10" fillId="0" borderId="71" xfId="3" applyNumberFormat="1" applyFont="1" applyBorder="1" applyAlignment="1">
      <alignment horizontal="center" vertical="center" wrapText="1"/>
    </xf>
    <xf numFmtId="57" fontId="10" fillId="0" borderId="72" xfId="3" applyNumberFormat="1" applyFont="1" applyBorder="1" applyAlignment="1">
      <alignment horizontal="center" vertical="center" wrapText="1"/>
    </xf>
    <xf numFmtId="0" fontId="10" fillId="0" borderId="70" xfId="3" applyFont="1" applyBorder="1"/>
    <xf numFmtId="0" fontId="10" fillId="0" borderId="71" xfId="3" applyFont="1" applyBorder="1"/>
    <xf numFmtId="0" fontId="10" fillId="0" borderId="72" xfId="3" applyFont="1" applyBorder="1"/>
    <xf numFmtId="38" fontId="10" fillId="3" borderId="70" xfId="2" applyFont="1" applyFill="1" applyBorder="1" applyAlignment="1">
      <alignment horizontal="center"/>
    </xf>
    <xf numFmtId="38" fontId="10" fillId="3" borderId="71" xfId="2" applyFont="1" applyFill="1" applyBorder="1" applyAlignment="1">
      <alignment horizontal="center"/>
    </xf>
    <xf numFmtId="38" fontId="10" fillId="3" borderId="72" xfId="2" applyFont="1" applyFill="1" applyBorder="1" applyAlignment="1">
      <alignment horizontal="center"/>
    </xf>
    <xf numFmtId="0" fontId="10" fillId="0" borderId="15" xfId="3" applyFont="1" applyBorder="1" applyAlignment="1">
      <alignment horizontal="center"/>
    </xf>
    <xf numFmtId="38" fontId="10" fillId="0" borderId="61" xfId="2" applyFont="1" applyBorder="1" applyAlignment="1">
      <alignment horizontal="center" vertical="center" wrapText="1"/>
    </xf>
    <xf numFmtId="38" fontId="10" fillId="3" borderId="62" xfId="2" applyFont="1" applyFill="1" applyBorder="1" applyAlignment="1">
      <alignment horizontal="center" vertical="center" wrapText="1"/>
    </xf>
    <xf numFmtId="38" fontId="10" fillId="0" borderId="42" xfId="2" applyFont="1" applyBorder="1" applyAlignment="1">
      <alignment horizontal="center" vertical="center" wrapText="1"/>
    </xf>
    <xf numFmtId="38" fontId="10" fillId="3" borderId="53" xfId="2" applyFont="1" applyFill="1" applyBorder="1" applyAlignment="1">
      <alignment horizontal="center" vertical="center" wrapText="1"/>
    </xf>
    <xf numFmtId="38" fontId="10" fillId="0" borderId="45" xfId="2" applyFont="1" applyBorder="1" applyAlignment="1">
      <alignment horizontal="center" vertical="center" wrapText="1"/>
    </xf>
    <xf numFmtId="38" fontId="10" fillId="0" borderId="48" xfId="2" applyFont="1" applyBorder="1" applyAlignment="1">
      <alignment horizontal="center" vertical="center" wrapText="1"/>
    </xf>
    <xf numFmtId="38" fontId="10" fillId="3" borderId="54" xfId="2" applyFont="1" applyFill="1" applyBorder="1" applyAlignment="1">
      <alignment horizontal="center" vertical="center" wrapText="1"/>
    </xf>
    <xf numFmtId="38" fontId="10" fillId="3" borderId="65" xfId="2" applyFont="1" applyFill="1" applyBorder="1" applyAlignment="1">
      <alignment horizontal="center" vertical="center" wrapText="1"/>
    </xf>
    <xf numFmtId="38" fontId="10" fillId="0" borderId="71" xfId="2" applyFont="1" applyBorder="1" applyAlignment="1">
      <alignment horizontal="center"/>
    </xf>
    <xf numFmtId="38" fontId="10" fillId="0" borderId="70" xfId="2" applyFont="1" applyBorder="1" applyAlignment="1">
      <alignment horizontal="center"/>
    </xf>
    <xf numFmtId="38" fontId="10" fillId="0" borderId="72" xfId="2" applyFont="1" applyBorder="1" applyAlignment="1">
      <alignment horizontal="center"/>
    </xf>
    <xf numFmtId="38" fontId="10" fillId="0" borderId="65" xfId="2" applyFont="1" applyBorder="1" applyAlignment="1">
      <alignment horizontal="center"/>
    </xf>
    <xf numFmtId="38" fontId="10" fillId="0" borderId="70" xfId="2" applyFont="1" applyBorder="1" applyAlignment="1"/>
    <xf numFmtId="38" fontId="10" fillId="0" borderId="71" xfId="2" applyFont="1" applyBorder="1" applyAlignment="1"/>
    <xf numFmtId="180" fontId="10" fillId="0" borderId="42" xfId="3" applyNumberFormat="1" applyFont="1" applyBorder="1" applyAlignment="1">
      <alignment horizontal="center" vertical="center" wrapText="1"/>
    </xf>
    <xf numFmtId="180" fontId="10" fillId="0" borderId="48" xfId="3" applyNumberFormat="1" applyFont="1" applyBorder="1" applyAlignment="1">
      <alignment horizontal="center" vertical="center" wrapText="1"/>
    </xf>
    <xf numFmtId="180" fontId="10" fillId="4" borderId="15" xfId="3" applyNumberFormat="1" applyFont="1" applyFill="1" applyBorder="1" applyAlignment="1">
      <alignment vertical="center" wrapText="1"/>
    </xf>
    <xf numFmtId="181" fontId="10" fillId="0" borderId="61" xfId="2" applyNumberFormat="1" applyFont="1" applyBorder="1" applyAlignment="1">
      <alignment horizontal="center" vertical="center" wrapText="1"/>
    </xf>
    <xf numFmtId="181" fontId="10" fillId="0" borderId="42" xfId="2" applyNumberFormat="1" applyFont="1" applyBorder="1" applyAlignment="1">
      <alignment horizontal="center" vertical="center" wrapText="1"/>
    </xf>
    <xf numFmtId="181" fontId="10" fillId="0" borderId="45" xfId="2" applyNumberFormat="1" applyFont="1" applyBorder="1" applyAlignment="1">
      <alignment horizontal="center" vertical="center" wrapText="1"/>
    </xf>
    <xf numFmtId="181" fontId="10" fillId="0" borderId="48" xfId="2" applyNumberFormat="1" applyFont="1" applyBorder="1" applyAlignment="1">
      <alignment horizontal="center" vertical="center" wrapText="1"/>
    </xf>
    <xf numFmtId="181" fontId="10" fillId="3" borderId="65" xfId="2" applyNumberFormat="1" applyFont="1" applyFill="1" applyBorder="1" applyAlignment="1">
      <alignment horizontal="center" vertical="center" wrapText="1"/>
    </xf>
    <xf numFmtId="181" fontId="10" fillId="0" borderId="70" xfId="3" applyNumberFormat="1" applyFont="1" applyBorder="1" applyAlignment="1">
      <alignment horizontal="center"/>
    </xf>
    <xf numFmtId="181" fontId="10" fillId="0" borderId="71" xfId="3" applyNumberFormat="1" applyFont="1" applyBorder="1" applyAlignment="1">
      <alignment horizontal="center"/>
    </xf>
    <xf numFmtId="181" fontId="10" fillId="0" borderId="72" xfId="3" applyNumberFormat="1" applyFont="1" applyBorder="1" applyAlignment="1">
      <alignment horizontal="center"/>
    </xf>
    <xf numFmtId="181" fontId="10" fillId="3" borderId="65" xfId="2" applyNumberFormat="1" applyFont="1" applyFill="1" applyBorder="1" applyAlignment="1">
      <alignment horizontal="center"/>
    </xf>
    <xf numFmtId="181" fontId="10" fillId="0" borderId="70" xfId="2" applyNumberFormat="1" applyFont="1" applyBorder="1" applyAlignment="1"/>
    <xf numFmtId="181" fontId="10" fillId="0" borderId="71" xfId="2" applyNumberFormat="1" applyFont="1" applyBorder="1" applyAlignment="1"/>
    <xf numFmtId="181" fontId="10" fillId="0" borderId="72" xfId="3" applyNumberFormat="1" applyFont="1" applyBorder="1"/>
    <xf numFmtId="176" fontId="0" fillId="8" borderId="6" xfId="0" applyNumberFormat="1" applyFill="1" applyBorder="1" applyAlignment="1">
      <alignment horizontal="right" vertical="center"/>
    </xf>
    <xf numFmtId="176" fontId="0" fillId="8" borderId="11" xfId="0" applyNumberFormat="1" applyFill="1" applyBorder="1" applyAlignment="1">
      <alignment horizontal="right" vertical="center"/>
    </xf>
    <xf numFmtId="176" fontId="0" fillId="5" borderId="5" xfId="0" applyNumberFormat="1" applyFill="1" applyBorder="1" applyAlignment="1">
      <alignment horizontal="right" vertical="center"/>
    </xf>
    <xf numFmtId="38" fontId="0" fillId="5" borderId="0" xfId="2" applyFont="1" applyFill="1" applyAlignment="1">
      <alignment horizontal="right" vertical="center"/>
    </xf>
    <xf numFmtId="0" fontId="19" fillId="0" borderId="0" xfId="3" applyFont="1"/>
    <xf numFmtId="0" fontId="20" fillId="3" borderId="0" xfId="3" applyFont="1" applyFill="1"/>
    <xf numFmtId="6" fontId="0" fillId="3" borderId="12" xfId="1" applyFont="1" applyFill="1" applyBorder="1" applyAlignment="1">
      <alignment horizontal="left" vertical="center"/>
    </xf>
    <xf numFmtId="6" fontId="0" fillId="2" borderId="17" xfId="1" applyFont="1" applyFill="1" applyBorder="1" applyAlignment="1">
      <alignment horizontal="center" vertical="center"/>
    </xf>
    <xf numFmtId="6" fontId="0" fillId="2" borderId="18" xfId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6" fontId="0" fillId="2" borderId="7" xfId="1" applyFont="1" applyFill="1" applyBorder="1" applyAlignment="1">
      <alignment horizontal="center" vertical="center"/>
    </xf>
    <xf numFmtId="6" fontId="0" fillId="2" borderId="8" xfId="1" applyFont="1" applyFill="1" applyBorder="1" applyAlignment="1">
      <alignment horizontal="center" vertical="center"/>
    </xf>
    <xf numFmtId="6" fontId="0" fillId="2" borderId="26" xfId="1" applyFont="1" applyFill="1" applyBorder="1" applyAlignment="1">
      <alignment horizontal="center" vertical="center"/>
    </xf>
    <xf numFmtId="6" fontId="0" fillId="2" borderId="27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6" fillId="9" borderId="16" xfId="3" applyFont="1" applyFill="1" applyBorder="1" applyAlignment="1">
      <alignment horizontal="center" vertical="center" wrapText="1"/>
    </xf>
    <xf numFmtId="0" fontId="16" fillId="9" borderId="30" xfId="3" applyFont="1" applyFill="1" applyBorder="1" applyAlignment="1">
      <alignment horizontal="center" vertical="center" wrapText="1"/>
    </xf>
    <xf numFmtId="0" fontId="16" fillId="9" borderId="8" xfId="3" applyFont="1" applyFill="1" applyBorder="1" applyAlignment="1">
      <alignment horizontal="center" vertical="center" wrapText="1"/>
    </xf>
    <xf numFmtId="0" fontId="16" fillId="9" borderId="16" xfId="3" applyFont="1" applyFill="1" applyBorder="1" applyAlignment="1">
      <alignment horizontal="center" vertical="center"/>
    </xf>
    <xf numFmtId="0" fontId="18" fillId="9" borderId="30" xfId="3" applyFont="1" applyFill="1" applyBorder="1" applyAlignment="1">
      <alignment horizontal="center" vertical="center"/>
    </xf>
    <xf numFmtId="0" fontId="18" fillId="9" borderId="8" xfId="3" applyFont="1" applyFill="1" applyBorder="1" applyAlignment="1">
      <alignment horizontal="center" vertical="center"/>
    </xf>
    <xf numFmtId="0" fontId="10" fillId="0" borderId="63" xfId="3" applyFont="1" applyBorder="1" applyAlignment="1">
      <alignment horizontal="center"/>
    </xf>
    <xf numFmtId="0" fontId="10" fillId="0" borderId="51" xfId="3" applyFont="1" applyBorder="1" applyAlignment="1">
      <alignment horizontal="center"/>
    </xf>
    <xf numFmtId="0" fontId="10" fillId="0" borderId="64" xfId="3" applyFont="1" applyBorder="1" applyAlignment="1">
      <alignment horizontal="center"/>
    </xf>
    <xf numFmtId="0" fontId="10" fillId="3" borderId="0" xfId="0" applyFont="1" applyFill="1" applyAlignment="1">
      <alignment horizontal="left" vertical="top" wrapText="1"/>
    </xf>
    <xf numFmtId="0" fontId="10" fillId="0" borderId="63" xfId="3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wrapText="1"/>
    </xf>
    <xf numFmtId="0" fontId="10" fillId="0" borderId="64" xfId="3" applyFont="1" applyBorder="1" applyAlignment="1">
      <alignment horizontal="center" vertical="center" wrapText="1"/>
    </xf>
    <xf numFmtId="38" fontId="10" fillId="4" borderId="68" xfId="2" applyFont="1" applyFill="1" applyBorder="1" applyAlignment="1">
      <alignment horizontal="center" vertical="center" wrapText="1"/>
    </xf>
    <xf numFmtId="38" fontId="10" fillId="4" borderId="69" xfId="2" applyFont="1" applyFill="1" applyBorder="1" applyAlignment="1">
      <alignment horizontal="center" vertical="center" wrapText="1"/>
    </xf>
    <xf numFmtId="178" fontId="13" fillId="3" borderId="68" xfId="3" applyNumberFormat="1" applyFont="1" applyFill="1" applyBorder="1" applyAlignment="1">
      <alignment horizontal="left" vertical="center" wrapText="1"/>
    </xf>
    <xf numFmtId="178" fontId="13" fillId="3" borderId="67" xfId="3" applyNumberFormat="1" applyFont="1" applyFill="1" applyBorder="1" applyAlignment="1">
      <alignment horizontal="left" vertical="center" wrapText="1"/>
    </xf>
    <xf numFmtId="178" fontId="10" fillId="3" borderId="63" xfId="3" applyNumberFormat="1" applyFont="1" applyFill="1" applyBorder="1" applyAlignment="1">
      <alignment horizontal="center" vertical="center" wrapText="1"/>
    </xf>
    <xf numFmtId="178" fontId="10" fillId="3" borderId="52" xfId="3" applyNumberFormat="1" applyFont="1" applyFill="1" applyBorder="1" applyAlignment="1">
      <alignment horizontal="center" vertical="center" wrapText="1"/>
    </xf>
    <xf numFmtId="38" fontId="10" fillId="4" borderId="68" xfId="2" applyFont="1" applyFill="1" applyBorder="1" applyAlignment="1">
      <alignment horizontal="center"/>
    </xf>
    <xf numFmtId="38" fontId="10" fillId="4" borderId="69" xfId="2" applyFont="1" applyFill="1" applyBorder="1" applyAlignment="1">
      <alignment horizontal="center"/>
    </xf>
    <xf numFmtId="0" fontId="10" fillId="0" borderId="52" xfId="3" applyFont="1" applyBorder="1" applyAlignment="1">
      <alignment horizontal="center"/>
    </xf>
    <xf numFmtId="0" fontId="13" fillId="0" borderId="68" xfId="3" applyFont="1" applyBorder="1" applyAlignment="1">
      <alignment horizontal="left"/>
    </xf>
    <xf numFmtId="0" fontId="13" fillId="0" borderId="67" xfId="3" applyFont="1" applyBorder="1" applyAlignment="1">
      <alignment horizontal="left"/>
    </xf>
    <xf numFmtId="0" fontId="17" fillId="9" borderId="30" xfId="3" applyFont="1" applyFill="1" applyBorder="1" applyAlignment="1">
      <alignment horizontal="center" vertical="center" wrapText="1"/>
    </xf>
    <xf numFmtId="0" fontId="17" fillId="9" borderId="8" xfId="3" applyFont="1" applyFill="1" applyBorder="1" applyAlignment="1">
      <alignment horizontal="center" vertical="center" wrapText="1"/>
    </xf>
    <xf numFmtId="38" fontId="10" fillId="4" borderId="67" xfId="2" applyFont="1" applyFill="1" applyBorder="1" applyAlignment="1">
      <alignment horizontal="center"/>
    </xf>
    <xf numFmtId="0" fontId="18" fillId="9" borderId="30" xfId="3" applyFont="1" applyFill="1" applyBorder="1" applyAlignment="1">
      <alignment horizontal="center" vertical="center" wrapText="1"/>
    </xf>
    <xf numFmtId="0" fontId="18" fillId="9" borderId="8" xfId="3" applyFont="1" applyFill="1" applyBorder="1" applyAlignment="1">
      <alignment horizontal="center" vertical="center" wrapText="1"/>
    </xf>
    <xf numFmtId="0" fontId="10" fillId="0" borderId="74" xfId="3" applyFont="1" applyBorder="1" applyAlignment="1">
      <alignment horizontal="center"/>
    </xf>
    <xf numFmtId="0" fontId="10" fillId="0" borderId="73" xfId="3" applyFont="1" applyBorder="1" applyAlignment="1">
      <alignment horizontal="center"/>
    </xf>
    <xf numFmtId="0" fontId="13" fillId="0" borderId="50" xfId="3" applyFont="1" applyBorder="1" applyAlignment="1">
      <alignment horizontal="left"/>
    </xf>
  </cellXfs>
  <cellStyles count="5">
    <cellStyle name="桁区切り" xfId="2" builtinId="6"/>
    <cellStyle name="桁区切り 2" xfId="4" xr:uid="{83563727-2E2B-4807-BF48-92D0B3839C93}"/>
    <cellStyle name="通貨" xfId="1" builtinId="7"/>
    <cellStyle name="標準" xfId="0" builtinId="0"/>
    <cellStyle name="標準 2" xfId="3" xr:uid="{91AEA4BB-38E7-4348-9C6D-C0FB84E0F05D}"/>
  </cellStyles>
  <dxfs count="0"/>
  <tableStyles count="0" defaultTableStyle="TableStyleMedium2" defaultPivotStyle="PivotStyleLight16"/>
  <colors>
    <mruColors>
      <color rgb="FFFFCC99"/>
      <color rgb="FFFF3300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37</xdr:row>
      <xdr:rowOff>0</xdr:rowOff>
    </xdr:from>
    <xdr:to>
      <xdr:col>5</xdr:col>
      <xdr:colOff>941070</xdr:colOff>
      <xdr:row>43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BAE077-BD1E-484F-B53A-EA6F46D7E385}"/>
            </a:ext>
          </a:extLst>
        </xdr:cNvPr>
        <xdr:cNvSpPr/>
      </xdr:nvSpPr>
      <xdr:spPr>
        <a:xfrm>
          <a:off x="5187315" y="8582025"/>
          <a:ext cx="923925" cy="1390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</xdr:colOff>
      <xdr:row>37</xdr:row>
      <xdr:rowOff>0</xdr:rowOff>
    </xdr:from>
    <xdr:to>
      <xdr:col>5</xdr:col>
      <xdr:colOff>941070</xdr:colOff>
      <xdr:row>43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6D63F93-4607-48D6-A2DE-AB9CC163E596}"/>
            </a:ext>
          </a:extLst>
        </xdr:cNvPr>
        <xdr:cNvSpPr/>
      </xdr:nvSpPr>
      <xdr:spPr>
        <a:xfrm>
          <a:off x="5634990" y="8557260"/>
          <a:ext cx="929640" cy="13868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B6C7-327C-421B-A812-759B5FB616BF}">
  <sheetPr>
    <pageSetUpPr fitToPage="1"/>
  </sheetPr>
  <dimension ref="A1:J45"/>
  <sheetViews>
    <sheetView showGridLines="0" workbookViewId="0">
      <selection activeCell="A3" sqref="A3"/>
    </sheetView>
  </sheetViews>
  <sheetFormatPr defaultRowHeight="18" x14ac:dyDescent="0.45"/>
  <cols>
    <col min="1" max="1" width="11.8984375" customWidth="1"/>
    <col min="2" max="2" width="16.19921875" customWidth="1"/>
    <col min="3" max="3" width="13.296875" customWidth="1"/>
    <col min="4" max="4" width="13.5" customWidth="1"/>
    <col min="5" max="5" width="18.8984375" bestFit="1" customWidth="1"/>
    <col min="6" max="6" width="12.5" customWidth="1"/>
    <col min="7" max="7" width="13.19921875" customWidth="1"/>
  </cols>
  <sheetData>
    <row r="1" spans="1:8" x14ac:dyDescent="0.45">
      <c r="A1" s="4" t="s">
        <v>106</v>
      </c>
    </row>
    <row r="2" spans="1:8" ht="22.2" x14ac:dyDescent="0.45">
      <c r="A2" s="179" t="s">
        <v>118</v>
      </c>
      <c r="B2" s="179"/>
      <c r="C2" s="179"/>
      <c r="D2" s="179"/>
      <c r="E2" s="179"/>
      <c r="F2" s="179"/>
      <c r="G2" s="179"/>
      <c r="H2" s="179"/>
    </row>
    <row r="4" spans="1:8" x14ac:dyDescent="0.45">
      <c r="A4" t="s">
        <v>185</v>
      </c>
    </row>
    <row r="5" spans="1:8" ht="18.600000000000001" thickBot="1" x14ac:dyDescent="0.5">
      <c r="A5" t="s">
        <v>186</v>
      </c>
    </row>
    <row r="6" spans="1:8" ht="18" customHeight="1" x14ac:dyDescent="0.45">
      <c r="A6" s="167" t="s">
        <v>0</v>
      </c>
      <c r="B6" s="168"/>
      <c r="C6" s="10" t="s">
        <v>6</v>
      </c>
      <c r="D6" s="10" t="s">
        <v>8</v>
      </c>
      <c r="E6" s="11" t="s">
        <v>14</v>
      </c>
    </row>
    <row r="7" spans="1:8" ht="18" customHeight="1" x14ac:dyDescent="0.45">
      <c r="A7" s="169"/>
      <c r="B7" s="170"/>
      <c r="C7" s="9" t="s">
        <v>12</v>
      </c>
      <c r="D7" s="9" t="s">
        <v>9</v>
      </c>
      <c r="E7" s="12" t="s">
        <v>12</v>
      </c>
    </row>
    <row r="8" spans="1:8" x14ac:dyDescent="0.45">
      <c r="A8" s="171"/>
      <c r="B8" s="172"/>
      <c r="C8" s="6" t="s">
        <v>7</v>
      </c>
      <c r="D8" s="7" t="s">
        <v>205</v>
      </c>
      <c r="E8" s="8" t="s">
        <v>13</v>
      </c>
    </row>
    <row r="9" spans="1:8" x14ac:dyDescent="0.45">
      <c r="A9" s="173" t="s">
        <v>1</v>
      </c>
      <c r="B9" s="174"/>
      <c r="C9" s="25">
        <v>13070</v>
      </c>
      <c r="D9" s="31">
        <f>ROUNDDOWN('様式第2号及び第3号－別紙2－１（補助事業用帳簿（組合））'!D26,0)</f>
        <v>0</v>
      </c>
      <c r="E9" s="34">
        <f>C9*D9</f>
        <v>0</v>
      </c>
    </row>
    <row r="10" spans="1:8" x14ac:dyDescent="0.45">
      <c r="A10" s="175" t="s">
        <v>4</v>
      </c>
      <c r="B10" s="176"/>
      <c r="C10" s="30">
        <v>9800</v>
      </c>
      <c r="D10" s="31">
        <f>ROUNDDOWN('様式第2号及び第3号－別紙2－１（補助事業用帳簿（組合））'!J26,0)</f>
        <v>0</v>
      </c>
      <c r="E10" s="34">
        <f>C10*D10</f>
        <v>0</v>
      </c>
    </row>
    <row r="11" spans="1:8" ht="18.600000000000001" thickBot="1" x14ac:dyDescent="0.5">
      <c r="A11" s="177" t="s">
        <v>2</v>
      </c>
      <c r="B11" s="178"/>
      <c r="C11" s="14" t="s">
        <v>5</v>
      </c>
      <c r="D11" s="1" t="s">
        <v>5</v>
      </c>
      <c r="E11" s="35">
        <f>E9+E10</f>
        <v>0</v>
      </c>
      <c r="F11" s="4" t="s">
        <v>110</v>
      </c>
    </row>
    <row r="12" spans="1:8" x14ac:dyDescent="0.45">
      <c r="A12" s="88"/>
      <c r="B12" s="15"/>
      <c r="C12" s="13"/>
      <c r="D12" s="16"/>
      <c r="E12" s="17"/>
    </row>
    <row r="13" spans="1:8" x14ac:dyDescent="0.45">
      <c r="A13" s="2" t="s">
        <v>15</v>
      </c>
      <c r="B13" s="2"/>
      <c r="C13" s="2"/>
      <c r="D13" s="3"/>
      <c r="E13" s="3"/>
    </row>
    <row r="14" spans="1:8" ht="18.600000000000001" thickBot="1" x14ac:dyDescent="0.5">
      <c r="A14" s="182" t="s">
        <v>187</v>
      </c>
      <c r="B14" s="182"/>
      <c r="C14" s="182"/>
      <c r="D14" s="182"/>
      <c r="E14" s="182"/>
    </row>
    <row r="15" spans="1:8" ht="18" customHeight="1" x14ac:dyDescent="0.45">
      <c r="A15" s="167" t="s">
        <v>0</v>
      </c>
      <c r="B15" s="168"/>
      <c r="C15" s="10" t="s">
        <v>6</v>
      </c>
      <c r="D15" s="10" t="s">
        <v>8</v>
      </c>
      <c r="E15" s="11" t="s">
        <v>14</v>
      </c>
    </row>
    <row r="16" spans="1:8" ht="18" customHeight="1" x14ac:dyDescent="0.45">
      <c r="A16" s="169"/>
      <c r="B16" s="170"/>
      <c r="C16" s="9" t="s">
        <v>12</v>
      </c>
      <c r="D16" s="9" t="s">
        <v>9</v>
      </c>
      <c r="E16" s="12" t="s">
        <v>12</v>
      </c>
    </row>
    <row r="17" spans="1:10" x14ac:dyDescent="0.45">
      <c r="A17" s="171"/>
      <c r="B17" s="172"/>
      <c r="C17" s="6" t="s">
        <v>7</v>
      </c>
      <c r="D17" s="7" t="s">
        <v>10</v>
      </c>
      <c r="E17" s="8" t="s">
        <v>111</v>
      </c>
    </row>
    <row r="18" spans="1:10" x14ac:dyDescent="0.45">
      <c r="A18" s="173" t="s">
        <v>1</v>
      </c>
      <c r="B18" s="174"/>
      <c r="C18" s="25">
        <v>13070</v>
      </c>
      <c r="D18" s="31">
        <f>ROUNDDOWN('様式第2号及び第３号－別紙２－２（補助事業帳簿（好適米 '!E26,0)</f>
        <v>0</v>
      </c>
      <c r="E18" s="28">
        <f>C18*D18</f>
        <v>0</v>
      </c>
    </row>
    <row r="19" spans="1:10" x14ac:dyDescent="0.45">
      <c r="A19" s="175" t="s">
        <v>4</v>
      </c>
      <c r="B19" s="176"/>
      <c r="C19" s="30">
        <v>9800</v>
      </c>
      <c r="D19" s="31">
        <f>ROUNDDOWN('様式第2号及び第３号－別紙２－３（補助事業帳簿（加工））'!E26,0)</f>
        <v>0</v>
      </c>
      <c r="E19" s="28">
        <f>C19*D19</f>
        <v>0</v>
      </c>
    </row>
    <row r="20" spans="1:10" ht="18.600000000000001" thickBot="1" x14ac:dyDescent="0.5">
      <c r="A20" s="177" t="s">
        <v>2</v>
      </c>
      <c r="B20" s="178"/>
      <c r="C20" s="14" t="s">
        <v>5</v>
      </c>
      <c r="D20" s="1" t="s">
        <v>5</v>
      </c>
      <c r="E20" s="26" t="s">
        <v>5</v>
      </c>
    </row>
    <row r="21" spans="1:10" ht="18.600000000000001" customHeight="1" thickBot="1" x14ac:dyDescent="0.5">
      <c r="A21" s="183" t="s">
        <v>188</v>
      </c>
      <c r="B21" s="183"/>
      <c r="C21" s="183"/>
      <c r="D21" s="183"/>
      <c r="E21" s="183"/>
      <c r="F21" s="183"/>
      <c r="G21" s="183"/>
      <c r="H21" s="183"/>
      <c r="I21" s="183"/>
      <c r="J21" s="18"/>
    </row>
    <row r="22" spans="1:10" ht="16.2" customHeight="1" x14ac:dyDescent="0.45">
      <c r="A22" s="167" t="s">
        <v>0</v>
      </c>
      <c r="B22" s="168"/>
      <c r="C22" s="19" t="s">
        <v>16</v>
      </c>
      <c r="D22" s="19" t="s">
        <v>17</v>
      </c>
      <c r="E22" s="10" t="s">
        <v>18</v>
      </c>
      <c r="F22" s="5" t="s">
        <v>19</v>
      </c>
      <c r="G22" s="11" t="s">
        <v>22</v>
      </c>
    </row>
    <row r="23" spans="1:10" x14ac:dyDescent="0.45">
      <c r="A23" s="169"/>
      <c r="B23" s="170"/>
      <c r="C23" s="9" t="s">
        <v>12</v>
      </c>
      <c r="D23" s="9" t="s">
        <v>12</v>
      </c>
      <c r="E23" s="9" t="s">
        <v>12</v>
      </c>
      <c r="F23" s="22" t="s">
        <v>9</v>
      </c>
      <c r="G23" s="12" t="s">
        <v>12</v>
      </c>
    </row>
    <row r="24" spans="1:10" x14ac:dyDescent="0.45">
      <c r="A24" s="171"/>
      <c r="B24" s="172"/>
      <c r="C24" s="7" t="s">
        <v>206</v>
      </c>
      <c r="D24" s="7" t="s">
        <v>207</v>
      </c>
      <c r="E24" s="7" t="s">
        <v>20</v>
      </c>
      <c r="F24" s="23" t="s">
        <v>21</v>
      </c>
      <c r="G24" s="8" t="s">
        <v>112</v>
      </c>
    </row>
    <row r="25" spans="1:10" x14ac:dyDescent="0.45">
      <c r="A25" s="180" t="s">
        <v>1</v>
      </c>
      <c r="B25" s="181"/>
      <c r="C25" s="31" t="e">
        <f>'様式第2号及び第３号－別紙２－２（補助事業帳簿（好適米 '!F26/'様式第2号及び第３号－別紙２－２（補助事業帳簿（好適米 '!E26</f>
        <v>#DIV/0!</v>
      </c>
      <c r="D25" s="31" t="e">
        <f>'様式第2号及び第３号－別紙２－２（補助事業帳簿（好適米 '!O26/'様式第2号及び第３号－別紙２－２（補助事業帳簿（好適米 '!N26</f>
        <v>#DIV/0!</v>
      </c>
      <c r="E25" s="108" t="e">
        <f>C25-D25</f>
        <v>#DIV/0!</v>
      </c>
      <c r="F25" s="29">
        <f>D18</f>
        <v>0</v>
      </c>
      <c r="G25" s="27" t="e">
        <f>E25*F25</f>
        <v>#DIV/0!</v>
      </c>
    </row>
    <row r="26" spans="1:10" x14ac:dyDescent="0.45">
      <c r="A26" s="162" t="s">
        <v>4</v>
      </c>
      <c r="B26" s="163"/>
      <c r="C26" s="31" t="e">
        <f>'様式第2号及び第３号－別紙２－３（補助事業帳簿（加工））'!F26/'様式第2号及び第３号－別紙２－３（補助事業帳簿（加工））'!E26</f>
        <v>#DIV/0!</v>
      </c>
      <c r="D26" s="31" t="e">
        <f>'様式第2号及び第３号－別紙２－３（補助事業帳簿（加工））'!O26/'様式第2号及び第３号－別紙２－３（補助事業帳簿（加工））'!N26</f>
        <v>#DIV/0!</v>
      </c>
      <c r="E26" s="108" t="e">
        <f>C26-D26</f>
        <v>#DIV/0!</v>
      </c>
      <c r="F26" s="29">
        <f>D19</f>
        <v>0</v>
      </c>
      <c r="G26" s="27" t="e">
        <f>E26*F26</f>
        <v>#DIV/0!</v>
      </c>
    </row>
    <row r="27" spans="1:10" ht="18.600000000000001" thickBot="1" x14ac:dyDescent="0.5">
      <c r="A27" s="164" t="s">
        <v>2</v>
      </c>
      <c r="B27" s="165"/>
      <c r="C27" s="1" t="s">
        <v>3</v>
      </c>
      <c r="D27" s="1" t="s">
        <v>5</v>
      </c>
      <c r="E27" s="14" t="s">
        <v>5</v>
      </c>
      <c r="F27" s="24" t="s">
        <v>5</v>
      </c>
      <c r="G27" s="21" t="s">
        <v>5</v>
      </c>
    </row>
    <row r="28" spans="1:10" ht="18.600000000000001" thickBot="1" x14ac:dyDescent="0.5">
      <c r="A28" s="166" t="s">
        <v>26</v>
      </c>
      <c r="B28" s="166"/>
      <c r="C28" s="166"/>
      <c r="D28" s="166"/>
      <c r="E28" s="166"/>
    </row>
    <row r="29" spans="1:10" ht="18" customHeight="1" x14ac:dyDescent="0.45">
      <c r="A29" s="167" t="s">
        <v>0</v>
      </c>
      <c r="B29" s="168"/>
      <c r="C29" s="20" t="s">
        <v>23</v>
      </c>
      <c r="D29" s="20" t="s">
        <v>24</v>
      </c>
      <c r="E29" s="11" t="s">
        <v>14</v>
      </c>
    </row>
    <row r="30" spans="1:10" ht="18" customHeight="1" x14ac:dyDescent="0.45">
      <c r="A30" s="169"/>
      <c r="B30" s="170"/>
      <c r="C30" s="9" t="s">
        <v>12</v>
      </c>
      <c r="D30" s="9" t="s">
        <v>12</v>
      </c>
      <c r="E30" s="12" t="s">
        <v>12</v>
      </c>
    </row>
    <row r="31" spans="1:10" x14ac:dyDescent="0.45">
      <c r="A31" s="171"/>
      <c r="B31" s="172"/>
      <c r="C31" s="6" t="s">
        <v>114</v>
      </c>
      <c r="D31" s="7" t="s">
        <v>115</v>
      </c>
      <c r="E31" s="8" t="s">
        <v>197</v>
      </c>
    </row>
    <row r="32" spans="1:10" x14ac:dyDescent="0.45">
      <c r="A32" s="173" t="s">
        <v>1</v>
      </c>
      <c r="B32" s="174"/>
      <c r="C32" s="32">
        <f>E18</f>
        <v>0</v>
      </c>
      <c r="D32" s="157" t="e">
        <f>G25</f>
        <v>#DIV/0!</v>
      </c>
      <c r="E32" s="155" t="e">
        <f>MIN(C32,D32)</f>
        <v>#DIV/0!</v>
      </c>
    </row>
    <row r="33" spans="1:6" x14ac:dyDescent="0.45">
      <c r="A33" s="175" t="s">
        <v>4</v>
      </c>
      <c r="B33" s="176"/>
      <c r="C33" s="33">
        <f>E19</f>
        <v>0</v>
      </c>
      <c r="D33" s="158" t="e">
        <f>G26</f>
        <v>#DIV/0!</v>
      </c>
      <c r="E33" s="155" t="e">
        <f>MIN(C33,D33)</f>
        <v>#DIV/0!</v>
      </c>
    </row>
    <row r="34" spans="1:6" ht="18.600000000000001" thickBot="1" x14ac:dyDescent="0.5">
      <c r="A34" s="177" t="s">
        <v>2</v>
      </c>
      <c r="B34" s="178"/>
      <c r="C34" s="14" t="s">
        <v>5</v>
      </c>
      <c r="D34" s="1" t="s">
        <v>5</v>
      </c>
      <c r="E34" s="156" t="e">
        <f>E32+E33</f>
        <v>#DIV/0!</v>
      </c>
      <c r="F34" s="4" t="s">
        <v>110</v>
      </c>
    </row>
    <row r="35" spans="1:6" x14ac:dyDescent="0.45">
      <c r="A35" t="s">
        <v>25</v>
      </c>
    </row>
    <row r="37" spans="1:6" ht="18.600000000000001" thickBot="1" x14ac:dyDescent="0.5">
      <c r="A37" t="s">
        <v>28</v>
      </c>
    </row>
    <row r="38" spans="1:6" ht="18" customHeight="1" x14ac:dyDescent="0.45">
      <c r="A38" s="167"/>
      <c r="B38" s="168"/>
      <c r="C38" s="10" t="s">
        <v>22</v>
      </c>
      <c r="D38" s="10" t="s">
        <v>27</v>
      </c>
      <c r="E38" s="41" t="s">
        <v>11</v>
      </c>
      <c r="F38" s="11" t="s">
        <v>11</v>
      </c>
    </row>
    <row r="39" spans="1:6" ht="18" customHeight="1" x14ac:dyDescent="0.45">
      <c r="A39" s="169"/>
      <c r="B39" s="170"/>
      <c r="C39" s="9" t="s">
        <v>12</v>
      </c>
      <c r="D39" s="38">
        <v>0.5</v>
      </c>
      <c r="E39" s="42" t="s">
        <v>12</v>
      </c>
      <c r="F39" s="12" t="s">
        <v>29</v>
      </c>
    </row>
    <row r="40" spans="1:6" x14ac:dyDescent="0.45">
      <c r="A40" s="171"/>
      <c r="B40" s="172"/>
      <c r="C40" s="6" t="s">
        <v>113</v>
      </c>
      <c r="D40" s="7"/>
      <c r="E40" s="43" t="s">
        <v>116</v>
      </c>
      <c r="F40" s="8" t="s">
        <v>117</v>
      </c>
    </row>
    <row r="41" spans="1:6" x14ac:dyDescent="0.45">
      <c r="A41" s="173" t="s">
        <v>189</v>
      </c>
      <c r="B41" s="174"/>
      <c r="C41" s="37">
        <f>E11</f>
        <v>0</v>
      </c>
      <c r="D41" s="45"/>
      <c r="E41" s="46"/>
      <c r="F41" s="47"/>
    </row>
    <row r="42" spans="1:6" ht="18.600000000000001" thickBot="1" x14ac:dyDescent="0.5">
      <c r="A42" s="175" t="s">
        <v>190</v>
      </c>
      <c r="B42" s="176"/>
      <c r="C42" s="36" t="e">
        <f>E34</f>
        <v>#DIV/0!</v>
      </c>
      <c r="D42" s="45"/>
      <c r="E42" s="46"/>
      <c r="F42" s="48"/>
    </row>
    <row r="43" spans="1:6" ht="18.600000000000001" thickBot="1" x14ac:dyDescent="0.5">
      <c r="A43" s="177" t="s">
        <v>2</v>
      </c>
      <c r="B43" s="178"/>
      <c r="C43" s="39" t="e">
        <f>C41+C42</f>
        <v>#DIV/0!</v>
      </c>
      <c r="D43" s="40">
        <v>0.5</v>
      </c>
      <c r="E43" s="44" t="e">
        <f>C43*D43</f>
        <v>#DIV/0!</v>
      </c>
      <c r="F43" s="49" t="e">
        <f>ROUNDDOWN(E43/1000,0)</f>
        <v>#DIV/0!</v>
      </c>
    </row>
    <row r="44" spans="1:6" x14ac:dyDescent="0.45">
      <c r="A44" s="161" t="s">
        <v>191</v>
      </c>
      <c r="B44" s="161"/>
      <c r="C44" s="161"/>
      <c r="D44" s="161"/>
      <c r="E44" s="161"/>
      <c r="F44" s="161"/>
    </row>
    <row r="45" spans="1:6" x14ac:dyDescent="0.45">
      <c r="A45" t="s">
        <v>192</v>
      </c>
    </row>
  </sheetData>
  <mergeCells count="25">
    <mergeCell ref="A2:H2"/>
    <mergeCell ref="A25:B25"/>
    <mergeCell ref="A6:B8"/>
    <mergeCell ref="A9:B9"/>
    <mergeCell ref="A10:B10"/>
    <mergeCell ref="A11:B11"/>
    <mergeCell ref="A14:E14"/>
    <mergeCell ref="A15:B17"/>
    <mergeCell ref="A18:B18"/>
    <mergeCell ref="A19:B19"/>
    <mergeCell ref="A20:B20"/>
    <mergeCell ref="A21:I21"/>
    <mergeCell ref="A22:B24"/>
    <mergeCell ref="A44:F44"/>
    <mergeCell ref="A26:B26"/>
    <mergeCell ref="A27:B27"/>
    <mergeCell ref="A28:E28"/>
    <mergeCell ref="A29:B31"/>
    <mergeCell ref="A32:B32"/>
    <mergeCell ref="A33:B33"/>
    <mergeCell ref="A34:B34"/>
    <mergeCell ref="A38:B40"/>
    <mergeCell ref="A41:B41"/>
    <mergeCell ref="A42:B42"/>
    <mergeCell ref="A43:B43"/>
  </mergeCells>
  <phoneticPr fontId="2"/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84FA-8501-4F4B-9D45-AE1CD4391F66}">
  <sheetPr>
    <pageSetUpPr fitToPage="1"/>
  </sheetPr>
  <dimension ref="A1:J45"/>
  <sheetViews>
    <sheetView showGridLines="0" workbookViewId="0">
      <selection activeCell="A3" sqref="A3"/>
    </sheetView>
  </sheetViews>
  <sheetFormatPr defaultRowHeight="18" x14ac:dyDescent="0.45"/>
  <cols>
    <col min="1" max="1" width="11.8984375" customWidth="1"/>
    <col min="2" max="2" width="16.19921875" customWidth="1"/>
    <col min="3" max="3" width="13.296875" customWidth="1"/>
    <col min="4" max="4" width="13.5" customWidth="1"/>
    <col min="5" max="5" width="18.8984375" bestFit="1" customWidth="1"/>
    <col min="6" max="6" width="12.5" customWidth="1"/>
    <col min="7" max="7" width="13.19921875" customWidth="1"/>
  </cols>
  <sheetData>
    <row r="1" spans="1:8" x14ac:dyDescent="0.45">
      <c r="A1" s="4" t="s">
        <v>184</v>
      </c>
    </row>
    <row r="2" spans="1:8" ht="22.2" x14ac:dyDescent="0.45">
      <c r="A2" s="179" t="s">
        <v>119</v>
      </c>
      <c r="B2" s="179"/>
      <c r="C2" s="179"/>
      <c r="D2" s="179"/>
      <c r="E2" s="179"/>
      <c r="F2" s="179"/>
      <c r="G2" s="179"/>
      <c r="H2" s="179"/>
    </row>
    <row r="4" spans="1:8" x14ac:dyDescent="0.45">
      <c r="A4" t="s">
        <v>185</v>
      </c>
    </row>
    <row r="5" spans="1:8" ht="18.600000000000001" thickBot="1" x14ac:dyDescent="0.5">
      <c r="A5" t="s">
        <v>186</v>
      </c>
    </row>
    <row r="6" spans="1:8" ht="18" customHeight="1" x14ac:dyDescent="0.45">
      <c r="A6" s="167" t="s">
        <v>0</v>
      </c>
      <c r="B6" s="168"/>
      <c r="C6" s="10" t="s">
        <v>6</v>
      </c>
      <c r="D6" s="10" t="s">
        <v>8</v>
      </c>
      <c r="E6" s="11" t="s">
        <v>14</v>
      </c>
    </row>
    <row r="7" spans="1:8" ht="18" customHeight="1" x14ac:dyDescent="0.45">
      <c r="A7" s="169"/>
      <c r="B7" s="170"/>
      <c r="C7" s="9" t="s">
        <v>12</v>
      </c>
      <c r="D7" s="9" t="s">
        <v>9</v>
      </c>
      <c r="E7" s="12" t="s">
        <v>12</v>
      </c>
    </row>
    <row r="8" spans="1:8" x14ac:dyDescent="0.45">
      <c r="A8" s="171"/>
      <c r="B8" s="172"/>
      <c r="C8" s="6" t="s">
        <v>7</v>
      </c>
      <c r="D8" s="7" t="s">
        <v>205</v>
      </c>
      <c r="E8" s="8" t="s">
        <v>13</v>
      </c>
    </row>
    <row r="9" spans="1:8" x14ac:dyDescent="0.45">
      <c r="A9" s="173" t="s">
        <v>1</v>
      </c>
      <c r="B9" s="174"/>
      <c r="C9" s="25">
        <v>13070</v>
      </c>
      <c r="D9" s="31">
        <f>ROUNDDOWN('様式第2号及び第3号－別紙2－１（補助事業用帳簿（組合））'!D26,0)</f>
        <v>0</v>
      </c>
      <c r="E9" s="34">
        <f>C9*D9</f>
        <v>0</v>
      </c>
    </row>
    <row r="10" spans="1:8" x14ac:dyDescent="0.45">
      <c r="A10" s="175" t="s">
        <v>4</v>
      </c>
      <c r="B10" s="176"/>
      <c r="C10" s="30">
        <v>9800</v>
      </c>
      <c r="D10" s="31">
        <f>ROUNDDOWN('様式第2号及び第3号－別紙2－１（補助事業用帳簿（組合））'!J26,0)</f>
        <v>0</v>
      </c>
      <c r="E10" s="34">
        <f>C10*D10</f>
        <v>0</v>
      </c>
    </row>
    <row r="11" spans="1:8" ht="18.600000000000001" thickBot="1" x14ac:dyDescent="0.5">
      <c r="A11" s="177" t="s">
        <v>2</v>
      </c>
      <c r="B11" s="178"/>
      <c r="C11" s="14" t="s">
        <v>5</v>
      </c>
      <c r="D11" s="1" t="s">
        <v>5</v>
      </c>
      <c r="E11" s="35">
        <f>E9+E10</f>
        <v>0</v>
      </c>
      <c r="F11" s="4" t="s">
        <v>110</v>
      </c>
    </row>
    <row r="12" spans="1:8" x14ac:dyDescent="0.45">
      <c r="A12" s="88"/>
      <c r="B12" s="15"/>
      <c r="C12" s="13"/>
      <c r="D12" s="16"/>
      <c r="E12" s="17"/>
    </row>
    <row r="13" spans="1:8" x14ac:dyDescent="0.45">
      <c r="A13" s="2" t="s">
        <v>15</v>
      </c>
      <c r="B13" s="2"/>
      <c r="C13" s="2"/>
      <c r="D13" s="3"/>
      <c r="E13" s="3"/>
    </row>
    <row r="14" spans="1:8" ht="18.600000000000001" thickBot="1" x14ac:dyDescent="0.5">
      <c r="A14" s="182" t="s">
        <v>187</v>
      </c>
      <c r="B14" s="182"/>
      <c r="C14" s="182"/>
      <c r="D14" s="182"/>
      <c r="E14" s="182"/>
    </row>
    <row r="15" spans="1:8" ht="18" customHeight="1" x14ac:dyDescent="0.45">
      <c r="A15" s="167" t="s">
        <v>0</v>
      </c>
      <c r="B15" s="168"/>
      <c r="C15" s="10" t="s">
        <v>6</v>
      </c>
      <c r="D15" s="10" t="s">
        <v>8</v>
      </c>
      <c r="E15" s="11" t="s">
        <v>14</v>
      </c>
    </row>
    <row r="16" spans="1:8" ht="18" customHeight="1" x14ac:dyDescent="0.45">
      <c r="A16" s="169"/>
      <c r="B16" s="170"/>
      <c r="C16" s="9" t="s">
        <v>12</v>
      </c>
      <c r="D16" s="9" t="s">
        <v>9</v>
      </c>
      <c r="E16" s="12" t="s">
        <v>12</v>
      </c>
    </row>
    <row r="17" spans="1:10" x14ac:dyDescent="0.45">
      <c r="A17" s="171"/>
      <c r="B17" s="172"/>
      <c r="C17" s="6" t="s">
        <v>7</v>
      </c>
      <c r="D17" s="7" t="s">
        <v>10</v>
      </c>
      <c r="E17" s="8" t="s">
        <v>111</v>
      </c>
    </row>
    <row r="18" spans="1:10" x14ac:dyDescent="0.45">
      <c r="A18" s="173" t="s">
        <v>1</v>
      </c>
      <c r="B18" s="174"/>
      <c r="C18" s="25">
        <v>13070</v>
      </c>
      <c r="D18" s="31">
        <f>ROUNDDOWN('様式第2号及び第３号－別紙２－２（補助事業帳簿（好適米 '!E26,0)</f>
        <v>0</v>
      </c>
      <c r="E18" s="28">
        <f>C18*D18</f>
        <v>0</v>
      </c>
    </row>
    <row r="19" spans="1:10" x14ac:dyDescent="0.45">
      <c r="A19" s="175" t="s">
        <v>4</v>
      </c>
      <c r="B19" s="176"/>
      <c r="C19" s="30">
        <v>9800</v>
      </c>
      <c r="D19" s="31">
        <f>ROUNDDOWN('様式第2号及び第３号－別紙２－３（補助事業帳簿（加工））'!E26,0)</f>
        <v>0</v>
      </c>
      <c r="E19" s="28">
        <f>C19*D19</f>
        <v>0</v>
      </c>
    </row>
    <row r="20" spans="1:10" ht="18.600000000000001" thickBot="1" x14ac:dyDescent="0.5">
      <c r="A20" s="177" t="s">
        <v>2</v>
      </c>
      <c r="B20" s="178"/>
      <c r="C20" s="14" t="s">
        <v>5</v>
      </c>
      <c r="D20" s="1" t="s">
        <v>5</v>
      </c>
      <c r="E20" s="26" t="s">
        <v>5</v>
      </c>
    </row>
    <row r="21" spans="1:10" ht="18.600000000000001" customHeight="1" thickBot="1" x14ac:dyDescent="0.5">
      <c r="A21" s="183" t="s">
        <v>188</v>
      </c>
      <c r="B21" s="183"/>
      <c r="C21" s="183"/>
      <c r="D21" s="183"/>
      <c r="E21" s="183"/>
      <c r="F21" s="183"/>
      <c r="G21" s="183"/>
      <c r="H21" s="183"/>
      <c r="I21" s="183"/>
      <c r="J21" s="18"/>
    </row>
    <row r="22" spans="1:10" ht="16.2" customHeight="1" x14ac:dyDescent="0.45">
      <c r="A22" s="167" t="s">
        <v>0</v>
      </c>
      <c r="B22" s="168"/>
      <c r="C22" s="19" t="s">
        <v>16</v>
      </c>
      <c r="D22" s="19" t="s">
        <v>17</v>
      </c>
      <c r="E22" s="10" t="s">
        <v>18</v>
      </c>
      <c r="F22" s="5" t="s">
        <v>19</v>
      </c>
      <c r="G22" s="11" t="s">
        <v>22</v>
      </c>
    </row>
    <row r="23" spans="1:10" x14ac:dyDescent="0.45">
      <c r="A23" s="169"/>
      <c r="B23" s="170"/>
      <c r="C23" s="9" t="s">
        <v>12</v>
      </c>
      <c r="D23" s="9" t="s">
        <v>12</v>
      </c>
      <c r="E23" s="9" t="s">
        <v>12</v>
      </c>
      <c r="F23" s="22" t="s">
        <v>9</v>
      </c>
      <c r="G23" s="12" t="s">
        <v>12</v>
      </c>
    </row>
    <row r="24" spans="1:10" x14ac:dyDescent="0.45">
      <c r="A24" s="171"/>
      <c r="B24" s="172"/>
      <c r="C24" s="7" t="s">
        <v>206</v>
      </c>
      <c r="D24" s="7" t="s">
        <v>207</v>
      </c>
      <c r="E24" s="7" t="s">
        <v>20</v>
      </c>
      <c r="F24" s="23" t="s">
        <v>21</v>
      </c>
      <c r="G24" s="8" t="s">
        <v>112</v>
      </c>
    </row>
    <row r="25" spans="1:10" x14ac:dyDescent="0.45">
      <c r="A25" s="180" t="s">
        <v>1</v>
      </c>
      <c r="B25" s="181"/>
      <c r="C25" s="31" t="e">
        <f>'様式第2号及び第３号－別紙２－２（補助事業帳簿（好適米 '!F26/'様式第2号及び第３号－別紙２－２（補助事業帳簿（好適米 '!E26</f>
        <v>#DIV/0!</v>
      </c>
      <c r="D25" s="31" t="e">
        <f>'様式第2号及び第３号－別紙２－２（補助事業帳簿（好適米 '!O26/'様式第2号及び第３号－別紙２－２（補助事業帳簿（好適米 '!N26</f>
        <v>#DIV/0!</v>
      </c>
      <c r="E25" s="108" t="e">
        <f>C25-D25</f>
        <v>#DIV/0!</v>
      </c>
      <c r="F25" s="29">
        <f>D18</f>
        <v>0</v>
      </c>
      <c r="G25" s="27" t="e">
        <f>E25*F25</f>
        <v>#DIV/0!</v>
      </c>
    </row>
    <row r="26" spans="1:10" x14ac:dyDescent="0.45">
      <c r="A26" s="162" t="s">
        <v>4</v>
      </c>
      <c r="B26" s="163"/>
      <c r="C26" s="31" t="e">
        <f>'様式第2号及び第３号－別紙２－３（補助事業帳簿（加工））'!F26/'様式第2号及び第３号－別紙２－３（補助事業帳簿（加工））'!E26</f>
        <v>#DIV/0!</v>
      </c>
      <c r="D26" s="31" t="e">
        <f>'様式第2号及び第３号－別紙２－３（補助事業帳簿（加工））'!O26/'様式第2号及び第３号－別紙２－３（補助事業帳簿（加工））'!N26</f>
        <v>#DIV/0!</v>
      </c>
      <c r="E26" s="108" t="e">
        <f>C26-D26</f>
        <v>#DIV/0!</v>
      </c>
      <c r="F26" s="29">
        <f>D19</f>
        <v>0</v>
      </c>
      <c r="G26" s="27" t="e">
        <f>E26*F26</f>
        <v>#DIV/0!</v>
      </c>
    </row>
    <row r="27" spans="1:10" ht="18.600000000000001" thickBot="1" x14ac:dyDescent="0.5">
      <c r="A27" s="164" t="s">
        <v>2</v>
      </c>
      <c r="B27" s="165"/>
      <c r="C27" s="1" t="s">
        <v>3</v>
      </c>
      <c r="D27" s="1" t="s">
        <v>5</v>
      </c>
      <c r="E27" s="14" t="s">
        <v>5</v>
      </c>
      <c r="F27" s="24" t="s">
        <v>5</v>
      </c>
      <c r="G27" s="21" t="s">
        <v>5</v>
      </c>
    </row>
    <row r="28" spans="1:10" ht="18.600000000000001" thickBot="1" x14ac:dyDescent="0.5">
      <c r="A28" s="166" t="s">
        <v>26</v>
      </c>
      <c r="B28" s="166"/>
      <c r="C28" s="166"/>
      <c r="D28" s="166"/>
      <c r="E28" s="166"/>
    </row>
    <row r="29" spans="1:10" ht="18" customHeight="1" x14ac:dyDescent="0.45">
      <c r="A29" s="167" t="s">
        <v>0</v>
      </c>
      <c r="B29" s="168"/>
      <c r="C29" s="20" t="s">
        <v>23</v>
      </c>
      <c r="D29" s="20" t="s">
        <v>24</v>
      </c>
      <c r="E29" s="11" t="s">
        <v>14</v>
      </c>
    </row>
    <row r="30" spans="1:10" ht="18" customHeight="1" x14ac:dyDescent="0.45">
      <c r="A30" s="169"/>
      <c r="B30" s="170"/>
      <c r="C30" s="9" t="s">
        <v>12</v>
      </c>
      <c r="D30" s="9" t="s">
        <v>12</v>
      </c>
      <c r="E30" s="12" t="s">
        <v>12</v>
      </c>
    </row>
    <row r="31" spans="1:10" x14ac:dyDescent="0.45">
      <c r="A31" s="171"/>
      <c r="B31" s="172"/>
      <c r="C31" s="6" t="s">
        <v>114</v>
      </c>
      <c r="D31" s="7" t="s">
        <v>115</v>
      </c>
      <c r="E31" s="8" t="s">
        <v>197</v>
      </c>
    </row>
    <row r="32" spans="1:10" x14ac:dyDescent="0.45">
      <c r="A32" s="173" t="s">
        <v>1</v>
      </c>
      <c r="B32" s="174"/>
      <c r="C32" s="32">
        <f>E18</f>
        <v>0</v>
      </c>
      <c r="D32" s="157" t="e">
        <f>G25</f>
        <v>#DIV/0!</v>
      </c>
      <c r="E32" s="155" t="e">
        <f>MIN(C32,D32)</f>
        <v>#DIV/0!</v>
      </c>
    </row>
    <row r="33" spans="1:6" x14ac:dyDescent="0.45">
      <c r="A33" s="175" t="s">
        <v>4</v>
      </c>
      <c r="B33" s="176"/>
      <c r="C33" s="33">
        <f>E19</f>
        <v>0</v>
      </c>
      <c r="D33" s="158" t="e">
        <f>G26</f>
        <v>#DIV/0!</v>
      </c>
      <c r="E33" s="155" t="e">
        <f>MIN(C33,D33)</f>
        <v>#DIV/0!</v>
      </c>
    </row>
    <row r="34" spans="1:6" ht="18.600000000000001" thickBot="1" x14ac:dyDescent="0.5">
      <c r="A34" s="177" t="s">
        <v>2</v>
      </c>
      <c r="B34" s="178"/>
      <c r="C34" s="14" t="s">
        <v>5</v>
      </c>
      <c r="D34" s="1" t="s">
        <v>5</v>
      </c>
      <c r="E34" s="156" t="e">
        <f>E32+E33</f>
        <v>#DIV/0!</v>
      </c>
      <c r="F34" s="4" t="s">
        <v>110</v>
      </c>
    </row>
    <row r="35" spans="1:6" x14ac:dyDescent="0.45">
      <c r="A35" t="s">
        <v>25</v>
      </c>
    </row>
    <row r="37" spans="1:6" ht="18.600000000000001" thickBot="1" x14ac:dyDescent="0.5">
      <c r="A37" t="s">
        <v>28</v>
      </c>
    </row>
    <row r="38" spans="1:6" ht="18" customHeight="1" x14ac:dyDescent="0.45">
      <c r="A38" s="167"/>
      <c r="B38" s="168"/>
      <c r="C38" s="10" t="s">
        <v>22</v>
      </c>
      <c r="D38" s="10" t="s">
        <v>27</v>
      </c>
      <c r="E38" s="41" t="s">
        <v>11</v>
      </c>
      <c r="F38" s="11" t="s">
        <v>11</v>
      </c>
    </row>
    <row r="39" spans="1:6" ht="18" customHeight="1" x14ac:dyDescent="0.45">
      <c r="A39" s="169"/>
      <c r="B39" s="170"/>
      <c r="C39" s="9" t="s">
        <v>12</v>
      </c>
      <c r="D39" s="38">
        <v>0.5</v>
      </c>
      <c r="E39" s="42" t="s">
        <v>12</v>
      </c>
      <c r="F39" s="12" t="s">
        <v>29</v>
      </c>
    </row>
    <row r="40" spans="1:6" x14ac:dyDescent="0.45">
      <c r="A40" s="171"/>
      <c r="B40" s="172"/>
      <c r="C40" s="6" t="s">
        <v>113</v>
      </c>
      <c r="D40" s="7"/>
      <c r="E40" s="43" t="s">
        <v>116</v>
      </c>
      <c r="F40" s="8" t="s">
        <v>117</v>
      </c>
    </row>
    <row r="41" spans="1:6" x14ac:dyDescent="0.45">
      <c r="A41" s="173" t="s">
        <v>189</v>
      </c>
      <c r="B41" s="174"/>
      <c r="C41" s="37">
        <f>E11</f>
        <v>0</v>
      </c>
      <c r="D41" s="45"/>
      <c r="E41" s="46"/>
      <c r="F41" s="47"/>
    </row>
    <row r="42" spans="1:6" ht="18.600000000000001" thickBot="1" x14ac:dyDescent="0.5">
      <c r="A42" s="175" t="s">
        <v>190</v>
      </c>
      <c r="B42" s="176"/>
      <c r="C42" s="36" t="e">
        <f>E34</f>
        <v>#DIV/0!</v>
      </c>
      <c r="D42" s="45"/>
      <c r="E42" s="46"/>
      <c r="F42" s="48"/>
    </row>
    <row r="43" spans="1:6" ht="18.600000000000001" thickBot="1" x14ac:dyDescent="0.5">
      <c r="A43" s="177" t="s">
        <v>2</v>
      </c>
      <c r="B43" s="178"/>
      <c r="C43" s="39" t="e">
        <f>C41+C42</f>
        <v>#DIV/0!</v>
      </c>
      <c r="D43" s="40">
        <v>0.5</v>
      </c>
      <c r="E43" s="44" t="e">
        <f>C43*D43</f>
        <v>#DIV/0!</v>
      </c>
      <c r="F43" s="49" t="e">
        <f>ROUNDDOWN(E43/1000,0)</f>
        <v>#DIV/0!</v>
      </c>
    </row>
    <row r="44" spans="1:6" x14ac:dyDescent="0.45">
      <c r="A44" s="161" t="s">
        <v>191</v>
      </c>
      <c r="B44" s="161"/>
      <c r="C44" s="161"/>
      <c r="D44" s="161"/>
      <c r="E44" s="161"/>
      <c r="F44" s="161"/>
    </row>
    <row r="45" spans="1:6" x14ac:dyDescent="0.45">
      <c r="A45" t="s">
        <v>192</v>
      </c>
    </row>
  </sheetData>
  <mergeCells count="25">
    <mergeCell ref="A14:E14"/>
    <mergeCell ref="A2:H2"/>
    <mergeCell ref="A6:B8"/>
    <mergeCell ref="A9:B9"/>
    <mergeCell ref="A10:B10"/>
    <mergeCell ref="A11:B11"/>
    <mergeCell ref="A32:B32"/>
    <mergeCell ref="A15:B17"/>
    <mergeCell ref="A18:B18"/>
    <mergeCell ref="A19:B19"/>
    <mergeCell ref="A20:B20"/>
    <mergeCell ref="A21:I21"/>
    <mergeCell ref="A22:B24"/>
    <mergeCell ref="A25:B25"/>
    <mergeCell ref="A26:B26"/>
    <mergeCell ref="A27:B27"/>
    <mergeCell ref="A28:E28"/>
    <mergeCell ref="A29:B31"/>
    <mergeCell ref="A44:F44"/>
    <mergeCell ref="A33:B33"/>
    <mergeCell ref="A34:B34"/>
    <mergeCell ref="A38:B40"/>
    <mergeCell ref="A41:B41"/>
    <mergeCell ref="A42:B42"/>
    <mergeCell ref="A43:B43"/>
  </mergeCells>
  <phoneticPr fontId="2"/>
  <pageMargins left="0.7" right="0.7" top="0.75" bottom="0.75" header="0.3" footer="0.3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0EC6-7BF0-48A6-A2E1-CCBDA418B88A}">
  <sheetPr>
    <pageSetUpPr fitToPage="1"/>
  </sheetPr>
  <dimension ref="A1:Q27"/>
  <sheetViews>
    <sheetView showGridLines="0" workbookViewId="0">
      <selection activeCell="B6" sqref="B6"/>
    </sheetView>
  </sheetViews>
  <sheetFormatPr defaultRowHeight="18" x14ac:dyDescent="0.45"/>
  <cols>
    <col min="1" max="1" width="17.09765625" customWidth="1"/>
    <col min="2" max="2" width="18.59765625" customWidth="1"/>
    <col min="3" max="3" width="16.296875" customWidth="1"/>
    <col min="4" max="4" width="18.19921875" customWidth="1"/>
    <col min="5" max="5" width="18.296875" customWidth="1"/>
    <col min="6" max="6" width="3.09765625" customWidth="1"/>
    <col min="7" max="7" width="17.5" customWidth="1"/>
    <col min="8" max="8" width="15.59765625" customWidth="1"/>
    <col min="9" max="9" width="16.3984375" customWidth="1"/>
    <col min="10" max="10" width="17.3984375" customWidth="1"/>
    <col min="11" max="11" width="18.69921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12" x14ac:dyDescent="0.45">
      <c r="A1" s="4" t="s">
        <v>104</v>
      </c>
    </row>
    <row r="2" spans="1:12" ht="33.6" customHeight="1" x14ac:dyDescent="0.45">
      <c r="A2" s="179" t="s">
        <v>193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s="50" customFormat="1" ht="30.6" customHeight="1" x14ac:dyDescent="0.15">
      <c r="A3" s="185" t="s">
        <v>199</v>
      </c>
      <c r="B3" s="186"/>
      <c r="C3" s="186"/>
      <c r="D3" s="186"/>
      <c r="E3" s="187"/>
      <c r="F3" s="89"/>
      <c r="G3" s="185" t="s">
        <v>200</v>
      </c>
      <c r="H3" s="186"/>
      <c r="I3" s="186"/>
      <c r="J3" s="186"/>
      <c r="K3" s="187"/>
    </row>
    <row r="4" spans="1:12" s="50" customFormat="1" ht="42" customHeight="1" x14ac:dyDescent="0.15">
      <c r="A4" s="54" t="s">
        <v>30</v>
      </c>
      <c r="B4" s="54" t="s">
        <v>198</v>
      </c>
      <c r="C4" s="55" t="s">
        <v>32</v>
      </c>
      <c r="D4" s="55" t="s">
        <v>33</v>
      </c>
      <c r="E4" s="90" t="s">
        <v>107</v>
      </c>
      <c r="F4" s="93"/>
      <c r="G4" s="54" t="s">
        <v>30</v>
      </c>
      <c r="H4" s="54" t="s">
        <v>198</v>
      </c>
      <c r="I4" s="55" t="s">
        <v>32</v>
      </c>
      <c r="J4" s="55" t="s">
        <v>33</v>
      </c>
      <c r="K4" s="56" t="s">
        <v>107</v>
      </c>
    </row>
    <row r="5" spans="1:12" s="50" customFormat="1" ht="15.75" customHeight="1" x14ac:dyDescent="0.15">
      <c r="A5" s="69" t="s">
        <v>36</v>
      </c>
      <c r="B5" s="70">
        <v>45950</v>
      </c>
      <c r="C5" s="71" t="s">
        <v>37</v>
      </c>
      <c r="D5" s="73">
        <v>1000</v>
      </c>
      <c r="E5" s="91">
        <v>30660000</v>
      </c>
      <c r="F5" s="93"/>
      <c r="G5" s="69" t="s">
        <v>36</v>
      </c>
      <c r="H5" s="70">
        <v>45950</v>
      </c>
      <c r="I5" s="71" t="s">
        <v>4</v>
      </c>
      <c r="J5" s="73">
        <v>1000</v>
      </c>
      <c r="K5" s="98">
        <v>30660000</v>
      </c>
    </row>
    <row r="6" spans="1:12" s="50" customFormat="1" ht="16.2" x14ac:dyDescent="0.15">
      <c r="A6" s="57" t="s">
        <v>39</v>
      </c>
      <c r="B6" s="58"/>
      <c r="C6" s="59"/>
      <c r="D6" s="140"/>
      <c r="E6" s="92"/>
      <c r="F6" s="93"/>
      <c r="G6" s="57" t="s">
        <v>108</v>
      </c>
      <c r="H6" s="58"/>
      <c r="I6" s="59" t="s">
        <v>4</v>
      </c>
      <c r="J6" s="140"/>
      <c r="K6" s="82"/>
    </row>
    <row r="7" spans="1:12" s="50" customFormat="1" ht="16.2" x14ac:dyDescent="0.15">
      <c r="A7" s="57" t="s">
        <v>40</v>
      </c>
      <c r="B7" s="58"/>
      <c r="C7" s="59"/>
      <c r="D7" s="140"/>
      <c r="E7" s="92"/>
      <c r="F7" s="93"/>
      <c r="G7" s="57" t="s">
        <v>109</v>
      </c>
      <c r="H7" s="58"/>
      <c r="I7" s="59" t="s">
        <v>4</v>
      </c>
      <c r="J7" s="140"/>
      <c r="K7" s="82"/>
    </row>
    <row r="8" spans="1:12" s="50" customFormat="1" ht="16.2" x14ac:dyDescent="0.15">
      <c r="A8" s="57" t="s">
        <v>41</v>
      </c>
      <c r="B8" s="58"/>
      <c r="C8" s="59"/>
      <c r="D8" s="140"/>
      <c r="E8" s="92"/>
      <c r="F8" s="93"/>
      <c r="G8" s="57" t="s">
        <v>59</v>
      </c>
      <c r="H8" s="58"/>
      <c r="I8" s="59" t="s">
        <v>4</v>
      </c>
      <c r="J8" s="140"/>
      <c r="K8" s="82"/>
    </row>
    <row r="9" spans="1:12" s="50" customFormat="1" ht="16.2" x14ac:dyDescent="0.15">
      <c r="A9" s="57" t="s">
        <v>42</v>
      </c>
      <c r="B9" s="58"/>
      <c r="C9" s="59"/>
      <c r="D9" s="140"/>
      <c r="E9" s="92"/>
      <c r="F9" s="93"/>
      <c r="G9" s="57" t="s">
        <v>60</v>
      </c>
      <c r="H9" s="58"/>
      <c r="I9" s="59" t="s">
        <v>4</v>
      </c>
      <c r="J9" s="140"/>
      <c r="K9" s="82"/>
      <c r="L9" s="52"/>
    </row>
    <row r="10" spans="1:12" s="50" customFormat="1" ht="16.2" x14ac:dyDescent="0.15">
      <c r="A10" s="57" t="s">
        <v>43</v>
      </c>
      <c r="B10" s="58"/>
      <c r="C10" s="59"/>
      <c r="D10" s="140"/>
      <c r="E10" s="92"/>
      <c r="F10" s="93"/>
      <c r="G10" s="57" t="s">
        <v>61</v>
      </c>
      <c r="H10" s="58"/>
      <c r="I10" s="59" t="s">
        <v>4</v>
      </c>
      <c r="J10" s="140"/>
      <c r="K10" s="82"/>
      <c r="L10" s="52"/>
    </row>
    <row r="11" spans="1:12" s="50" customFormat="1" ht="16.2" x14ac:dyDescent="0.15">
      <c r="A11" s="57" t="s">
        <v>44</v>
      </c>
      <c r="B11" s="58"/>
      <c r="C11" s="59"/>
      <c r="D11" s="140"/>
      <c r="E11" s="92"/>
      <c r="F11" s="93"/>
      <c r="G11" s="57" t="s">
        <v>62</v>
      </c>
      <c r="H11" s="58"/>
      <c r="I11" s="59" t="s">
        <v>4</v>
      </c>
      <c r="J11" s="140"/>
      <c r="K11" s="82"/>
      <c r="L11" s="52"/>
    </row>
    <row r="12" spans="1:12" s="50" customFormat="1" ht="16.2" x14ac:dyDescent="0.15">
      <c r="A12" s="57" t="s">
        <v>45</v>
      </c>
      <c r="B12" s="58"/>
      <c r="C12" s="59"/>
      <c r="D12" s="140"/>
      <c r="E12" s="92"/>
      <c r="F12" s="93"/>
      <c r="G12" s="57" t="s">
        <v>63</v>
      </c>
      <c r="H12" s="58"/>
      <c r="I12" s="59" t="s">
        <v>4</v>
      </c>
      <c r="J12" s="140"/>
      <c r="K12" s="82"/>
      <c r="L12" s="52"/>
    </row>
    <row r="13" spans="1:12" s="50" customFormat="1" ht="16.2" x14ac:dyDescent="0.15">
      <c r="A13" s="57" t="s">
        <v>46</v>
      </c>
      <c r="B13" s="58"/>
      <c r="C13" s="59"/>
      <c r="D13" s="140"/>
      <c r="E13" s="92"/>
      <c r="F13" s="93"/>
      <c r="G13" s="57" t="s">
        <v>64</v>
      </c>
      <c r="H13" s="58"/>
      <c r="I13" s="59" t="s">
        <v>4</v>
      </c>
      <c r="J13" s="140"/>
      <c r="K13" s="82"/>
      <c r="L13" s="52"/>
    </row>
    <row r="14" spans="1:12" s="50" customFormat="1" ht="16.2" x14ac:dyDescent="0.15">
      <c r="A14" s="57" t="s">
        <v>47</v>
      </c>
      <c r="B14" s="58"/>
      <c r="C14" s="59"/>
      <c r="D14" s="140"/>
      <c r="E14" s="92"/>
      <c r="F14" s="93"/>
      <c r="G14" s="57" t="s">
        <v>65</v>
      </c>
      <c r="H14" s="58"/>
      <c r="I14" s="59" t="s">
        <v>4</v>
      </c>
      <c r="J14" s="140"/>
      <c r="K14" s="82"/>
    </row>
    <row r="15" spans="1:12" s="50" customFormat="1" ht="16.2" x14ac:dyDescent="0.15">
      <c r="A15" s="57" t="s">
        <v>48</v>
      </c>
      <c r="B15" s="58"/>
      <c r="C15" s="59"/>
      <c r="D15" s="140"/>
      <c r="E15" s="92"/>
      <c r="F15" s="93"/>
      <c r="G15" s="57" t="s">
        <v>66</v>
      </c>
      <c r="H15" s="58"/>
      <c r="I15" s="59" t="s">
        <v>4</v>
      </c>
      <c r="J15" s="140"/>
      <c r="K15" s="82"/>
    </row>
    <row r="16" spans="1:12" s="50" customFormat="1" ht="16.2" x14ac:dyDescent="0.15">
      <c r="A16" s="57" t="s">
        <v>49</v>
      </c>
      <c r="B16" s="58"/>
      <c r="C16" s="59"/>
      <c r="D16" s="140"/>
      <c r="E16" s="92"/>
      <c r="F16" s="93"/>
      <c r="G16" s="57" t="s">
        <v>69</v>
      </c>
      <c r="H16" s="58"/>
      <c r="I16" s="59" t="s">
        <v>4</v>
      </c>
      <c r="J16" s="140"/>
      <c r="K16" s="82"/>
    </row>
    <row r="17" spans="1:17" s="50" customFormat="1" ht="16.2" x14ac:dyDescent="0.15">
      <c r="A17" s="57" t="s">
        <v>50</v>
      </c>
      <c r="B17" s="58"/>
      <c r="C17" s="59"/>
      <c r="D17" s="140"/>
      <c r="E17" s="92"/>
      <c r="F17" s="93"/>
      <c r="G17" s="57" t="s">
        <v>70</v>
      </c>
      <c r="H17" s="58"/>
      <c r="I17" s="59" t="s">
        <v>4</v>
      </c>
      <c r="J17" s="140"/>
      <c r="K17" s="82"/>
    </row>
    <row r="18" spans="1:17" s="50" customFormat="1" ht="16.2" x14ac:dyDescent="0.15">
      <c r="A18" s="57" t="s">
        <v>51</v>
      </c>
      <c r="B18" s="58"/>
      <c r="C18" s="59"/>
      <c r="D18" s="140"/>
      <c r="E18" s="92"/>
      <c r="F18" s="93"/>
      <c r="G18" s="57" t="s">
        <v>71</v>
      </c>
      <c r="H18" s="58"/>
      <c r="I18" s="59" t="s">
        <v>4</v>
      </c>
      <c r="J18" s="140"/>
      <c r="K18" s="82"/>
    </row>
    <row r="19" spans="1:17" s="50" customFormat="1" ht="16.2" x14ac:dyDescent="0.15">
      <c r="A19" s="57" t="s">
        <v>52</v>
      </c>
      <c r="B19" s="58"/>
      <c r="C19" s="59"/>
      <c r="D19" s="140"/>
      <c r="E19" s="92"/>
      <c r="F19" s="93"/>
      <c r="G19" s="57" t="s">
        <v>72</v>
      </c>
      <c r="H19" s="58"/>
      <c r="I19" s="59" t="s">
        <v>4</v>
      </c>
      <c r="J19" s="140"/>
      <c r="K19" s="82"/>
    </row>
    <row r="20" spans="1:17" s="50" customFormat="1" ht="16.2" x14ac:dyDescent="0.15">
      <c r="A20" s="57" t="s">
        <v>53</v>
      </c>
      <c r="B20" s="58"/>
      <c r="C20" s="59"/>
      <c r="D20" s="140"/>
      <c r="E20" s="92"/>
      <c r="F20" s="93"/>
      <c r="G20" s="57" t="s">
        <v>73</v>
      </c>
      <c r="H20" s="58"/>
      <c r="I20" s="59" t="s">
        <v>4</v>
      </c>
      <c r="J20" s="140"/>
      <c r="K20" s="82"/>
    </row>
    <row r="21" spans="1:17" s="50" customFormat="1" ht="16.2" x14ac:dyDescent="0.15">
      <c r="A21" s="57" t="s">
        <v>54</v>
      </c>
      <c r="B21" s="58"/>
      <c r="C21" s="59"/>
      <c r="D21" s="140"/>
      <c r="E21" s="92"/>
      <c r="F21" s="93"/>
      <c r="G21" s="57" t="s">
        <v>74</v>
      </c>
      <c r="H21" s="58"/>
      <c r="I21" s="59" t="s">
        <v>4</v>
      </c>
      <c r="J21" s="140"/>
      <c r="K21" s="82"/>
    </row>
    <row r="22" spans="1:17" s="50" customFormat="1" ht="16.2" x14ac:dyDescent="0.15">
      <c r="A22" s="57" t="s">
        <v>55</v>
      </c>
      <c r="B22" s="58"/>
      <c r="C22" s="59"/>
      <c r="D22" s="140"/>
      <c r="E22" s="92"/>
      <c r="F22" s="93"/>
      <c r="G22" s="57" t="s">
        <v>75</v>
      </c>
      <c r="H22" s="58"/>
      <c r="I22" s="59" t="s">
        <v>4</v>
      </c>
      <c r="J22" s="140"/>
      <c r="K22" s="82"/>
    </row>
    <row r="23" spans="1:17" s="50" customFormat="1" ht="16.2" x14ac:dyDescent="0.15">
      <c r="A23" s="57" t="s">
        <v>56</v>
      </c>
      <c r="B23" s="58"/>
      <c r="C23" s="59"/>
      <c r="D23" s="140"/>
      <c r="E23" s="92"/>
      <c r="F23" s="93"/>
      <c r="G23" s="57" t="s">
        <v>76</v>
      </c>
      <c r="H23" s="58"/>
      <c r="I23" s="59" t="s">
        <v>4</v>
      </c>
      <c r="J23" s="140"/>
      <c r="K23" s="82"/>
    </row>
    <row r="24" spans="1:17" s="50" customFormat="1" ht="16.2" x14ac:dyDescent="0.15">
      <c r="A24" s="57" t="s">
        <v>57</v>
      </c>
      <c r="B24" s="58"/>
      <c r="C24" s="59"/>
      <c r="D24" s="140"/>
      <c r="E24" s="92"/>
      <c r="F24" s="93"/>
      <c r="G24" s="57" t="s">
        <v>77</v>
      </c>
      <c r="H24" s="58"/>
      <c r="I24" s="59" t="s">
        <v>4</v>
      </c>
      <c r="J24" s="140"/>
      <c r="K24" s="82"/>
    </row>
    <row r="25" spans="1:17" s="50" customFormat="1" ht="16.8" thickBot="1" x14ac:dyDescent="0.2">
      <c r="A25" s="62" t="s">
        <v>58</v>
      </c>
      <c r="B25" s="63"/>
      <c r="C25" s="64"/>
      <c r="D25" s="141"/>
      <c r="E25" s="92"/>
      <c r="F25" s="93"/>
      <c r="G25" s="57" t="s">
        <v>78</v>
      </c>
      <c r="H25" s="63"/>
      <c r="I25" s="59" t="s">
        <v>4</v>
      </c>
      <c r="J25" s="141"/>
      <c r="K25" s="82"/>
    </row>
    <row r="26" spans="1:17" s="50" customFormat="1" ht="33" customHeight="1" thickBot="1" x14ac:dyDescent="0.2">
      <c r="A26" s="77" t="s">
        <v>67</v>
      </c>
      <c r="B26" s="99"/>
      <c r="C26" s="94"/>
      <c r="D26" s="142">
        <f>SUM(D6:D25)</f>
        <v>0</v>
      </c>
      <c r="E26" s="111" t="s">
        <v>201</v>
      </c>
      <c r="F26" s="97"/>
      <c r="G26" s="77" t="s">
        <v>67</v>
      </c>
      <c r="H26" s="99"/>
      <c r="I26" s="94"/>
      <c r="J26" s="142">
        <f>SUM(J6:J25)</f>
        <v>0</v>
      </c>
      <c r="K26" s="111" t="s">
        <v>201</v>
      </c>
      <c r="L26" s="95"/>
      <c r="M26" s="95"/>
      <c r="N26" s="95"/>
      <c r="O26" s="96"/>
      <c r="P26" s="95"/>
      <c r="Q26" s="95"/>
    </row>
    <row r="27" spans="1:17" ht="18.600000000000001" customHeight="1" x14ac:dyDescent="0.45">
      <c r="A27" s="184" t="s">
        <v>194</v>
      </c>
      <c r="B27" s="184"/>
      <c r="C27" s="184"/>
      <c r="D27" s="184"/>
      <c r="E27" s="184"/>
      <c r="F27" s="184"/>
      <c r="G27" s="184"/>
      <c r="H27" s="184"/>
      <c r="I27" s="86"/>
      <c r="J27" s="86"/>
      <c r="K27" s="86"/>
      <c r="L27" s="86"/>
      <c r="M27" s="86"/>
      <c r="N27" s="86"/>
      <c r="O27" s="86"/>
    </row>
  </sheetData>
  <mergeCells count="4">
    <mergeCell ref="A27:H27"/>
    <mergeCell ref="A2:K2"/>
    <mergeCell ref="A3:E3"/>
    <mergeCell ref="G3:K3"/>
  </mergeCells>
  <phoneticPr fontId="2"/>
  <pageMargins left="0.7" right="0.7" top="0.75" bottom="0.75" header="0.3" footer="0.3"/>
  <pageSetup paperSize="8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7759E-4107-40C5-B013-FD551A5760C2}">
  <sheetPr>
    <pageSetUpPr fitToPage="1"/>
  </sheetPr>
  <dimension ref="A1:T29"/>
  <sheetViews>
    <sheetView showGridLines="0" tabSelected="1" topLeftCell="B1" workbookViewId="0">
      <selection activeCell="H22" sqref="H22"/>
    </sheetView>
  </sheetViews>
  <sheetFormatPr defaultRowHeight="18" x14ac:dyDescent="0.45"/>
  <cols>
    <col min="1" max="1" width="16.19921875" customWidth="1"/>
    <col min="2" max="2" width="12.19921875" customWidth="1"/>
    <col min="3" max="3" width="12.5" customWidth="1"/>
    <col min="4" max="4" width="13.59765625" customWidth="1"/>
    <col min="5" max="5" width="13" bestFit="1" customWidth="1"/>
    <col min="6" max="6" width="14.296875" customWidth="1"/>
    <col min="7" max="7" width="17.5" customWidth="1"/>
    <col min="8" max="8" width="15.59765625" customWidth="1"/>
    <col min="9" max="9" width="2.8984375" customWidth="1"/>
    <col min="10" max="10" width="9.59765625" customWidth="1"/>
    <col min="11" max="11" width="10.296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20" x14ac:dyDescent="0.45">
      <c r="A1" s="4" t="s">
        <v>105</v>
      </c>
    </row>
    <row r="2" spans="1:20" ht="33.6" customHeight="1" x14ac:dyDescent="0.45">
      <c r="A2" s="179" t="s">
        <v>195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20" s="50" customFormat="1" ht="33" customHeight="1" x14ac:dyDescent="0.15">
      <c r="A3" s="185" t="s">
        <v>209</v>
      </c>
      <c r="B3" s="209"/>
      <c r="C3" s="209"/>
      <c r="D3" s="209"/>
      <c r="E3" s="209"/>
      <c r="F3" s="209"/>
      <c r="G3" s="209"/>
      <c r="H3" s="210"/>
      <c r="I3" s="53"/>
      <c r="J3" s="188" t="s">
        <v>208</v>
      </c>
      <c r="K3" s="189"/>
      <c r="L3" s="189"/>
      <c r="M3" s="189"/>
      <c r="N3" s="189"/>
      <c r="O3" s="189"/>
      <c r="P3" s="189"/>
      <c r="Q3" s="190"/>
    </row>
    <row r="4" spans="1:20" s="50" customFormat="1" ht="39.6" customHeight="1" x14ac:dyDescent="0.15">
      <c r="A4" s="54" t="s">
        <v>30</v>
      </c>
      <c r="B4" s="54" t="s">
        <v>31</v>
      </c>
      <c r="C4" s="55" t="s">
        <v>32</v>
      </c>
      <c r="D4" s="55" t="s">
        <v>120</v>
      </c>
      <c r="E4" s="55" t="s">
        <v>33</v>
      </c>
      <c r="F4" s="56" t="s">
        <v>107</v>
      </c>
      <c r="G4" s="55" t="s">
        <v>34</v>
      </c>
      <c r="H4" s="54" t="s">
        <v>35</v>
      </c>
      <c r="I4" s="51"/>
      <c r="J4" s="83" t="s">
        <v>30</v>
      </c>
      <c r="K4" s="83" t="s">
        <v>31</v>
      </c>
      <c r="L4" s="84" t="s">
        <v>32</v>
      </c>
      <c r="M4" s="84" t="s">
        <v>121</v>
      </c>
      <c r="N4" s="84" t="s">
        <v>33</v>
      </c>
      <c r="O4" s="85" t="s">
        <v>122</v>
      </c>
      <c r="P4" s="84" t="s">
        <v>34</v>
      </c>
      <c r="Q4" s="83" t="s">
        <v>35</v>
      </c>
    </row>
    <row r="5" spans="1:20" s="50" customFormat="1" ht="18" customHeight="1" x14ac:dyDescent="0.4">
      <c r="A5" s="69" t="s">
        <v>36</v>
      </c>
      <c r="B5" s="70">
        <v>45950</v>
      </c>
      <c r="C5" s="71" t="s">
        <v>37</v>
      </c>
      <c r="D5" s="72">
        <v>30660</v>
      </c>
      <c r="E5" s="73">
        <v>1000</v>
      </c>
      <c r="F5" s="74">
        <f>D5*E5</f>
        <v>30660000</v>
      </c>
      <c r="G5" s="75" t="s">
        <v>80</v>
      </c>
      <c r="H5" s="76" t="s">
        <v>38</v>
      </c>
      <c r="I5" s="53"/>
      <c r="J5" s="79" t="s">
        <v>82</v>
      </c>
      <c r="K5" s="80">
        <v>45585</v>
      </c>
      <c r="L5" s="78" t="s">
        <v>37</v>
      </c>
      <c r="M5" s="78">
        <v>17590</v>
      </c>
      <c r="N5" s="78">
        <v>1000</v>
      </c>
      <c r="O5" s="78">
        <f>M5*N5</f>
        <v>17590000</v>
      </c>
      <c r="P5" s="79" t="s">
        <v>79</v>
      </c>
      <c r="Q5" s="79" t="s">
        <v>68</v>
      </c>
      <c r="S5" s="159"/>
      <c r="T5" s="159"/>
    </row>
    <row r="6" spans="1:20" s="50" customFormat="1" ht="18" customHeight="1" x14ac:dyDescent="0.4">
      <c r="A6" s="104" t="s">
        <v>123</v>
      </c>
      <c r="B6" s="105"/>
      <c r="C6" s="106"/>
      <c r="D6" s="126"/>
      <c r="E6" s="143"/>
      <c r="F6" s="127">
        <f t="shared" ref="F6:F25" si="0">D6*E6</f>
        <v>0</v>
      </c>
      <c r="G6" s="107"/>
      <c r="H6" s="100"/>
      <c r="I6" s="53"/>
      <c r="J6" s="113" t="s">
        <v>83</v>
      </c>
      <c r="K6" s="116"/>
      <c r="L6" s="113"/>
      <c r="M6" s="135"/>
      <c r="N6" s="148"/>
      <c r="O6" s="122">
        <f t="shared" ref="O6:O25" si="1">M6*N6</f>
        <v>0</v>
      </c>
      <c r="P6" s="119"/>
      <c r="Q6" s="119"/>
      <c r="S6" s="160" t="s">
        <v>210</v>
      </c>
      <c r="T6" s="159"/>
    </row>
    <row r="7" spans="1:20" s="50" customFormat="1" ht="16.2" x14ac:dyDescent="0.4">
      <c r="A7" s="66" t="s">
        <v>124</v>
      </c>
      <c r="B7" s="58"/>
      <c r="C7" s="59"/>
      <c r="D7" s="128"/>
      <c r="E7" s="144"/>
      <c r="F7" s="129">
        <f t="shared" si="0"/>
        <v>0</v>
      </c>
      <c r="G7" s="60"/>
      <c r="H7" s="102"/>
      <c r="I7" s="53"/>
      <c r="J7" s="114" t="s">
        <v>84</v>
      </c>
      <c r="K7" s="117"/>
      <c r="L7" s="114"/>
      <c r="M7" s="134"/>
      <c r="N7" s="149"/>
      <c r="O7" s="123">
        <f t="shared" si="1"/>
        <v>0</v>
      </c>
      <c r="P7" s="120"/>
      <c r="Q7" s="120"/>
      <c r="S7" s="159" t="s">
        <v>211</v>
      </c>
      <c r="T7" s="159"/>
    </row>
    <row r="8" spans="1:20" s="50" customFormat="1" ht="16.2" x14ac:dyDescent="0.4">
      <c r="A8" s="66" t="s">
        <v>125</v>
      </c>
      <c r="B8" s="58"/>
      <c r="C8" s="59"/>
      <c r="D8" s="128"/>
      <c r="E8" s="144"/>
      <c r="F8" s="129">
        <f t="shared" si="0"/>
        <v>0</v>
      </c>
      <c r="G8" s="60"/>
      <c r="H8" s="103"/>
      <c r="I8" s="53"/>
      <c r="J8" s="114" t="s">
        <v>85</v>
      </c>
      <c r="K8" s="117"/>
      <c r="L8" s="114"/>
      <c r="M8" s="134"/>
      <c r="N8" s="149"/>
      <c r="O8" s="123">
        <f t="shared" si="1"/>
        <v>0</v>
      </c>
      <c r="P8" s="120"/>
      <c r="Q8" s="120"/>
      <c r="S8" s="159" t="s">
        <v>212</v>
      </c>
      <c r="T8" s="159"/>
    </row>
    <row r="9" spans="1:20" s="50" customFormat="1" ht="16.2" x14ac:dyDescent="0.4">
      <c r="A9" s="66" t="s">
        <v>126</v>
      </c>
      <c r="B9" s="58"/>
      <c r="C9" s="59"/>
      <c r="D9" s="128"/>
      <c r="E9" s="144"/>
      <c r="F9" s="129">
        <f t="shared" si="0"/>
        <v>0</v>
      </c>
      <c r="G9" s="60"/>
      <c r="H9" s="101"/>
      <c r="I9" s="53"/>
      <c r="J9" s="114" t="s">
        <v>86</v>
      </c>
      <c r="K9" s="117"/>
      <c r="L9" s="114"/>
      <c r="M9" s="134"/>
      <c r="N9" s="149"/>
      <c r="O9" s="123">
        <f t="shared" si="1"/>
        <v>0</v>
      </c>
      <c r="P9" s="120"/>
      <c r="Q9" s="120"/>
      <c r="S9" s="159" t="s">
        <v>213</v>
      </c>
      <c r="T9" s="159"/>
    </row>
    <row r="10" spans="1:20" s="50" customFormat="1" ht="16.2" x14ac:dyDescent="0.4">
      <c r="A10" s="66" t="s">
        <v>127</v>
      </c>
      <c r="B10" s="58"/>
      <c r="C10" s="59"/>
      <c r="D10" s="128"/>
      <c r="E10" s="144"/>
      <c r="F10" s="129">
        <f t="shared" si="0"/>
        <v>0</v>
      </c>
      <c r="G10" s="60"/>
      <c r="H10" s="103"/>
      <c r="I10" s="53"/>
      <c r="J10" s="114" t="s">
        <v>87</v>
      </c>
      <c r="K10" s="117"/>
      <c r="L10" s="114"/>
      <c r="M10" s="134"/>
      <c r="N10" s="149"/>
      <c r="O10" s="123">
        <f t="shared" si="1"/>
        <v>0</v>
      </c>
      <c r="P10" s="120"/>
      <c r="Q10" s="120"/>
      <c r="S10" s="159" t="s">
        <v>214</v>
      </c>
      <c r="T10" s="159"/>
    </row>
    <row r="11" spans="1:20" s="50" customFormat="1" ht="16.2" x14ac:dyDescent="0.4">
      <c r="A11" s="66" t="s">
        <v>128</v>
      </c>
      <c r="B11" s="58"/>
      <c r="C11" s="59"/>
      <c r="D11" s="128"/>
      <c r="E11" s="144"/>
      <c r="F11" s="129">
        <f t="shared" si="0"/>
        <v>0</v>
      </c>
      <c r="G11" s="60"/>
      <c r="H11" s="103"/>
      <c r="I11" s="53"/>
      <c r="J11" s="114" t="s">
        <v>88</v>
      </c>
      <c r="K11" s="117"/>
      <c r="L11" s="114"/>
      <c r="M11" s="134"/>
      <c r="N11" s="149"/>
      <c r="O11" s="123">
        <f t="shared" si="1"/>
        <v>0</v>
      </c>
      <c r="P11" s="120"/>
      <c r="Q11" s="120"/>
      <c r="S11" s="159"/>
      <c r="T11" s="159"/>
    </row>
    <row r="12" spans="1:20" s="50" customFormat="1" ht="16.2" x14ac:dyDescent="0.4">
      <c r="A12" s="66" t="s">
        <v>129</v>
      </c>
      <c r="B12" s="58"/>
      <c r="C12" s="59"/>
      <c r="D12" s="128"/>
      <c r="E12" s="144"/>
      <c r="F12" s="129">
        <f t="shared" si="0"/>
        <v>0</v>
      </c>
      <c r="G12" s="60"/>
      <c r="H12" s="103"/>
      <c r="I12" s="53"/>
      <c r="J12" s="114" t="s">
        <v>89</v>
      </c>
      <c r="K12" s="117"/>
      <c r="L12" s="114"/>
      <c r="M12" s="134"/>
      <c r="N12" s="149"/>
      <c r="O12" s="123">
        <f t="shared" si="1"/>
        <v>0</v>
      </c>
      <c r="P12" s="120"/>
      <c r="Q12" s="120"/>
    </row>
    <row r="13" spans="1:20" s="50" customFormat="1" ht="16.2" x14ac:dyDescent="0.4">
      <c r="A13" s="66" t="s">
        <v>130</v>
      </c>
      <c r="B13" s="58"/>
      <c r="C13" s="59"/>
      <c r="D13" s="128"/>
      <c r="E13" s="144"/>
      <c r="F13" s="129">
        <f t="shared" si="0"/>
        <v>0</v>
      </c>
      <c r="G13" s="60"/>
      <c r="H13" s="103"/>
      <c r="I13" s="53"/>
      <c r="J13" s="114" t="s">
        <v>90</v>
      </c>
      <c r="K13" s="117"/>
      <c r="L13" s="114"/>
      <c r="M13" s="134"/>
      <c r="N13" s="149"/>
      <c r="O13" s="123">
        <f t="shared" si="1"/>
        <v>0</v>
      </c>
      <c r="P13" s="120"/>
      <c r="Q13" s="120"/>
    </row>
    <row r="14" spans="1:20" s="50" customFormat="1" ht="16.2" x14ac:dyDescent="0.4">
      <c r="A14" s="66" t="s">
        <v>131</v>
      </c>
      <c r="B14" s="58"/>
      <c r="C14" s="59"/>
      <c r="D14" s="128"/>
      <c r="E14" s="144"/>
      <c r="F14" s="129">
        <f t="shared" si="0"/>
        <v>0</v>
      </c>
      <c r="G14" s="60"/>
      <c r="H14" s="103"/>
      <c r="I14" s="53"/>
      <c r="J14" s="114" t="s">
        <v>91</v>
      </c>
      <c r="K14" s="117"/>
      <c r="L14" s="114"/>
      <c r="M14" s="134"/>
      <c r="N14" s="149"/>
      <c r="O14" s="123">
        <f t="shared" si="1"/>
        <v>0</v>
      </c>
      <c r="P14" s="120"/>
      <c r="Q14" s="120"/>
    </row>
    <row r="15" spans="1:20" s="50" customFormat="1" ht="16.2" x14ac:dyDescent="0.4">
      <c r="A15" s="66" t="s">
        <v>132</v>
      </c>
      <c r="B15" s="58"/>
      <c r="C15" s="59"/>
      <c r="D15" s="128"/>
      <c r="E15" s="144"/>
      <c r="F15" s="129">
        <f t="shared" si="0"/>
        <v>0</v>
      </c>
      <c r="G15" s="60"/>
      <c r="H15" s="103"/>
      <c r="I15" s="53"/>
      <c r="J15" s="114" t="s">
        <v>92</v>
      </c>
      <c r="K15" s="117"/>
      <c r="L15" s="114"/>
      <c r="M15" s="134"/>
      <c r="N15" s="149"/>
      <c r="O15" s="123">
        <f t="shared" si="1"/>
        <v>0</v>
      </c>
      <c r="P15" s="120"/>
      <c r="Q15" s="120"/>
    </row>
    <row r="16" spans="1:20" s="50" customFormat="1" ht="16.2" x14ac:dyDescent="0.4">
      <c r="A16" s="66" t="s">
        <v>133</v>
      </c>
      <c r="B16" s="67"/>
      <c r="C16" s="59"/>
      <c r="D16" s="130"/>
      <c r="E16" s="145"/>
      <c r="F16" s="129">
        <f t="shared" si="0"/>
        <v>0</v>
      </c>
      <c r="G16" s="61"/>
      <c r="H16" s="103"/>
      <c r="I16" s="53"/>
      <c r="J16" s="114" t="s">
        <v>93</v>
      </c>
      <c r="K16" s="117"/>
      <c r="L16" s="114"/>
      <c r="M16" s="134"/>
      <c r="N16" s="149"/>
      <c r="O16" s="123">
        <f t="shared" si="1"/>
        <v>0</v>
      </c>
      <c r="P16" s="120"/>
      <c r="Q16" s="120"/>
    </row>
    <row r="17" spans="1:17" s="50" customFormat="1" ht="16.2" x14ac:dyDescent="0.4">
      <c r="A17" s="66" t="s">
        <v>134</v>
      </c>
      <c r="B17" s="58"/>
      <c r="C17" s="59"/>
      <c r="D17" s="128"/>
      <c r="E17" s="144"/>
      <c r="F17" s="129">
        <f t="shared" si="0"/>
        <v>0</v>
      </c>
      <c r="G17" s="60"/>
      <c r="H17" s="103"/>
      <c r="I17" s="53"/>
      <c r="J17" s="114" t="s">
        <v>94</v>
      </c>
      <c r="K17" s="117"/>
      <c r="L17" s="114"/>
      <c r="M17" s="134"/>
      <c r="N17" s="149"/>
      <c r="O17" s="123">
        <f t="shared" si="1"/>
        <v>0</v>
      </c>
      <c r="P17" s="120"/>
      <c r="Q17" s="120"/>
    </row>
    <row r="18" spans="1:17" s="50" customFormat="1" ht="16.2" x14ac:dyDescent="0.4">
      <c r="A18" s="66" t="s">
        <v>135</v>
      </c>
      <c r="B18" s="58"/>
      <c r="C18" s="59"/>
      <c r="D18" s="128"/>
      <c r="E18" s="144"/>
      <c r="F18" s="129">
        <f t="shared" si="0"/>
        <v>0</v>
      </c>
      <c r="G18" s="60"/>
      <c r="H18" s="103"/>
      <c r="I18" s="53"/>
      <c r="J18" s="114" t="s">
        <v>95</v>
      </c>
      <c r="K18" s="117"/>
      <c r="L18" s="114"/>
      <c r="M18" s="134"/>
      <c r="N18" s="149"/>
      <c r="O18" s="123">
        <f t="shared" si="1"/>
        <v>0</v>
      </c>
      <c r="P18" s="120"/>
      <c r="Q18" s="120"/>
    </row>
    <row r="19" spans="1:17" s="50" customFormat="1" ht="16.2" x14ac:dyDescent="0.4">
      <c r="A19" s="66" t="s">
        <v>136</v>
      </c>
      <c r="B19" s="58"/>
      <c r="C19" s="59"/>
      <c r="D19" s="128"/>
      <c r="E19" s="144"/>
      <c r="F19" s="129">
        <f t="shared" si="0"/>
        <v>0</v>
      </c>
      <c r="G19" s="60"/>
      <c r="H19" s="103"/>
      <c r="I19" s="53"/>
      <c r="J19" s="114" t="s">
        <v>96</v>
      </c>
      <c r="K19" s="117"/>
      <c r="L19" s="114"/>
      <c r="M19" s="134"/>
      <c r="N19" s="149"/>
      <c r="O19" s="123">
        <f t="shared" si="1"/>
        <v>0</v>
      </c>
      <c r="P19" s="120"/>
      <c r="Q19" s="120"/>
    </row>
    <row r="20" spans="1:17" s="50" customFormat="1" ht="16.2" x14ac:dyDescent="0.4">
      <c r="A20" s="66" t="s">
        <v>137</v>
      </c>
      <c r="B20" s="58"/>
      <c r="C20" s="59"/>
      <c r="D20" s="128"/>
      <c r="E20" s="144"/>
      <c r="F20" s="129">
        <f t="shared" si="0"/>
        <v>0</v>
      </c>
      <c r="G20" s="60"/>
      <c r="H20" s="103"/>
      <c r="I20" s="53"/>
      <c r="J20" s="114" t="s">
        <v>97</v>
      </c>
      <c r="K20" s="117"/>
      <c r="L20" s="114"/>
      <c r="M20" s="134"/>
      <c r="N20" s="149"/>
      <c r="O20" s="123">
        <f t="shared" si="1"/>
        <v>0</v>
      </c>
      <c r="P20" s="120"/>
      <c r="Q20" s="120"/>
    </row>
    <row r="21" spans="1:17" s="50" customFormat="1" ht="16.2" x14ac:dyDescent="0.4">
      <c r="A21" s="66" t="s">
        <v>138</v>
      </c>
      <c r="B21" s="58"/>
      <c r="C21" s="59"/>
      <c r="D21" s="128"/>
      <c r="E21" s="144"/>
      <c r="F21" s="129">
        <f t="shared" si="0"/>
        <v>0</v>
      </c>
      <c r="G21" s="60"/>
      <c r="H21" s="103"/>
      <c r="I21" s="53"/>
      <c r="J21" s="114" t="s">
        <v>98</v>
      </c>
      <c r="K21" s="117"/>
      <c r="L21" s="114"/>
      <c r="M21" s="134"/>
      <c r="N21" s="149"/>
      <c r="O21" s="123">
        <f t="shared" si="1"/>
        <v>0</v>
      </c>
      <c r="P21" s="120"/>
      <c r="Q21" s="120"/>
    </row>
    <row r="22" spans="1:17" s="50" customFormat="1" ht="16.2" x14ac:dyDescent="0.4">
      <c r="A22" s="66" t="s">
        <v>139</v>
      </c>
      <c r="B22" s="58"/>
      <c r="C22" s="59"/>
      <c r="D22" s="128"/>
      <c r="E22" s="144"/>
      <c r="F22" s="129">
        <f t="shared" si="0"/>
        <v>0</v>
      </c>
      <c r="G22" s="60"/>
      <c r="H22" s="103"/>
      <c r="I22" s="53"/>
      <c r="J22" s="114" t="s">
        <v>99</v>
      </c>
      <c r="K22" s="117"/>
      <c r="L22" s="114"/>
      <c r="M22" s="134"/>
      <c r="N22" s="149"/>
      <c r="O22" s="123">
        <f t="shared" si="1"/>
        <v>0</v>
      </c>
      <c r="P22" s="120"/>
      <c r="Q22" s="120"/>
    </row>
    <row r="23" spans="1:17" s="50" customFormat="1" ht="16.2" x14ac:dyDescent="0.4">
      <c r="A23" s="66" t="s">
        <v>140</v>
      </c>
      <c r="B23" s="58"/>
      <c r="C23" s="59"/>
      <c r="D23" s="128"/>
      <c r="E23" s="144"/>
      <c r="F23" s="129">
        <f t="shared" si="0"/>
        <v>0</v>
      </c>
      <c r="G23" s="60"/>
      <c r="H23" s="103"/>
      <c r="I23" s="53"/>
      <c r="J23" s="114" t="s">
        <v>100</v>
      </c>
      <c r="K23" s="117"/>
      <c r="L23" s="114"/>
      <c r="M23" s="134"/>
      <c r="N23" s="149"/>
      <c r="O23" s="123">
        <f t="shared" si="1"/>
        <v>0</v>
      </c>
      <c r="P23" s="120"/>
      <c r="Q23" s="120"/>
    </row>
    <row r="24" spans="1:17" s="50" customFormat="1" ht="16.2" x14ac:dyDescent="0.4">
      <c r="A24" s="66" t="s">
        <v>141</v>
      </c>
      <c r="B24" s="58"/>
      <c r="C24" s="59"/>
      <c r="D24" s="128"/>
      <c r="E24" s="144"/>
      <c r="F24" s="129">
        <f t="shared" si="0"/>
        <v>0</v>
      </c>
      <c r="G24" s="60"/>
      <c r="H24" s="103"/>
      <c r="I24" s="53"/>
      <c r="J24" s="114" t="s">
        <v>101</v>
      </c>
      <c r="K24" s="117"/>
      <c r="L24" s="114"/>
      <c r="M24" s="134"/>
      <c r="N24" s="149"/>
      <c r="O24" s="123">
        <f t="shared" si="1"/>
        <v>0</v>
      </c>
      <c r="P24" s="120"/>
      <c r="Q24" s="120"/>
    </row>
    <row r="25" spans="1:17" s="50" customFormat="1" ht="16.8" thickBot="1" x14ac:dyDescent="0.45">
      <c r="A25" s="62" t="s">
        <v>142</v>
      </c>
      <c r="B25" s="63"/>
      <c r="C25" s="64"/>
      <c r="D25" s="131"/>
      <c r="E25" s="146"/>
      <c r="F25" s="132">
        <f t="shared" si="0"/>
        <v>0</v>
      </c>
      <c r="G25" s="65"/>
      <c r="H25" s="103"/>
      <c r="I25" s="53"/>
      <c r="J25" s="115" t="s">
        <v>102</v>
      </c>
      <c r="K25" s="118"/>
      <c r="L25" s="115"/>
      <c r="M25" s="136"/>
      <c r="N25" s="150"/>
      <c r="O25" s="124">
        <f t="shared" si="1"/>
        <v>0</v>
      </c>
      <c r="P25" s="121"/>
      <c r="Q25" s="121"/>
    </row>
    <row r="26" spans="1:17" s="50" customFormat="1" ht="18.600000000000001" customHeight="1" thickBot="1" x14ac:dyDescent="0.45">
      <c r="A26" s="77" t="s">
        <v>67</v>
      </c>
      <c r="B26" s="195"/>
      <c r="C26" s="196"/>
      <c r="D26" s="197"/>
      <c r="E26" s="147">
        <f>SUM(E6:E25)</f>
        <v>0</v>
      </c>
      <c r="F26" s="133">
        <f>SUM(F6:F25)</f>
        <v>0</v>
      </c>
      <c r="G26" s="202"/>
      <c r="H26" s="203"/>
      <c r="I26" s="53"/>
      <c r="J26" s="109" t="s">
        <v>81</v>
      </c>
      <c r="K26" s="191"/>
      <c r="L26" s="192"/>
      <c r="M26" s="193"/>
      <c r="N26" s="151">
        <f>SUM(N6:N25)</f>
        <v>0</v>
      </c>
      <c r="O26" s="137">
        <f>SUM(O6:O25)</f>
        <v>0</v>
      </c>
      <c r="P26" s="191"/>
      <c r="Q26" s="206"/>
    </row>
    <row r="27" spans="1:17" s="50" customFormat="1" ht="18.600000000000001" customHeight="1" thickBot="1" x14ac:dyDescent="0.45">
      <c r="A27" s="112" t="s">
        <v>202</v>
      </c>
      <c r="B27" s="195"/>
      <c r="C27" s="196"/>
      <c r="D27" s="197"/>
      <c r="E27" s="198" t="e">
        <f>F26/E26</f>
        <v>#DIV/0!</v>
      </c>
      <c r="F27" s="199"/>
      <c r="G27" s="200" t="s">
        <v>203</v>
      </c>
      <c r="H27" s="201"/>
      <c r="I27" s="53"/>
      <c r="J27" s="109" t="s">
        <v>202</v>
      </c>
      <c r="K27" s="191"/>
      <c r="L27" s="192"/>
      <c r="M27" s="193"/>
      <c r="N27" s="204" t="e">
        <f>O26/N26</f>
        <v>#DIV/0!</v>
      </c>
      <c r="O27" s="205"/>
      <c r="P27" s="207" t="s">
        <v>204</v>
      </c>
      <c r="Q27" s="208"/>
    </row>
    <row r="28" spans="1:17" s="50" customFormat="1" ht="21" customHeight="1" x14ac:dyDescent="0.15">
      <c r="A28" s="194" t="s">
        <v>194</v>
      </c>
      <c r="B28" s="194"/>
      <c r="C28" s="194"/>
      <c r="D28" s="194"/>
      <c r="E28" s="194"/>
      <c r="F28" s="194"/>
      <c r="G28" s="194"/>
      <c r="H28" s="194"/>
      <c r="I28" s="53"/>
      <c r="J28" s="86"/>
      <c r="K28" s="86"/>
      <c r="L28" s="86"/>
      <c r="M28" s="86"/>
      <c r="N28" s="86"/>
      <c r="O28" s="86"/>
      <c r="P28"/>
      <c r="Q28"/>
    </row>
    <row r="29" spans="1:17" ht="29.4" customHeight="1" x14ac:dyDescent="0.45">
      <c r="I29" s="87"/>
      <c r="J29" s="87"/>
      <c r="K29" s="87"/>
      <c r="L29" s="87"/>
      <c r="M29" s="87"/>
      <c r="N29" s="87"/>
      <c r="O29" s="87"/>
    </row>
  </sheetData>
  <mergeCells count="14">
    <mergeCell ref="J3:Q3"/>
    <mergeCell ref="A2:Q2"/>
    <mergeCell ref="K26:M26"/>
    <mergeCell ref="A28:H28"/>
    <mergeCell ref="B26:D26"/>
    <mergeCell ref="B27:D27"/>
    <mergeCell ref="E27:F27"/>
    <mergeCell ref="G27:H27"/>
    <mergeCell ref="G26:H26"/>
    <mergeCell ref="K27:M27"/>
    <mergeCell ref="N27:O27"/>
    <mergeCell ref="P26:Q26"/>
    <mergeCell ref="P27:Q27"/>
    <mergeCell ref="A3:H3"/>
  </mergeCells>
  <phoneticPr fontId="2"/>
  <dataValidations count="2">
    <dataValidation type="custom" allowBlank="1" showInputMessage="1" showErrorMessage="1" sqref="H5" xr:uid="{2116F767-345B-4286-A945-7120A69EF2A6}">
      <formula1>"銀行振込,現金,電子マネー,クレジットカード,酒造組合への支払"</formula1>
    </dataValidation>
    <dataValidation type="list" allowBlank="1" showInputMessage="1" showErrorMessage="1" sqref="H6:H25 Q6:Q25" xr:uid="{4D14CBAF-F19E-4E11-83F4-45F6F41B4B47}">
      <formula1>"銀行振込,現金,電子マネー,クレジットカード,酒造組合への支払"</formula1>
    </dataValidation>
  </dataValidations>
  <pageMargins left="0.7" right="0.7" top="0.75" bottom="0.75" header="0.3" footer="0.3"/>
  <pageSetup paperSize="8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C397E-C7E3-4C81-9FBB-3517B3274E7F}">
  <sheetPr>
    <pageSetUpPr fitToPage="1"/>
  </sheetPr>
  <dimension ref="A1:S29"/>
  <sheetViews>
    <sheetView showGridLines="0" workbookViewId="0">
      <selection activeCell="Q25" sqref="Q25"/>
    </sheetView>
  </sheetViews>
  <sheetFormatPr defaultRowHeight="18" x14ac:dyDescent="0.45"/>
  <cols>
    <col min="1" max="1" width="16.19921875" customWidth="1"/>
    <col min="2" max="2" width="12.19921875" customWidth="1"/>
    <col min="3" max="4" width="12.5" customWidth="1"/>
    <col min="5" max="5" width="13" bestFit="1" customWidth="1"/>
    <col min="6" max="6" width="12.5" customWidth="1"/>
    <col min="7" max="7" width="17.5" customWidth="1"/>
    <col min="8" max="8" width="15.59765625" customWidth="1"/>
    <col min="9" max="9" width="2.8984375" customWidth="1"/>
    <col min="10" max="10" width="9.59765625" customWidth="1"/>
    <col min="11" max="11" width="10.296875" customWidth="1"/>
    <col min="12" max="12" width="11.8984375" customWidth="1"/>
    <col min="13" max="13" width="13.19921875" customWidth="1"/>
    <col min="14" max="14" width="12.796875" customWidth="1"/>
    <col min="15" max="15" width="14.69921875" customWidth="1"/>
    <col min="16" max="16" width="16.296875" customWidth="1"/>
    <col min="17" max="17" width="14" customWidth="1"/>
    <col min="18" max="18" width="12.796875" customWidth="1"/>
  </cols>
  <sheetData>
    <row r="1" spans="1:19" x14ac:dyDescent="0.45">
      <c r="A1" s="4" t="s">
        <v>183</v>
      </c>
    </row>
    <row r="2" spans="1:19" ht="33.6" customHeight="1" x14ac:dyDescent="0.45">
      <c r="A2" s="179" t="s">
        <v>196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1:19" s="50" customFormat="1" ht="33" customHeight="1" x14ac:dyDescent="0.15">
      <c r="A3" s="185" t="s">
        <v>209</v>
      </c>
      <c r="B3" s="212"/>
      <c r="C3" s="212"/>
      <c r="D3" s="212"/>
      <c r="E3" s="212"/>
      <c r="F3" s="212"/>
      <c r="G3" s="212"/>
      <c r="H3" s="213"/>
      <c r="I3" s="53"/>
      <c r="J3" s="188" t="s">
        <v>208</v>
      </c>
      <c r="K3" s="189"/>
      <c r="L3" s="189"/>
      <c r="M3" s="189"/>
      <c r="N3" s="189"/>
      <c r="O3" s="189"/>
      <c r="P3" s="189"/>
      <c r="Q3" s="190"/>
    </row>
    <row r="4" spans="1:19" s="50" customFormat="1" ht="39.6" customHeight="1" x14ac:dyDescent="0.15">
      <c r="A4" s="54" t="s">
        <v>30</v>
      </c>
      <c r="B4" s="54" t="s">
        <v>198</v>
      </c>
      <c r="C4" s="55" t="s">
        <v>32</v>
      </c>
      <c r="D4" s="55" t="s">
        <v>120</v>
      </c>
      <c r="E4" s="55" t="s">
        <v>33</v>
      </c>
      <c r="F4" s="56" t="s">
        <v>107</v>
      </c>
      <c r="G4" s="55" t="s">
        <v>34</v>
      </c>
      <c r="H4" s="54" t="s">
        <v>35</v>
      </c>
      <c r="I4" s="51"/>
      <c r="J4" s="83" t="s">
        <v>30</v>
      </c>
      <c r="K4" s="83" t="s">
        <v>198</v>
      </c>
      <c r="L4" s="84" t="s">
        <v>32</v>
      </c>
      <c r="M4" s="84" t="s">
        <v>121</v>
      </c>
      <c r="N4" s="84" t="s">
        <v>33</v>
      </c>
      <c r="O4" s="85" t="s">
        <v>122</v>
      </c>
      <c r="P4" s="84" t="s">
        <v>34</v>
      </c>
      <c r="Q4" s="83" t="s">
        <v>35</v>
      </c>
    </row>
    <row r="5" spans="1:19" s="50" customFormat="1" ht="18" customHeight="1" x14ac:dyDescent="0.4">
      <c r="A5" s="69" t="s">
        <v>36</v>
      </c>
      <c r="B5" s="70">
        <v>45950</v>
      </c>
      <c r="C5" s="71" t="s">
        <v>103</v>
      </c>
      <c r="D5" s="72">
        <v>12200</v>
      </c>
      <c r="E5" s="73">
        <v>1000</v>
      </c>
      <c r="F5" s="74">
        <f>D5*E5</f>
        <v>12200000</v>
      </c>
      <c r="G5" s="75" t="s">
        <v>80</v>
      </c>
      <c r="H5" s="76" t="s">
        <v>38</v>
      </c>
      <c r="I5" s="53"/>
      <c r="J5" s="79" t="s">
        <v>82</v>
      </c>
      <c r="K5" s="80">
        <v>45585</v>
      </c>
      <c r="L5" s="78" t="s">
        <v>4</v>
      </c>
      <c r="M5" s="78">
        <v>11000</v>
      </c>
      <c r="N5" s="78">
        <v>1000</v>
      </c>
      <c r="O5" s="78">
        <f>M5*N5</f>
        <v>11000000</v>
      </c>
      <c r="P5" s="79" t="s">
        <v>79</v>
      </c>
      <c r="Q5" s="79" t="s">
        <v>68</v>
      </c>
    </row>
    <row r="6" spans="1:19" s="50" customFormat="1" ht="18" customHeight="1" x14ac:dyDescent="0.4">
      <c r="A6" s="104" t="s">
        <v>143</v>
      </c>
      <c r="B6" s="105"/>
      <c r="C6" s="106" t="s">
        <v>4</v>
      </c>
      <c r="D6" s="126"/>
      <c r="E6" s="143"/>
      <c r="F6" s="127">
        <f t="shared" ref="F6:F25" si="0">D6*E6</f>
        <v>0</v>
      </c>
      <c r="G6" s="107"/>
      <c r="H6" s="100"/>
      <c r="I6" s="53"/>
      <c r="J6" s="113" t="s">
        <v>163</v>
      </c>
      <c r="K6" s="116"/>
      <c r="L6" s="113" t="s">
        <v>4</v>
      </c>
      <c r="M6" s="138"/>
      <c r="N6" s="152"/>
      <c r="O6" s="122">
        <f t="shared" ref="O6:O25" si="1">M6*N6</f>
        <v>0</v>
      </c>
      <c r="P6" s="119"/>
      <c r="Q6" s="119"/>
      <c r="S6" s="81"/>
    </row>
    <row r="7" spans="1:19" s="50" customFormat="1" ht="16.2" x14ac:dyDescent="0.4">
      <c r="A7" s="66" t="s">
        <v>144</v>
      </c>
      <c r="B7" s="58"/>
      <c r="C7" s="68" t="s">
        <v>4</v>
      </c>
      <c r="D7" s="128"/>
      <c r="E7" s="144"/>
      <c r="F7" s="129">
        <f t="shared" si="0"/>
        <v>0</v>
      </c>
      <c r="G7" s="60"/>
      <c r="H7" s="102"/>
      <c r="I7" s="53"/>
      <c r="J7" s="114" t="s">
        <v>164</v>
      </c>
      <c r="K7" s="117"/>
      <c r="L7" s="114" t="s">
        <v>4</v>
      </c>
      <c r="M7" s="139"/>
      <c r="N7" s="153"/>
      <c r="O7" s="123">
        <f t="shared" si="1"/>
        <v>0</v>
      </c>
      <c r="P7" s="120"/>
      <c r="Q7" s="120"/>
    </row>
    <row r="8" spans="1:19" s="50" customFormat="1" ht="16.2" x14ac:dyDescent="0.4">
      <c r="A8" s="66" t="s">
        <v>145</v>
      </c>
      <c r="B8" s="58"/>
      <c r="C8" s="68" t="s">
        <v>4</v>
      </c>
      <c r="D8" s="128"/>
      <c r="E8" s="144"/>
      <c r="F8" s="129">
        <f t="shared" si="0"/>
        <v>0</v>
      </c>
      <c r="G8" s="60"/>
      <c r="H8" s="103"/>
      <c r="I8" s="53"/>
      <c r="J8" s="114" t="s">
        <v>165</v>
      </c>
      <c r="K8" s="117"/>
      <c r="L8" s="114" t="s">
        <v>4</v>
      </c>
      <c r="M8" s="139"/>
      <c r="N8" s="153"/>
      <c r="O8" s="123">
        <f>M8*N8</f>
        <v>0</v>
      </c>
      <c r="P8" s="120"/>
      <c r="Q8" s="120"/>
    </row>
    <row r="9" spans="1:19" s="50" customFormat="1" ht="16.2" x14ac:dyDescent="0.4">
      <c r="A9" s="66" t="s">
        <v>146</v>
      </c>
      <c r="B9" s="58"/>
      <c r="C9" s="68" t="s">
        <v>4</v>
      </c>
      <c r="D9" s="128"/>
      <c r="E9" s="144"/>
      <c r="F9" s="129">
        <f>D9*E9</f>
        <v>0</v>
      </c>
      <c r="G9" s="60"/>
      <c r="H9" s="101"/>
      <c r="I9" s="53"/>
      <c r="J9" s="114" t="s">
        <v>166</v>
      </c>
      <c r="K9" s="117"/>
      <c r="L9" s="114" t="s">
        <v>4</v>
      </c>
      <c r="M9" s="139"/>
      <c r="N9" s="153"/>
      <c r="O9" s="123">
        <f t="shared" si="1"/>
        <v>0</v>
      </c>
      <c r="P9" s="120"/>
      <c r="Q9" s="120"/>
    </row>
    <row r="10" spans="1:19" s="50" customFormat="1" ht="16.2" x14ac:dyDescent="0.4">
      <c r="A10" s="66" t="s">
        <v>147</v>
      </c>
      <c r="B10" s="58"/>
      <c r="C10" s="68" t="s">
        <v>4</v>
      </c>
      <c r="D10" s="128"/>
      <c r="E10" s="144"/>
      <c r="F10" s="129">
        <f t="shared" si="0"/>
        <v>0</v>
      </c>
      <c r="G10" s="60"/>
      <c r="H10" s="103"/>
      <c r="I10" s="53"/>
      <c r="J10" s="114" t="s">
        <v>167</v>
      </c>
      <c r="K10" s="117"/>
      <c r="L10" s="114" t="s">
        <v>4</v>
      </c>
      <c r="M10" s="139"/>
      <c r="N10" s="153"/>
      <c r="O10" s="123">
        <f t="shared" si="1"/>
        <v>0</v>
      </c>
      <c r="P10" s="120"/>
      <c r="Q10" s="120"/>
    </row>
    <row r="11" spans="1:19" s="50" customFormat="1" ht="16.2" x14ac:dyDescent="0.4">
      <c r="A11" s="66" t="s">
        <v>148</v>
      </c>
      <c r="B11" s="58"/>
      <c r="C11" s="68" t="s">
        <v>4</v>
      </c>
      <c r="D11" s="128"/>
      <c r="E11" s="144"/>
      <c r="F11" s="129">
        <f t="shared" si="0"/>
        <v>0</v>
      </c>
      <c r="G11" s="60"/>
      <c r="H11" s="103"/>
      <c r="I11" s="53"/>
      <c r="J11" s="114" t="s">
        <v>168</v>
      </c>
      <c r="K11" s="117"/>
      <c r="L11" s="114" t="s">
        <v>4</v>
      </c>
      <c r="M11" s="139"/>
      <c r="N11" s="153"/>
      <c r="O11" s="123">
        <f t="shared" si="1"/>
        <v>0</v>
      </c>
      <c r="P11" s="120"/>
      <c r="Q11" s="120"/>
    </row>
    <row r="12" spans="1:19" s="50" customFormat="1" ht="16.2" x14ac:dyDescent="0.4">
      <c r="A12" s="66" t="s">
        <v>149</v>
      </c>
      <c r="B12" s="58"/>
      <c r="C12" s="68" t="s">
        <v>4</v>
      </c>
      <c r="D12" s="128"/>
      <c r="E12" s="144"/>
      <c r="F12" s="129">
        <f t="shared" si="0"/>
        <v>0</v>
      </c>
      <c r="G12" s="60"/>
      <c r="H12" s="103"/>
      <c r="I12" s="53"/>
      <c r="J12" s="114" t="s">
        <v>169</v>
      </c>
      <c r="K12" s="117"/>
      <c r="L12" s="114" t="s">
        <v>4</v>
      </c>
      <c r="M12" s="139"/>
      <c r="N12" s="153"/>
      <c r="O12" s="123">
        <f t="shared" si="1"/>
        <v>0</v>
      </c>
      <c r="P12" s="120"/>
      <c r="Q12" s="120"/>
    </row>
    <row r="13" spans="1:19" s="50" customFormat="1" ht="16.2" x14ac:dyDescent="0.4">
      <c r="A13" s="66" t="s">
        <v>150</v>
      </c>
      <c r="B13" s="58"/>
      <c r="C13" s="68" t="s">
        <v>4</v>
      </c>
      <c r="D13" s="128"/>
      <c r="E13" s="144"/>
      <c r="F13" s="129">
        <f t="shared" si="0"/>
        <v>0</v>
      </c>
      <c r="G13" s="60"/>
      <c r="H13" s="103"/>
      <c r="I13" s="53"/>
      <c r="J13" s="114" t="s">
        <v>170</v>
      </c>
      <c r="K13" s="117"/>
      <c r="L13" s="114" t="s">
        <v>4</v>
      </c>
      <c r="M13" s="139"/>
      <c r="N13" s="153"/>
      <c r="O13" s="123">
        <f t="shared" si="1"/>
        <v>0</v>
      </c>
      <c r="P13" s="120"/>
      <c r="Q13" s="120"/>
    </row>
    <row r="14" spans="1:19" s="50" customFormat="1" ht="16.2" x14ac:dyDescent="0.4">
      <c r="A14" s="66" t="s">
        <v>151</v>
      </c>
      <c r="B14" s="58"/>
      <c r="C14" s="68" t="s">
        <v>4</v>
      </c>
      <c r="D14" s="128"/>
      <c r="E14" s="144"/>
      <c r="F14" s="129">
        <f t="shared" si="0"/>
        <v>0</v>
      </c>
      <c r="G14" s="60"/>
      <c r="H14" s="103"/>
      <c r="I14" s="53"/>
      <c r="J14" s="114" t="s">
        <v>171</v>
      </c>
      <c r="K14" s="117"/>
      <c r="L14" s="114" t="s">
        <v>4</v>
      </c>
      <c r="M14" s="139"/>
      <c r="N14" s="153"/>
      <c r="O14" s="123">
        <f t="shared" si="1"/>
        <v>0</v>
      </c>
      <c r="P14" s="120"/>
      <c r="Q14" s="120"/>
    </row>
    <row r="15" spans="1:19" s="50" customFormat="1" ht="16.2" x14ac:dyDescent="0.4">
      <c r="A15" s="66" t="s">
        <v>152</v>
      </c>
      <c r="B15" s="58"/>
      <c r="C15" s="68" t="s">
        <v>4</v>
      </c>
      <c r="D15" s="128"/>
      <c r="E15" s="144"/>
      <c r="F15" s="129">
        <f t="shared" si="0"/>
        <v>0</v>
      </c>
      <c r="G15" s="60"/>
      <c r="H15" s="103"/>
      <c r="I15" s="53"/>
      <c r="J15" s="114" t="s">
        <v>172</v>
      </c>
      <c r="K15" s="117"/>
      <c r="L15" s="114" t="s">
        <v>4</v>
      </c>
      <c r="M15" s="139"/>
      <c r="N15" s="153"/>
      <c r="O15" s="123">
        <f t="shared" si="1"/>
        <v>0</v>
      </c>
      <c r="P15" s="120"/>
      <c r="Q15" s="120"/>
    </row>
    <row r="16" spans="1:19" s="50" customFormat="1" ht="16.2" x14ac:dyDescent="0.4">
      <c r="A16" s="66" t="s">
        <v>153</v>
      </c>
      <c r="B16" s="67"/>
      <c r="C16" s="68" t="s">
        <v>4</v>
      </c>
      <c r="D16" s="130"/>
      <c r="E16" s="145"/>
      <c r="F16" s="129">
        <f t="shared" si="0"/>
        <v>0</v>
      </c>
      <c r="G16" s="61"/>
      <c r="H16" s="103"/>
      <c r="I16" s="53"/>
      <c r="J16" s="114" t="s">
        <v>173</v>
      </c>
      <c r="K16" s="117"/>
      <c r="L16" s="114" t="s">
        <v>4</v>
      </c>
      <c r="M16" s="139"/>
      <c r="N16" s="153"/>
      <c r="O16" s="123">
        <f t="shared" si="1"/>
        <v>0</v>
      </c>
      <c r="P16" s="120"/>
      <c r="Q16" s="120"/>
    </row>
    <row r="17" spans="1:17" s="50" customFormat="1" ht="16.2" x14ac:dyDescent="0.4">
      <c r="A17" s="66" t="s">
        <v>154</v>
      </c>
      <c r="B17" s="58"/>
      <c r="C17" s="68" t="s">
        <v>4</v>
      </c>
      <c r="D17" s="128"/>
      <c r="E17" s="144"/>
      <c r="F17" s="129">
        <f t="shared" si="0"/>
        <v>0</v>
      </c>
      <c r="G17" s="60"/>
      <c r="H17" s="103"/>
      <c r="I17" s="53"/>
      <c r="J17" s="114" t="s">
        <v>174</v>
      </c>
      <c r="K17" s="117"/>
      <c r="L17" s="114" t="s">
        <v>4</v>
      </c>
      <c r="M17" s="139"/>
      <c r="N17" s="153"/>
      <c r="O17" s="123">
        <f t="shared" si="1"/>
        <v>0</v>
      </c>
      <c r="P17" s="120"/>
      <c r="Q17" s="120"/>
    </row>
    <row r="18" spans="1:17" s="50" customFormat="1" ht="16.2" x14ac:dyDescent="0.4">
      <c r="A18" s="66" t="s">
        <v>155</v>
      </c>
      <c r="B18" s="58"/>
      <c r="C18" s="68" t="s">
        <v>4</v>
      </c>
      <c r="D18" s="128"/>
      <c r="E18" s="144"/>
      <c r="F18" s="129">
        <f t="shared" si="0"/>
        <v>0</v>
      </c>
      <c r="G18" s="60"/>
      <c r="H18" s="103"/>
      <c r="I18" s="53"/>
      <c r="J18" s="114" t="s">
        <v>175</v>
      </c>
      <c r="K18" s="117"/>
      <c r="L18" s="114" t="s">
        <v>4</v>
      </c>
      <c r="M18" s="139"/>
      <c r="N18" s="153"/>
      <c r="O18" s="123">
        <f t="shared" si="1"/>
        <v>0</v>
      </c>
      <c r="P18" s="120"/>
      <c r="Q18" s="120"/>
    </row>
    <row r="19" spans="1:17" s="50" customFormat="1" ht="16.2" x14ac:dyDescent="0.4">
      <c r="A19" s="66" t="s">
        <v>156</v>
      </c>
      <c r="B19" s="58"/>
      <c r="C19" s="68" t="s">
        <v>4</v>
      </c>
      <c r="D19" s="128"/>
      <c r="E19" s="144"/>
      <c r="F19" s="129">
        <f t="shared" si="0"/>
        <v>0</v>
      </c>
      <c r="G19" s="60"/>
      <c r="H19" s="103"/>
      <c r="I19" s="53"/>
      <c r="J19" s="114" t="s">
        <v>176</v>
      </c>
      <c r="K19" s="117"/>
      <c r="L19" s="114" t="s">
        <v>4</v>
      </c>
      <c r="M19" s="139"/>
      <c r="N19" s="153"/>
      <c r="O19" s="123">
        <f t="shared" si="1"/>
        <v>0</v>
      </c>
      <c r="P19" s="120"/>
      <c r="Q19" s="120"/>
    </row>
    <row r="20" spans="1:17" s="50" customFormat="1" ht="16.2" x14ac:dyDescent="0.4">
      <c r="A20" s="66" t="s">
        <v>157</v>
      </c>
      <c r="B20" s="58"/>
      <c r="C20" s="68" t="s">
        <v>4</v>
      </c>
      <c r="D20" s="128"/>
      <c r="E20" s="144"/>
      <c r="F20" s="129">
        <f t="shared" si="0"/>
        <v>0</v>
      </c>
      <c r="G20" s="60"/>
      <c r="H20" s="103"/>
      <c r="I20" s="53"/>
      <c r="J20" s="114" t="s">
        <v>177</v>
      </c>
      <c r="K20" s="117"/>
      <c r="L20" s="114" t="s">
        <v>4</v>
      </c>
      <c r="M20" s="139"/>
      <c r="N20" s="153"/>
      <c r="O20" s="123">
        <f t="shared" si="1"/>
        <v>0</v>
      </c>
      <c r="P20" s="120"/>
      <c r="Q20" s="120"/>
    </row>
    <row r="21" spans="1:17" s="50" customFormat="1" ht="16.2" x14ac:dyDescent="0.4">
      <c r="A21" s="66" t="s">
        <v>158</v>
      </c>
      <c r="B21" s="58"/>
      <c r="C21" s="68" t="s">
        <v>4</v>
      </c>
      <c r="D21" s="128"/>
      <c r="E21" s="144"/>
      <c r="F21" s="129">
        <f t="shared" si="0"/>
        <v>0</v>
      </c>
      <c r="G21" s="60"/>
      <c r="H21" s="103"/>
      <c r="I21" s="53"/>
      <c r="J21" s="114" t="s">
        <v>178</v>
      </c>
      <c r="K21" s="117"/>
      <c r="L21" s="114" t="s">
        <v>4</v>
      </c>
      <c r="M21" s="139"/>
      <c r="N21" s="153"/>
      <c r="O21" s="123">
        <f t="shared" si="1"/>
        <v>0</v>
      </c>
      <c r="P21" s="120"/>
      <c r="Q21" s="120"/>
    </row>
    <row r="22" spans="1:17" s="50" customFormat="1" ht="16.2" x14ac:dyDescent="0.4">
      <c r="A22" s="66" t="s">
        <v>159</v>
      </c>
      <c r="B22" s="58"/>
      <c r="C22" s="68" t="s">
        <v>4</v>
      </c>
      <c r="D22" s="128"/>
      <c r="E22" s="144"/>
      <c r="F22" s="129">
        <f t="shared" si="0"/>
        <v>0</v>
      </c>
      <c r="G22" s="60"/>
      <c r="H22" s="103"/>
      <c r="I22" s="53"/>
      <c r="J22" s="114" t="s">
        <v>179</v>
      </c>
      <c r="K22" s="117"/>
      <c r="L22" s="114" t="s">
        <v>4</v>
      </c>
      <c r="M22" s="139"/>
      <c r="N22" s="153"/>
      <c r="O22" s="123">
        <f t="shared" si="1"/>
        <v>0</v>
      </c>
      <c r="P22" s="120"/>
      <c r="Q22" s="120"/>
    </row>
    <row r="23" spans="1:17" s="50" customFormat="1" ht="16.2" x14ac:dyDescent="0.4">
      <c r="A23" s="66" t="s">
        <v>160</v>
      </c>
      <c r="B23" s="58"/>
      <c r="C23" s="68" t="s">
        <v>4</v>
      </c>
      <c r="D23" s="128"/>
      <c r="E23" s="144"/>
      <c r="F23" s="129">
        <f t="shared" si="0"/>
        <v>0</v>
      </c>
      <c r="G23" s="60"/>
      <c r="H23" s="103"/>
      <c r="I23" s="53"/>
      <c r="J23" s="114" t="s">
        <v>180</v>
      </c>
      <c r="K23" s="117"/>
      <c r="L23" s="114" t="s">
        <v>4</v>
      </c>
      <c r="M23" s="139"/>
      <c r="N23" s="153"/>
      <c r="O23" s="123">
        <f t="shared" si="1"/>
        <v>0</v>
      </c>
      <c r="P23" s="120"/>
      <c r="Q23" s="120"/>
    </row>
    <row r="24" spans="1:17" s="50" customFormat="1" ht="16.2" x14ac:dyDescent="0.4">
      <c r="A24" s="66" t="s">
        <v>161</v>
      </c>
      <c r="B24" s="58"/>
      <c r="C24" s="68" t="s">
        <v>4</v>
      </c>
      <c r="D24" s="128"/>
      <c r="E24" s="144"/>
      <c r="F24" s="129">
        <f t="shared" si="0"/>
        <v>0</v>
      </c>
      <c r="G24" s="60"/>
      <c r="H24" s="103"/>
      <c r="I24" s="53"/>
      <c r="J24" s="114" t="s">
        <v>181</v>
      </c>
      <c r="K24" s="117"/>
      <c r="L24" s="114" t="s">
        <v>4</v>
      </c>
      <c r="M24" s="139"/>
      <c r="N24" s="153"/>
      <c r="O24" s="123">
        <f t="shared" si="1"/>
        <v>0</v>
      </c>
      <c r="P24" s="120"/>
      <c r="Q24" s="120"/>
    </row>
    <row r="25" spans="1:17" s="50" customFormat="1" ht="16.8" thickBot="1" x14ac:dyDescent="0.45">
      <c r="A25" s="62" t="s">
        <v>162</v>
      </c>
      <c r="B25" s="63"/>
      <c r="C25" s="110" t="s">
        <v>4</v>
      </c>
      <c r="D25" s="131"/>
      <c r="E25" s="146"/>
      <c r="F25" s="132">
        <f t="shared" si="0"/>
        <v>0</v>
      </c>
      <c r="G25" s="65"/>
      <c r="H25" s="102"/>
      <c r="I25" s="53"/>
      <c r="J25" s="115" t="s">
        <v>182</v>
      </c>
      <c r="K25" s="118"/>
      <c r="L25" s="115" t="s">
        <v>4</v>
      </c>
      <c r="M25" s="121"/>
      <c r="N25" s="154"/>
      <c r="O25" s="124">
        <f t="shared" si="1"/>
        <v>0</v>
      </c>
      <c r="P25" s="121"/>
      <c r="Q25" s="120"/>
    </row>
    <row r="26" spans="1:17" s="50" customFormat="1" ht="18.600000000000001" customHeight="1" thickBot="1" x14ac:dyDescent="0.45">
      <c r="A26" s="77" t="s">
        <v>67</v>
      </c>
      <c r="B26" s="195"/>
      <c r="C26" s="196"/>
      <c r="D26" s="197"/>
      <c r="E26" s="147">
        <f>SUM(E6:E25)</f>
        <v>0</v>
      </c>
      <c r="F26" s="133">
        <f>SUM(F6:F25)</f>
        <v>0</v>
      </c>
      <c r="G26" s="202"/>
      <c r="H26" s="203"/>
      <c r="I26" s="53"/>
      <c r="J26" s="109" t="s">
        <v>81</v>
      </c>
      <c r="K26" s="191"/>
      <c r="L26" s="192"/>
      <c r="M26" s="193"/>
      <c r="N26" s="151">
        <f>SUM(N6:N25)</f>
        <v>0</v>
      </c>
      <c r="O26" s="137">
        <f>SUM(O6:O25)</f>
        <v>0</v>
      </c>
      <c r="P26" s="214"/>
      <c r="Q26" s="215"/>
    </row>
    <row r="27" spans="1:17" s="50" customFormat="1" ht="18.600000000000001" customHeight="1" thickBot="1" x14ac:dyDescent="0.45">
      <c r="A27" s="112" t="s">
        <v>202</v>
      </c>
      <c r="B27" s="195"/>
      <c r="C27" s="196"/>
      <c r="D27" s="197"/>
      <c r="E27" s="198" t="e">
        <f>F26/E26</f>
        <v>#DIV/0!</v>
      </c>
      <c r="F27" s="199"/>
      <c r="G27" s="200" t="s">
        <v>203</v>
      </c>
      <c r="H27" s="201"/>
      <c r="I27" s="53"/>
      <c r="J27" s="125" t="s">
        <v>202</v>
      </c>
      <c r="K27" s="191"/>
      <c r="L27" s="192"/>
      <c r="M27" s="193"/>
      <c r="N27" s="204" t="e">
        <f>O26/N26</f>
        <v>#DIV/0!</v>
      </c>
      <c r="O27" s="211"/>
      <c r="P27" s="216" t="s">
        <v>204</v>
      </c>
      <c r="Q27" s="208"/>
    </row>
    <row r="28" spans="1:17" s="50" customFormat="1" ht="21" customHeight="1" x14ac:dyDescent="0.15">
      <c r="A28" s="184" t="s">
        <v>194</v>
      </c>
      <c r="B28" s="184"/>
      <c r="C28" s="184"/>
      <c r="D28" s="184"/>
      <c r="E28" s="184"/>
      <c r="F28" s="184"/>
      <c r="G28" s="184"/>
      <c r="H28" s="184"/>
      <c r="I28" s="53"/>
      <c r="J28" s="86"/>
      <c r="K28" s="86"/>
      <c r="L28" s="86"/>
      <c r="M28" s="86"/>
      <c r="N28" s="86"/>
      <c r="O28" s="86"/>
      <c r="P28"/>
      <c r="Q28"/>
    </row>
    <row r="29" spans="1:17" ht="29.4" customHeight="1" x14ac:dyDescent="0.45">
      <c r="I29" s="87"/>
      <c r="J29" s="87"/>
      <c r="K29" s="87"/>
      <c r="L29" s="87"/>
      <c r="M29" s="87"/>
      <c r="N29" s="87"/>
      <c r="O29" s="87"/>
    </row>
  </sheetData>
  <mergeCells count="14">
    <mergeCell ref="N27:O27"/>
    <mergeCell ref="A28:H28"/>
    <mergeCell ref="A2:Q2"/>
    <mergeCell ref="A3:H3"/>
    <mergeCell ref="J3:Q3"/>
    <mergeCell ref="B26:D26"/>
    <mergeCell ref="B27:D27"/>
    <mergeCell ref="G26:H26"/>
    <mergeCell ref="G27:H27"/>
    <mergeCell ref="K27:M27"/>
    <mergeCell ref="K26:M26"/>
    <mergeCell ref="P26:Q26"/>
    <mergeCell ref="P27:Q27"/>
    <mergeCell ref="E27:F27"/>
  </mergeCells>
  <phoneticPr fontId="2"/>
  <dataValidations count="2">
    <dataValidation type="list" allowBlank="1" showInputMessage="1" showErrorMessage="1" sqref="H5" xr:uid="{E634D97E-4338-4181-96C1-91E6A898DBB1}">
      <formula1>#REF!</formula1>
    </dataValidation>
    <dataValidation type="list" allowBlank="1" showInputMessage="1" showErrorMessage="1" sqref="H6:H25 Q6:Q25" xr:uid="{6EFDF1CB-CDD8-486E-A006-1E93F8725064}">
      <formula1>"銀行振込,現金,電子マネー,クレジットカード,酒造組合への支払"</formula1>
    </dataValidation>
  </dataValidations>
  <pageMargins left="0.7" right="0.7" top="0.75" bottom="0.75" header="0.3" footer="0.3"/>
  <pageSetup paperSize="8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様式第2号－別紙1（収支予算書） </vt:lpstr>
      <vt:lpstr>様式第3号－別紙1（収支決算書）  </vt:lpstr>
      <vt:lpstr>様式第2号及び第3号－別紙2－１（補助事業用帳簿（組合））</vt:lpstr>
      <vt:lpstr>様式第2号及び第３号－別紙２－２（補助事業帳簿（好適米 </vt:lpstr>
      <vt:lpstr>様式第2号及び第３号－別紙２－３（補助事業帳簿（加工））</vt:lpstr>
      <vt:lpstr>'様式第2号及び第3号－別紙2－１（補助事業用帳簿（組合））'!Print_Area</vt:lpstr>
      <vt:lpstr>'様式第2号及び第３号－別紙２－２（補助事業帳簿（好適米 '!Print_Area</vt:lpstr>
      <vt:lpstr>'様式第2号及び第３号－別紙２－３（補助事業帳簿（加工））'!Print_Area</vt:lpstr>
      <vt:lpstr>'様式第2号－別紙1（収支予算書） '!Print_Area</vt:lpstr>
      <vt:lpstr>'様式第3号－別紙1（収支決算書）  '!Print_Area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尾形　和磨</dc:creator>
  <cp:lastModifiedBy>佐藤 絢</cp:lastModifiedBy>
  <cp:lastPrinted>2026-03-02T03:45:38Z</cp:lastPrinted>
  <dcterms:created xsi:type="dcterms:W3CDTF">2025-11-13T02:19:52Z</dcterms:created>
  <dcterms:modified xsi:type="dcterms:W3CDTF">2026-03-02T03:46:03Z</dcterms:modified>
</cp:coreProperties>
</file>