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３月分（作業中）\HP\"/>
    </mc:Choice>
  </mc:AlternateContent>
  <xr:revisionPtr revIDLastSave="0" documentId="13_ncr:1_{4C5F8371-E52E-41A7-AC14-82CF05A57BB5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6" l="1"/>
  <c r="AE6" i="6"/>
  <c r="AF6" i="6"/>
  <c r="AG6" i="6"/>
  <c r="AH6" i="6"/>
  <c r="AD7" i="6"/>
  <c r="AE7" i="6"/>
  <c r="AF7" i="6"/>
  <c r="AG7" i="6"/>
  <c r="AH7" i="6"/>
  <c r="AD8" i="6"/>
  <c r="AE8" i="6"/>
  <c r="AF8" i="6"/>
  <c r="AG8" i="6"/>
  <c r="AH8" i="6"/>
  <c r="AD9" i="6"/>
  <c r="AE9" i="6"/>
  <c r="AF9" i="6"/>
  <c r="AG9" i="6"/>
  <c r="AH9" i="6"/>
  <c r="AD10" i="6"/>
  <c r="AE10" i="6"/>
  <c r="AF10" i="6"/>
  <c r="AG10" i="6"/>
  <c r="AH10" i="6"/>
  <c r="AD11" i="6"/>
  <c r="AE11" i="6"/>
  <c r="AF11" i="6"/>
  <c r="AG11" i="6"/>
  <c r="AH11" i="6"/>
  <c r="AD12" i="6"/>
  <c r="AE12" i="6"/>
  <c r="AF12" i="6"/>
  <c r="AG12" i="6"/>
  <c r="AH12" i="6"/>
  <c r="AD13" i="6"/>
  <c r="AE13" i="6"/>
  <c r="AF13" i="6"/>
  <c r="AG13" i="6"/>
  <c r="AH13" i="6"/>
  <c r="AD14" i="6"/>
  <c r="AE14" i="6"/>
  <c r="AF14" i="6"/>
  <c r="AG14" i="6"/>
  <c r="AH14" i="6"/>
  <c r="AD15" i="6"/>
  <c r="AE15" i="6"/>
  <c r="AF15" i="6"/>
  <c r="AG15" i="6"/>
  <c r="AH15" i="6"/>
  <c r="AD16" i="6"/>
  <c r="AE16" i="6"/>
  <c r="AF16" i="6"/>
  <c r="AG16" i="6"/>
  <c r="AH16" i="6"/>
  <c r="AD17" i="6"/>
  <c r="AE17" i="6"/>
  <c r="AF17" i="6"/>
  <c r="AG17" i="6"/>
  <c r="AH17" i="6"/>
  <c r="AD18" i="6"/>
  <c r="AE18" i="6"/>
  <c r="AF18" i="6"/>
  <c r="AG18" i="6"/>
  <c r="AH18" i="6"/>
  <c r="AD19" i="6"/>
  <c r="AE19" i="6"/>
  <c r="AF19" i="6"/>
  <c r="AG19" i="6"/>
  <c r="AH19" i="6"/>
  <c r="AD20" i="6"/>
  <c r="AE20" i="6"/>
  <c r="AF20" i="6"/>
  <c r="AG20" i="6"/>
  <c r="AH20" i="6"/>
  <c r="AD21" i="6"/>
  <c r="AE21" i="6"/>
  <c r="AF21" i="6"/>
  <c r="AG21" i="6"/>
  <c r="AH21" i="6"/>
  <c r="AD22" i="6"/>
  <c r="AE22" i="6"/>
  <c r="AF22" i="6"/>
  <c r="AG22" i="6"/>
  <c r="AH22" i="6"/>
  <c r="AD23" i="6"/>
  <c r="AE23" i="6"/>
  <c r="AF23" i="6"/>
  <c r="AG23" i="6"/>
  <c r="AH23" i="6"/>
  <c r="AD24" i="6"/>
  <c r="AE24" i="6"/>
  <c r="AF24" i="6"/>
  <c r="AG24" i="6"/>
  <c r="AH24" i="6"/>
  <c r="AD25" i="6"/>
  <c r="AE25" i="6"/>
  <c r="AF25" i="6"/>
  <c r="AG25" i="6"/>
  <c r="AH25" i="6"/>
  <c r="AD26" i="6"/>
  <c r="AE26" i="6"/>
  <c r="AF26" i="6"/>
  <c r="AG26" i="6"/>
  <c r="AH26" i="6"/>
  <c r="AD27" i="6"/>
  <c r="AE27" i="6"/>
  <c r="AF27" i="6"/>
  <c r="AG27" i="6"/>
  <c r="AH27" i="6"/>
  <c r="AD28" i="6"/>
  <c r="AE28" i="6"/>
  <c r="AF28" i="6"/>
  <c r="AG28" i="6"/>
  <c r="AH28" i="6"/>
  <c r="AD29" i="6"/>
  <c r="AE29" i="6"/>
  <c r="AF29" i="6"/>
  <c r="AG29" i="6"/>
  <c r="AH29" i="6"/>
  <c r="AD30" i="6"/>
  <c r="AE30" i="6"/>
  <c r="AF30" i="6"/>
  <c r="AG30" i="6"/>
  <c r="AH30" i="6"/>
  <c r="AD31" i="6"/>
  <c r="AE31" i="6"/>
  <c r="AF31" i="6"/>
  <c r="AG31" i="6"/>
  <c r="AH31" i="6"/>
  <c r="AD32" i="6"/>
  <c r="AE32" i="6"/>
  <c r="AF32" i="6"/>
  <c r="AG32" i="6"/>
  <c r="AH32" i="6"/>
  <c r="AD33" i="6"/>
  <c r="AE33" i="6"/>
  <c r="AF33" i="6"/>
  <c r="AG33" i="6"/>
  <c r="AH33" i="6"/>
  <c r="AD34" i="6"/>
  <c r="AE34" i="6"/>
  <c r="AF34" i="6"/>
  <c r="AG34" i="6"/>
  <c r="AH34" i="6"/>
  <c r="AD35" i="6"/>
  <c r="AE35" i="6"/>
  <c r="AF35" i="6"/>
  <c r="AG35" i="6"/>
  <c r="AH35" i="6"/>
  <c r="AD36" i="6"/>
  <c r="AE36" i="6"/>
  <c r="AF36" i="6"/>
  <c r="AG36" i="6"/>
  <c r="AH36" i="6"/>
  <c r="AD37" i="6"/>
  <c r="AE37" i="6"/>
  <c r="AF37" i="6"/>
  <c r="AG37" i="6"/>
  <c r="AH37" i="6"/>
  <c r="AD38" i="6"/>
  <c r="AE38" i="6"/>
  <c r="AF38" i="6"/>
  <c r="AG38" i="6"/>
  <c r="AH38" i="6"/>
  <c r="AD39" i="6"/>
  <c r="AE39" i="6"/>
  <c r="AF39" i="6"/>
  <c r="AG39" i="6"/>
  <c r="AH39" i="6"/>
  <c r="AD40" i="6"/>
  <c r="AE40" i="6"/>
  <c r="AF40" i="6"/>
  <c r="AG40" i="6"/>
  <c r="AH40" i="6"/>
  <c r="AD41" i="6"/>
  <c r="AE41" i="6"/>
  <c r="AF41" i="6"/>
  <c r="AG41" i="6"/>
  <c r="AH41" i="6"/>
  <c r="AD42" i="6"/>
  <c r="AE42" i="6"/>
  <c r="AF42" i="6"/>
  <c r="AG42" i="6"/>
  <c r="AH42" i="6"/>
  <c r="AD43" i="6"/>
  <c r="AE43" i="6"/>
  <c r="AF43" i="6"/>
  <c r="AG43" i="6"/>
  <c r="AH43" i="6"/>
  <c r="AD44" i="6"/>
  <c r="AE44" i="6"/>
  <c r="AF44" i="6"/>
  <c r="AG44" i="6"/>
  <c r="AH44" i="6"/>
  <c r="AH5" i="6"/>
  <c r="AG5" i="6"/>
  <c r="AF5" i="6"/>
  <c r="AE5" i="6"/>
  <c r="AD5" i="6"/>
  <c r="AD6" i="4"/>
  <c r="AE6" i="4"/>
  <c r="AF6" i="4"/>
  <c r="AG6" i="4"/>
  <c r="AH6" i="4"/>
  <c r="AD7" i="4"/>
  <c r="AE7" i="4"/>
  <c r="AF7" i="4"/>
  <c r="AG7" i="4"/>
  <c r="AH7" i="4"/>
  <c r="AD8" i="4"/>
  <c r="AE8" i="4"/>
  <c r="AF8" i="4"/>
  <c r="AG8" i="4"/>
  <c r="AH8" i="4"/>
  <c r="AD9" i="4"/>
  <c r="AE9" i="4"/>
  <c r="AF9" i="4"/>
  <c r="AG9" i="4"/>
  <c r="AH9" i="4"/>
  <c r="AD10" i="4"/>
  <c r="AE10" i="4"/>
  <c r="AF10" i="4"/>
  <c r="AG10" i="4"/>
  <c r="AH10" i="4"/>
  <c r="AD11" i="4"/>
  <c r="AE11" i="4"/>
  <c r="AF11" i="4"/>
  <c r="AG11" i="4"/>
  <c r="AH11" i="4"/>
  <c r="AD12" i="4"/>
  <c r="AE12" i="4"/>
  <c r="AF12" i="4"/>
  <c r="AG12" i="4"/>
  <c r="AH12" i="4"/>
  <c r="AD13" i="4"/>
  <c r="AE13" i="4"/>
  <c r="AF13" i="4"/>
  <c r="AG13" i="4"/>
  <c r="AH13" i="4"/>
  <c r="AD14" i="4"/>
  <c r="AE14" i="4"/>
  <c r="AF14" i="4"/>
  <c r="AG14" i="4"/>
  <c r="AH14" i="4"/>
  <c r="AD15" i="4"/>
  <c r="AE15" i="4"/>
  <c r="AF15" i="4"/>
  <c r="AG15" i="4"/>
  <c r="AH15" i="4"/>
  <c r="AD16" i="4"/>
  <c r="AE16" i="4"/>
  <c r="AF16" i="4"/>
  <c r="AG16" i="4"/>
  <c r="AH16" i="4"/>
  <c r="AD17" i="4"/>
  <c r="AE17" i="4"/>
  <c r="AF17" i="4"/>
  <c r="AG17" i="4"/>
  <c r="AH17" i="4"/>
  <c r="AD18" i="4"/>
  <c r="AE18" i="4"/>
  <c r="AF18" i="4"/>
  <c r="AG18" i="4"/>
  <c r="AH18" i="4"/>
  <c r="AD19" i="4"/>
  <c r="AE19" i="4"/>
  <c r="AF19" i="4"/>
  <c r="AG19" i="4"/>
  <c r="AH19" i="4"/>
  <c r="AD20" i="4"/>
  <c r="AE20" i="4"/>
  <c r="AF20" i="4"/>
  <c r="AG20" i="4"/>
  <c r="AH20" i="4"/>
  <c r="AD21" i="4"/>
  <c r="AE21" i="4"/>
  <c r="AF21" i="4"/>
  <c r="AG21" i="4"/>
  <c r="AH21" i="4"/>
  <c r="AD22" i="4"/>
  <c r="AE22" i="4"/>
  <c r="AF22" i="4"/>
  <c r="AG22" i="4"/>
  <c r="AH22" i="4"/>
  <c r="AD23" i="4"/>
  <c r="AE23" i="4"/>
  <c r="AF23" i="4"/>
  <c r="AG23" i="4"/>
  <c r="AH23" i="4"/>
  <c r="AD24" i="4"/>
  <c r="AE24" i="4"/>
  <c r="AF24" i="4"/>
  <c r="AG24" i="4"/>
  <c r="AH24" i="4"/>
  <c r="AD25" i="4"/>
  <c r="AE25" i="4"/>
  <c r="AF25" i="4"/>
  <c r="AG25" i="4"/>
  <c r="AH25" i="4"/>
  <c r="AD26" i="4"/>
  <c r="AE26" i="4"/>
  <c r="AF26" i="4"/>
  <c r="AG26" i="4"/>
  <c r="AH26" i="4"/>
  <c r="AD27" i="4"/>
  <c r="AE27" i="4"/>
  <c r="AF27" i="4"/>
  <c r="AG27" i="4"/>
  <c r="AH27" i="4"/>
  <c r="AD28" i="4"/>
  <c r="AE28" i="4"/>
  <c r="AF28" i="4"/>
  <c r="AG28" i="4"/>
  <c r="AH28" i="4"/>
  <c r="AD29" i="4"/>
  <c r="AE29" i="4"/>
  <c r="AF29" i="4"/>
  <c r="AG29" i="4"/>
  <c r="AH29" i="4"/>
  <c r="AD30" i="4"/>
  <c r="AE30" i="4"/>
  <c r="AF30" i="4"/>
  <c r="AG30" i="4"/>
  <c r="AH30" i="4"/>
  <c r="AD31" i="4"/>
  <c r="AE31" i="4"/>
  <c r="AF31" i="4"/>
  <c r="AG31" i="4"/>
  <c r="AH31" i="4"/>
  <c r="AD32" i="4"/>
  <c r="AE32" i="4"/>
  <c r="AF32" i="4"/>
  <c r="AG32" i="4"/>
  <c r="AH32" i="4"/>
  <c r="AD33" i="4"/>
  <c r="AE33" i="4"/>
  <c r="AF33" i="4"/>
  <c r="AG33" i="4"/>
  <c r="AH33" i="4"/>
  <c r="AD34" i="4"/>
  <c r="AE34" i="4"/>
  <c r="AF34" i="4"/>
  <c r="AG34" i="4"/>
  <c r="AH34" i="4"/>
  <c r="AD35" i="4"/>
  <c r="AE35" i="4"/>
  <c r="AF35" i="4"/>
  <c r="AG35" i="4"/>
  <c r="AH35" i="4"/>
  <c r="AD36" i="4"/>
  <c r="AE36" i="4"/>
  <c r="AF36" i="4"/>
  <c r="AG36" i="4"/>
  <c r="AH36" i="4"/>
  <c r="AD37" i="4"/>
  <c r="AE37" i="4"/>
  <c r="AF37" i="4"/>
  <c r="AG37" i="4"/>
  <c r="AH37" i="4"/>
  <c r="AD38" i="4"/>
  <c r="AE38" i="4"/>
  <c r="AF38" i="4"/>
  <c r="AG38" i="4"/>
  <c r="AH38" i="4"/>
  <c r="AD39" i="4"/>
  <c r="AE39" i="4"/>
  <c r="AF39" i="4"/>
  <c r="AG39" i="4"/>
  <c r="AH39" i="4"/>
  <c r="AD40" i="4"/>
  <c r="AE40" i="4"/>
  <c r="AF40" i="4"/>
  <c r="AG40" i="4"/>
  <c r="AH40" i="4"/>
  <c r="AD41" i="4"/>
  <c r="AE41" i="4"/>
  <c r="AF41" i="4"/>
  <c r="AG41" i="4"/>
  <c r="AH41" i="4"/>
  <c r="AD42" i="4"/>
  <c r="AE42" i="4"/>
  <c r="AF42" i="4"/>
  <c r="AG42" i="4"/>
  <c r="AH42" i="4"/>
  <c r="AH5" i="4"/>
  <c r="AG5" i="4"/>
  <c r="AF5" i="4"/>
  <c r="AE5" i="4"/>
  <c r="AD5" i="4"/>
  <c r="AH5" i="1"/>
  <c r="AG5" i="1"/>
  <c r="AF5" i="1"/>
  <c r="AE5" i="1"/>
  <c r="AD5" i="1"/>
  <c r="V23" i="1"/>
  <c r="V31" i="4" s="1"/>
  <c r="AH7" i="1"/>
  <c r="AH8" i="1"/>
  <c r="AF9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F22" i="1"/>
  <c r="AH22" i="1"/>
  <c r="AH23" i="1"/>
  <c r="AH24" i="1"/>
  <c r="AH25" i="1"/>
  <c r="AH26" i="1"/>
  <c r="AH27" i="1"/>
  <c r="AH28" i="1"/>
  <c r="AH29" i="1"/>
  <c r="AF30" i="1"/>
  <c r="AH30" i="1"/>
  <c r="AH31" i="1"/>
  <c r="AH32" i="1"/>
  <c r="AH33" i="1"/>
  <c r="AF34" i="1"/>
  <c r="AH34" i="1"/>
  <c r="AH35" i="1"/>
  <c r="AH36" i="1"/>
  <c r="AH37" i="1"/>
  <c r="AH38" i="1"/>
  <c r="AH6" i="1"/>
  <c r="AL7" i="1"/>
  <c r="V27" i="1"/>
  <c r="V32" i="6" s="1"/>
  <c r="M7" i="1"/>
  <c r="M34" i="4" s="1"/>
  <c r="S10" i="1"/>
  <c r="V34" i="1"/>
  <c r="V14" i="4" s="1"/>
  <c r="F35" i="1"/>
  <c r="F9" i="6" s="1"/>
  <c r="G35" i="1"/>
  <c r="G9" i="6" s="1"/>
  <c r="J35" i="1"/>
  <c r="M35" i="1"/>
  <c r="M8" i="4" s="1"/>
  <c r="P35" i="1"/>
  <c r="AC35" i="1" s="1"/>
  <c r="AF35" i="1" s="1"/>
  <c r="V15" i="1"/>
  <c r="V42" i="6" s="1"/>
  <c r="V33" i="1"/>
  <c r="V6" i="4" s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S15" i="1"/>
  <c r="S30" i="4" s="1"/>
  <c r="V13" i="1"/>
  <c r="V31" i="6" s="1"/>
  <c r="V11" i="1"/>
  <c r="V32" i="4" s="1"/>
  <c r="S37" i="1"/>
  <c r="S12" i="6" s="1"/>
  <c r="V37" i="1"/>
  <c r="V12" i="6" s="1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AF7" i="1" s="1"/>
  <c r="P8" i="1"/>
  <c r="P39" i="6" s="1"/>
  <c r="P9" i="1"/>
  <c r="AC9" i="1" s="1"/>
  <c r="P10" i="1"/>
  <c r="AC10" i="1" s="1"/>
  <c r="AF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AF18" i="1" s="1"/>
  <c r="P19" i="1"/>
  <c r="AC19" i="1" s="1"/>
  <c r="AF19" i="1" s="1"/>
  <c r="P20" i="1"/>
  <c r="AC20" i="1" s="1"/>
  <c r="AF20" i="1" s="1"/>
  <c r="P21" i="1"/>
  <c r="P12" i="4" s="1"/>
  <c r="P22" i="1"/>
  <c r="AC22" i="1" s="1"/>
  <c r="P23" i="1"/>
  <c r="P21" i="6" s="1"/>
  <c r="P24" i="1"/>
  <c r="AC24" i="1" s="1"/>
  <c r="AC22" i="6" s="1"/>
  <c r="P25" i="1"/>
  <c r="P27" i="6" s="1"/>
  <c r="P26" i="1"/>
  <c r="P21" i="4" s="1"/>
  <c r="P27" i="1"/>
  <c r="P13" i="4" s="1"/>
  <c r="P28" i="1"/>
  <c r="AC28" i="1" s="1"/>
  <c r="AF28" i="1" s="1"/>
  <c r="P29" i="1"/>
  <c r="AC29" i="1" s="1"/>
  <c r="AF29" i="1" s="1"/>
  <c r="P30" i="1"/>
  <c r="AC30" i="1" s="1"/>
  <c r="P31" i="1"/>
  <c r="P15" i="4" s="1"/>
  <c r="P33" i="1"/>
  <c r="P7" i="6" s="1"/>
  <c r="P34" i="1"/>
  <c r="AC34" i="1" s="1"/>
  <c r="P36" i="1"/>
  <c r="AC36" i="1" s="1"/>
  <c r="AF36" i="1" s="1"/>
  <c r="P37" i="1"/>
  <c r="P22" i="4" s="1"/>
  <c r="P38" i="1"/>
  <c r="AC38" i="1" s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G39" i="6" s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G38" i="4" s="1"/>
  <c r="S34" i="1"/>
  <c r="S8" i="6" s="1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H39" i="6"/>
  <c r="I39" i="6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H38" i="4"/>
  <c r="I38" i="4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G15" i="6" s="1"/>
  <c r="J6" i="1"/>
  <c r="J15" i="6" s="1"/>
  <c r="M6" i="1"/>
  <c r="M15" i="6" s="1"/>
  <c r="S6" i="1"/>
  <c r="S15" i="6" s="1"/>
  <c r="E7" i="1"/>
  <c r="E34" i="4" s="1"/>
  <c r="G7" i="1"/>
  <c r="G34" i="6" s="1"/>
  <c r="J7" i="1"/>
  <c r="J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J10" i="1"/>
  <c r="J25" i="6" s="1"/>
  <c r="M10" i="1"/>
  <c r="M25" i="6" s="1"/>
  <c r="S25" i="6"/>
  <c r="V10" i="1"/>
  <c r="V25" i="6" s="1"/>
  <c r="E11" i="1"/>
  <c r="E32" i="4" s="1"/>
  <c r="G11" i="1"/>
  <c r="G32" i="4" s="1"/>
  <c r="J11" i="1"/>
  <c r="J32" i="4" s="1"/>
  <c r="M11" i="1"/>
  <c r="M32" i="4" s="1"/>
  <c r="E12" i="1"/>
  <c r="E26" i="6" s="1"/>
  <c r="F12" i="1"/>
  <c r="F27" i="4" s="1"/>
  <c r="G12" i="1"/>
  <c r="G27" i="4" s="1"/>
  <c r="G26" i="6"/>
  <c r="J12" i="1"/>
  <c r="J26" i="6" s="1"/>
  <c r="M12" i="1"/>
  <c r="M27" i="4" s="1"/>
  <c r="V12" i="1"/>
  <c r="V26" i="6" s="1"/>
  <c r="E13" i="1"/>
  <c r="E31" i="6" s="1"/>
  <c r="F13" i="1"/>
  <c r="F39" i="4" s="1"/>
  <c r="G13" i="1"/>
  <c r="G39" i="4" s="1"/>
  <c r="J13" i="1"/>
  <c r="J31" i="6" s="1"/>
  <c r="M13" i="1"/>
  <c r="M39" i="4" s="1"/>
  <c r="S13" i="1"/>
  <c r="S39" i="4" s="1"/>
  <c r="E14" i="1"/>
  <c r="E24" i="4" s="1"/>
  <c r="F14" i="1"/>
  <c r="F24" i="4" s="1"/>
  <c r="G14" i="1"/>
  <c r="G41" i="6" s="1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S16" i="1"/>
  <c r="S28" i="4" s="1"/>
  <c r="V16" i="1"/>
  <c r="V28" i="4" s="1"/>
  <c r="E17" i="1"/>
  <c r="E26" i="4" s="1"/>
  <c r="F17" i="1"/>
  <c r="F16" i="6" s="1"/>
  <c r="G17" i="1"/>
  <c r="G26" i="4" s="1"/>
  <c r="J17" i="1"/>
  <c r="J16" i="6" s="1"/>
  <c r="F18" i="1"/>
  <c r="F40" i="4" s="1"/>
  <c r="G18" i="1"/>
  <c r="G40" i="4" s="1"/>
  <c r="J18" i="1"/>
  <c r="J29" i="6" s="1"/>
  <c r="M18" i="1"/>
  <c r="M40" i="4" s="1"/>
  <c r="E19" i="1"/>
  <c r="E20" i="6" s="1"/>
  <c r="F19" i="1"/>
  <c r="F36" i="4" s="1"/>
  <c r="G19" i="1"/>
  <c r="G20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G17" i="6" s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G19" i="4" s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E24" i="1"/>
  <c r="E22" i="6" s="1"/>
  <c r="F24" i="1"/>
  <c r="F22" i="6" s="1"/>
  <c r="J24" i="1"/>
  <c r="E25" i="1"/>
  <c r="E10" i="4" s="1"/>
  <c r="F25" i="1"/>
  <c r="F10" i="4" s="1"/>
  <c r="G25" i="1"/>
  <c r="G27" i="6" s="1"/>
  <c r="J25" i="1"/>
  <c r="J10" i="4" s="1"/>
  <c r="M25" i="1"/>
  <c r="M10" i="4" s="1"/>
  <c r="V25" i="1"/>
  <c r="V27" i="6" s="1"/>
  <c r="E26" i="1"/>
  <c r="E21" i="4" s="1"/>
  <c r="F26" i="1"/>
  <c r="F30" i="6" s="1"/>
  <c r="G26" i="1"/>
  <c r="G30" i="6" s="1"/>
  <c r="J26" i="1"/>
  <c r="J21" i="4" s="1"/>
  <c r="M26" i="1"/>
  <c r="M21" i="4" s="1"/>
  <c r="E27" i="1"/>
  <c r="E32" i="6" s="1"/>
  <c r="F27" i="1"/>
  <c r="F13" i="4" s="1"/>
  <c r="G27" i="1"/>
  <c r="G13" i="4" s="1"/>
  <c r="J27" i="1"/>
  <c r="J32" i="6" s="1"/>
  <c r="E28" i="1"/>
  <c r="E9" i="4" s="1"/>
  <c r="F28" i="1"/>
  <c r="F9" i="4" s="1"/>
  <c r="G28" i="1"/>
  <c r="G40" i="6" s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G35" i="6" s="1"/>
  <c r="J30" i="1"/>
  <c r="J20" i="4" s="1"/>
  <c r="M30" i="1"/>
  <c r="M35" i="6" s="1"/>
  <c r="V30" i="1"/>
  <c r="V35" i="6" s="1"/>
  <c r="E31" i="1"/>
  <c r="E36" i="6" s="1"/>
  <c r="F31" i="1"/>
  <c r="F36" i="6" s="1"/>
  <c r="G31" i="1"/>
  <c r="G36" i="6" s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G6" i="4" s="1"/>
  <c r="J33" i="1"/>
  <c r="J6" i="4" s="1"/>
  <c r="M33" i="1"/>
  <c r="M7" i="6" s="1"/>
  <c r="E34" i="1"/>
  <c r="E14" i="4" s="1"/>
  <c r="F34" i="1"/>
  <c r="F8" i="6" s="1"/>
  <c r="G34" i="1"/>
  <c r="G14" i="4" s="1"/>
  <c r="J34" i="1"/>
  <c r="J14" i="4" s="1"/>
  <c r="M34" i="1"/>
  <c r="M14" i="4" s="1"/>
  <c r="E35" i="1"/>
  <c r="E9" i="6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G22" i="4" s="1"/>
  <c r="J37" i="1"/>
  <c r="J22" i="4" s="1"/>
  <c r="M37" i="1"/>
  <c r="M12" i="6" s="1"/>
  <c r="E38" i="1"/>
  <c r="E18" i="4" s="1"/>
  <c r="F38" i="1"/>
  <c r="F13" i="6" s="1"/>
  <c r="G38" i="1"/>
  <c r="G18" i="4" s="1"/>
  <c r="J38" i="1"/>
  <c r="J13" i="6" s="1"/>
  <c r="M38" i="1"/>
  <c r="M13" i="6" s="1"/>
  <c r="P42" i="6"/>
  <c r="V43" i="6"/>
  <c r="J17" i="4"/>
  <c r="S7" i="6"/>
  <c r="J19" i="4"/>
  <c r="G8" i="6"/>
  <c r="G31" i="6"/>
  <c r="G28" i="4"/>
  <c r="G16" i="6"/>
  <c r="G34" i="4"/>
  <c r="S34" i="4"/>
  <c r="G15" i="4" l="1"/>
  <c r="G23" i="4"/>
  <c r="G9" i="4"/>
  <c r="G16" i="4" s="1"/>
  <c r="G8" i="4"/>
  <c r="I38" i="6"/>
  <c r="AF24" i="1"/>
  <c r="G36" i="4"/>
  <c r="AF15" i="1"/>
  <c r="G41" i="4"/>
  <c r="H38" i="6"/>
  <c r="G13" i="6"/>
  <c r="G17" i="4"/>
  <c r="G21" i="4"/>
  <c r="G19" i="6"/>
  <c r="G32" i="6"/>
  <c r="G37" i="4"/>
  <c r="G42" i="4" s="1"/>
  <c r="G29" i="6"/>
  <c r="G24" i="4"/>
  <c r="H42" i="4"/>
  <c r="G18" i="6"/>
  <c r="G10" i="4"/>
  <c r="I23" i="6"/>
  <c r="G33" i="4"/>
  <c r="I14" i="6"/>
  <c r="H28" i="6"/>
  <c r="H23" i="6"/>
  <c r="I25" i="4"/>
  <c r="H16" i="4"/>
  <c r="H35" i="4"/>
  <c r="H25" i="4"/>
  <c r="H33" i="6"/>
  <c r="I28" i="6"/>
  <c r="G23" i="6"/>
  <c r="G28" i="6"/>
  <c r="I35" i="4"/>
  <c r="I44" i="6"/>
  <c r="I33" i="6"/>
  <c r="G6" i="6"/>
  <c r="G37" i="6"/>
  <c r="G38" i="6" s="1"/>
  <c r="G20" i="4"/>
  <c r="G7" i="6"/>
  <c r="G12" i="6"/>
  <c r="G11" i="6"/>
  <c r="I42" i="4"/>
  <c r="H14" i="6"/>
  <c r="S40" i="6"/>
  <c r="M10" i="6"/>
  <c r="P34" i="4"/>
  <c r="P36" i="6"/>
  <c r="S29" i="6"/>
  <c r="S31" i="4"/>
  <c r="V21" i="6"/>
  <c r="P31" i="4"/>
  <c r="AC23" i="1"/>
  <c r="V8" i="6"/>
  <c r="V6" i="6"/>
  <c r="J37" i="6"/>
  <c r="G30" i="4"/>
  <c r="S13" i="4"/>
  <c r="M32" i="6"/>
  <c r="M19" i="6"/>
  <c r="J37" i="4"/>
  <c r="P36" i="4"/>
  <c r="V9" i="6"/>
  <c r="M6" i="6"/>
  <c r="V34" i="4"/>
  <c r="V13" i="6"/>
  <c r="V30" i="4"/>
  <c r="P12" i="6"/>
  <c r="P13" i="6"/>
  <c r="M24" i="4"/>
  <c r="M39" i="6"/>
  <c r="J10" i="6"/>
  <c r="J12" i="6"/>
  <c r="J35" i="6"/>
  <c r="AC27" i="1"/>
  <c r="AF27" i="1" s="1"/>
  <c r="P32" i="6"/>
  <c r="J13" i="4"/>
  <c r="V36" i="6"/>
  <c r="J15" i="4"/>
  <c r="M24" i="6"/>
  <c r="P24" i="4"/>
  <c r="J6" i="6"/>
  <c r="AC34" i="6"/>
  <c r="P35" i="6"/>
  <c r="AC14" i="4"/>
  <c r="AC11" i="4"/>
  <c r="M11" i="4"/>
  <c r="J11" i="6"/>
  <c r="S17" i="4"/>
  <c r="V7" i="6"/>
  <c r="M37" i="6"/>
  <c r="J30" i="6"/>
  <c r="J33" i="6" s="1"/>
  <c r="F29" i="4"/>
  <c r="AC37" i="1"/>
  <c r="AF37" i="1" s="1"/>
  <c r="D35" i="1"/>
  <c r="J9" i="6"/>
  <c r="I16" i="4"/>
  <c r="AC13" i="1"/>
  <c r="AF13" i="1" s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P8" i="6"/>
  <c r="E6" i="6"/>
  <c r="AC8" i="6"/>
  <c r="AC41" i="4"/>
  <c r="P41" i="4"/>
  <c r="M6" i="4"/>
  <c r="M21" i="6"/>
  <c r="M37" i="4"/>
  <c r="J36" i="4"/>
  <c r="J18" i="4"/>
  <c r="F26" i="4"/>
  <c r="J12" i="4"/>
  <c r="J27" i="4"/>
  <c r="J9" i="4"/>
  <c r="AC18" i="4"/>
  <c r="S27" i="4"/>
  <c r="P26" i="6"/>
  <c r="E41" i="6"/>
  <c r="R44" i="6"/>
  <c r="AC14" i="1"/>
  <c r="AF14" i="1" s="1"/>
  <c r="V39" i="6"/>
  <c r="V44" i="6" s="1"/>
  <c r="S33" i="4"/>
  <c r="P33" i="4"/>
  <c r="AC8" i="1"/>
  <c r="AF8" i="1" s="1"/>
  <c r="D8" i="1"/>
  <c r="D33" i="4" s="1"/>
  <c r="J39" i="6"/>
  <c r="AB8" i="1"/>
  <c r="AE8" i="1" s="1"/>
  <c r="S36" i="6"/>
  <c r="O38" i="6"/>
  <c r="F15" i="4"/>
  <c r="U44" i="6"/>
  <c r="P17" i="4"/>
  <c r="E17" i="4"/>
  <c r="P43" i="6"/>
  <c r="M43" i="6"/>
  <c r="AB29" i="1"/>
  <c r="AE29" i="1" s="1"/>
  <c r="D29" i="1"/>
  <c r="D43" i="6" s="1"/>
  <c r="S23" i="4"/>
  <c r="J23" i="4"/>
  <c r="Y44" i="6"/>
  <c r="AC30" i="4"/>
  <c r="M30" i="4"/>
  <c r="J42" i="6"/>
  <c r="D15" i="1"/>
  <c r="Z15" i="1" s="1"/>
  <c r="AG15" i="1" s="1"/>
  <c r="AB15" i="1"/>
  <c r="AE15" i="1" s="1"/>
  <c r="P25" i="6"/>
  <c r="N28" i="6"/>
  <c r="V13" i="4"/>
  <c r="D27" i="1"/>
  <c r="D32" i="6" s="1"/>
  <c r="F32" i="6"/>
  <c r="L33" i="6"/>
  <c r="AB27" i="1"/>
  <c r="AE27" i="1" s="1"/>
  <c r="S22" i="4"/>
  <c r="M22" i="4"/>
  <c r="AB37" i="1"/>
  <c r="AE37" i="1" s="1"/>
  <c r="V21" i="4"/>
  <c r="AC26" i="1"/>
  <c r="AF26" i="1" s="1"/>
  <c r="P30" i="6"/>
  <c r="F21" i="4"/>
  <c r="S10" i="6"/>
  <c r="R14" i="6"/>
  <c r="AC16" i="1"/>
  <c r="AF16" i="1" s="1"/>
  <c r="AB24" i="1"/>
  <c r="AE24" i="1" s="1"/>
  <c r="V29" i="4"/>
  <c r="AC29" i="4"/>
  <c r="J22" i="6"/>
  <c r="M36" i="4"/>
  <c r="U38" i="6"/>
  <c r="F34" i="4"/>
  <c r="O14" i="6"/>
  <c r="AB33" i="1"/>
  <c r="AE33" i="1" s="1"/>
  <c r="J7" i="6"/>
  <c r="T14" i="6"/>
  <c r="F7" i="6"/>
  <c r="E6" i="4"/>
  <c r="K14" i="6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E11" i="1" s="1"/>
  <c r="V11" i="4"/>
  <c r="AB36" i="1"/>
  <c r="AE36" i="1" s="1"/>
  <c r="R16" i="4"/>
  <c r="P8" i="4"/>
  <c r="AC9" i="6"/>
  <c r="P9" i="6"/>
  <c r="M9" i="6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V19" i="4"/>
  <c r="AB16" i="1"/>
  <c r="AE16" i="1" s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E26" i="1" s="1"/>
  <c r="AB23" i="1"/>
  <c r="AE23" i="1" s="1"/>
  <c r="D34" i="1"/>
  <c r="Z34" i="1" s="1"/>
  <c r="AG34" i="1" s="1"/>
  <c r="AB35" i="1"/>
  <c r="AE35" i="1" s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C17" i="4"/>
  <c r="AC35" i="6"/>
  <c r="AC20" i="4"/>
  <c r="P34" i="6"/>
  <c r="D30" i="1"/>
  <c r="D35" i="6" s="1"/>
  <c r="D16" i="1"/>
  <c r="AC33" i="1"/>
  <c r="AF33" i="1" s="1"/>
  <c r="E11" i="6"/>
  <c r="P11" i="6"/>
  <c r="F8" i="4"/>
  <c r="P28" i="4"/>
  <c r="R33" i="6"/>
  <c r="AC34" i="4"/>
  <c r="F30" i="4"/>
  <c r="E35" i="6"/>
  <c r="AC13" i="6"/>
  <c r="D33" i="1"/>
  <c r="D6" i="4" s="1"/>
  <c r="P31" i="6"/>
  <c r="P11" i="4"/>
  <c r="E15" i="4"/>
  <c r="AC15" i="6"/>
  <c r="P40" i="6"/>
  <c r="P18" i="4"/>
  <c r="Q35" i="4"/>
  <c r="R38" i="6"/>
  <c r="Q33" i="6"/>
  <c r="P20" i="4"/>
  <c r="F17" i="4"/>
  <c r="P29" i="4"/>
  <c r="P22" i="6"/>
  <c r="AC11" i="6"/>
  <c r="AC8" i="4"/>
  <c r="P6" i="4"/>
  <c r="P24" i="6"/>
  <c r="D36" i="1"/>
  <c r="Z36" i="1" s="1"/>
  <c r="AG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AE13" i="1" s="1"/>
  <c r="D17" i="1"/>
  <c r="D26" i="4" s="1"/>
  <c r="E8" i="6"/>
  <c r="E39" i="4"/>
  <c r="M18" i="4"/>
  <c r="M26" i="4"/>
  <c r="M8" i="6"/>
  <c r="E34" i="6"/>
  <c r="AB7" i="1"/>
  <c r="AE7" i="1" s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29" i="4"/>
  <c r="K44" i="6"/>
  <c r="L28" i="6"/>
  <c r="D7" i="1"/>
  <c r="Z7" i="1" s="1"/>
  <c r="AG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AE21" i="1" s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AE31" i="1" s="1"/>
  <c r="N16" i="4"/>
  <c r="F40" i="6"/>
  <c r="X16" i="4"/>
  <c r="V9" i="4"/>
  <c r="AC9" i="4"/>
  <c r="AC40" i="6"/>
  <c r="O44" i="6"/>
  <c r="D28" i="1"/>
  <c r="Z28" i="1" s="1"/>
  <c r="AG28" i="1" s="1"/>
  <c r="AB28" i="1"/>
  <c r="AE28" i="1" s="1"/>
  <c r="E40" i="6"/>
  <c r="C44" i="6"/>
  <c r="C16" i="4"/>
  <c r="Y16" i="4"/>
  <c r="V33" i="6"/>
  <c r="E13" i="4"/>
  <c r="W33" i="6"/>
  <c r="U33" i="6"/>
  <c r="T16" i="4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AG22" i="1" s="1"/>
  <c r="P19" i="4"/>
  <c r="AC19" i="6"/>
  <c r="AC19" i="4"/>
  <c r="Q23" i="6"/>
  <c r="F19" i="6"/>
  <c r="K23" i="6"/>
  <c r="C23" i="6"/>
  <c r="V23" i="4"/>
  <c r="W25" i="4"/>
  <c r="W23" i="6"/>
  <c r="U25" i="4"/>
  <c r="U23" i="6"/>
  <c r="AC17" i="6"/>
  <c r="AC23" i="4"/>
  <c r="P17" i="6"/>
  <c r="P23" i="4"/>
  <c r="R25" i="4"/>
  <c r="Q25" i="4"/>
  <c r="O25" i="4"/>
  <c r="D20" i="1"/>
  <c r="D23" i="4" s="1"/>
  <c r="AB20" i="1"/>
  <c r="AE20" i="1" s="1"/>
  <c r="M23" i="4"/>
  <c r="L25" i="4"/>
  <c r="L23" i="6"/>
  <c r="F17" i="6"/>
  <c r="K25" i="4"/>
  <c r="E17" i="6"/>
  <c r="D19" i="1"/>
  <c r="Z19" i="1" s="1"/>
  <c r="AG19" i="1" s="1"/>
  <c r="V20" i="6"/>
  <c r="AB19" i="1"/>
  <c r="AE19" i="1" s="1"/>
  <c r="S20" i="6"/>
  <c r="R23" i="6"/>
  <c r="AC36" i="4"/>
  <c r="AC20" i="6"/>
  <c r="P20" i="6"/>
  <c r="O23" i="6"/>
  <c r="F20" i="6"/>
  <c r="D18" i="1"/>
  <c r="D29" i="6" s="1"/>
  <c r="P40" i="4"/>
  <c r="P29" i="6"/>
  <c r="AB18" i="1"/>
  <c r="AE18" i="1" s="1"/>
  <c r="AC29" i="6"/>
  <c r="F29" i="6"/>
  <c r="T33" i="6"/>
  <c r="AC40" i="4"/>
  <c r="P5" i="1"/>
  <c r="E29" i="6"/>
  <c r="C33" i="6"/>
  <c r="X25" i="4"/>
  <c r="V24" i="4"/>
  <c r="X44" i="6"/>
  <c r="W44" i="6"/>
  <c r="T44" i="6"/>
  <c r="T25" i="4"/>
  <c r="N44" i="6"/>
  <c r="D14" i="1"/>
  <c r="Z14" i="1" s="1"/>
  <c r="AG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G12" i="1" s="1"/>
  <c r="AB12" i="1"/>
  <c r="AE12" i="1" s="1"/>
  <c r="E27" i="4"/>
  <c r="Y42" i="4"/>
  <c r="V5" i="1"/>
  <c r="S37" i="4"/>
  <c r="S5" i="1"/>
  <c r="AB10" i="1"/>
  <c r="AE10" i="1" s="1"/>
  <c r="T42" i="4"/>
  <c r="AC37" i="4"/>
  <c r="D10" i="1"/>
  <c r="D25" i="6" s="1"/>
  <c r="P37" i="4"/>
  <c r="Q42" i="4"/>
  <c r="F25" i="6"/>
  <c r="K42" i="4"/>
  <c r="V24" i="6"/>
  <c r="V28" i="6" s="1"/>
  <c r="W42" i="4"/>
  <c r="D9" i="1"/>
  <c r="Z9" i="1" s="1"/>
  <c r="AG9" i="1" s="1"/>
  <c r="AB9" i="1"/>
  <c r="AE9" i="1" s="1"/>
  <c r="S24" i="6"/>
  <c r="S28" i="6" s="1"/>
  <c r="P38" i="4"/>
  <c r="AC24" i="6"/>
  <c r="AC38" i="4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E6" i="1" s="1"/>
  <c r="G44" i="6"/>
  <c r="G5" i="1"/>
  <c r="Y35" i="4"/>
  <c r="S24" i="4"/>
  <c r="P14" i="4"/>
  <c r="V10" i="6"/>
  <c r="AC25" i="6"/>
  <c r="AB32" i="1"/>
  <c r="AE32" i="1" s="1"/>
  <c r="Y25" i="4"/>
  <c r="V39" i="4"/>
  <c r="S42" i="6"/>
  <c r="G35" i="4" l="1"/>
  <c r="G33" i="6"/>
  <c r="G14" i="6"/>
  <c r="G5" i="6" s="1"/>
  <c r="G25" i="4"/>
  <c r="AC31" i="4"/>
  <c r="AF23" i="1"/>
  <c r="H5" i="4"/>
  <c r="S44" i="6"/>
  <c r="M44" i="6"/>
  <c r="H5" i="6"/>
  <c r="I5" i="6"/>
  <c r="G5" i="4"/>
  <c r="I5" i="4"/>
  <c r="AA15" i="1"/>
  <c r="AC22" i="4"/>
  <c r="AB12" i="6"/>
  <c r="AC21" i="4"/>
  <c r="M23" i="6"/>
  <c r="AA7" i="1"/>
  <c r="AB17" i="4"/>
  <c r="AC21" i="6"/>
  <c r="AA13" i="1"/>
  <c r="J23" i="6"/>
  <c r="AC13" i="4"/>
  <c r="M14" i="6"/>
  <c r="V35" i="4"/>
  <c r="V14" i="6"/>
  <c r="S25" i="4"/>
  <c r="AC32" i="6"/>
  <c r="M38" i="6"/>
  <c r="M28" i="6"/>
  <c r="J25" i="4"/>
  <c r="J38" i="6"/>
  <c r="S14" i="6"/>
  <c r="AC28" i="4"/>
  <c r="AC10" i="6"/>
  <c r="V38" i="6"/>
  <c r="AC24" i="4"/>
  <c r="AC41" i="6"/>
  <c r="P38" i="6"/>
  <c r="P14" i="6"/>
  <c r="AB43" i="6"/>
  <c r="AC30" i="6"/>
  <c r="AC12" i="6"/>
  <c r="J14" i="6"/>
  <c r="S33" i="6"/>
  <c r="AC31" i="6"/>
  <c r="AC39" i="4"/>
  <c r="AC16" i="6"/>
  <c r="V23" i="6"/>
  <c r="Z27" i="1"/>
  <c r="AG27" i="1" s="1"/>
  <c r="S16" i="4"/>
  <c r="AA29" i="1"/>
  <c r="AB21" i="6"/>
  <c r="D21" i="6"/>
  <c r="P28" i="6"/>
  <c r="M35" i="4"/>
  <c r="D13" i="4"/>
  <c r="AB16" i="6"/>
  <c r="AB6" i="6"/>
  <c r="J44" i="6"/>
  <c r="Z8" i="6"/>
  <c r="J16" i="4"/>
  <c r="J35" i="4"/>
  <c r="J28" i="6"/>
  <c r="V16" i="4"/>
  <c r="P44" i="6"/>
  <c r="AA28" i="1"/>
  <c r="AB18" i="6"/>
  <c r="S35" i="4"/>
  <c r="AC27" i="4"/>
  <c r="Z41" i="6"/>
  <c r="D24" i="4"/>
  <c r="AB39" i="6"/>
  <c r="D39" i="6"/>
  <c r="Z8" i="1"/>
  <c r="AG8" i="1" s="1"/>
  <c r="AA8" i="1"/>
  <c r="AC33" i="4"/>
  <c r="AC39" i="6"/>
  <c r="AB33" i="4"/>
  <c r="AC36" i="6"/>
  <c r="AA31" i="1"/>
  <c r="D17" i="4"/>
  <c r="E25" i="4"/>
  <c r="Z29" i="1"/>
  <c r="AG29" i="1" s="1"/>
  <c r="AB17" i="6"/>
  <c r="D30" i="4"/>
  <c r="Z42" i="6"/>
  <c r="D42" i="6"/>
  <c r="Z30" i="4"/>
  <c r="AB30" i="4"/>
  <c r="AB42" i="6"/>
  <c r="AB15" i="6"/>
  <c r="F33" i="6"/>
  <c r="AB13" i="4"/>
  <c r="AB32" i="6"/>
  <c r="AA27" i="1"/>
  <c r="AB22" i="4"/>
  <c r="AA37" i="1"/>
  <c r="D12" i="6"/>
  <c r="Z37" i="1"/>
  <c r="AG37" i="1" s="1"/>
  <c r="AA26" i="1"/>
  <c r="AB30" i="6"/>
  <c r="AB10" i="6"/>
  <c r="AA24" i="1"/>
  <c r="AB29" i="4"/>
  <c r="AB22" i="6"/>
  <c r="P35" i="4"/>
  <c r="M42" i="4"/>
  <c r="Z36" i="4"/>
  <c r="V42" i="4"/>
  <c r="P42" i="4"/>
  <c r="M33" i="6"/>
  <c r="N5" i="6"/>
  <c r="F16" i="4"/>
  <c r="D8" i="6"/>
  <c r="AB6" i="4"/>
  <c r="AB7" i="6"/>
  <c r="AA33" i="1"/>
  <c r="Z23" i="1"/>
  <c r="AG23" i="1" s="1"/>
  <c r="F35" i="4"/>
  <c r="R5" i="6"/>
  <c r="AB38" i="4"/>
  <c r="F38" i="6"/>
  <c r="P25" i="4"/>
  <c r="AA11" i="1"/>
  <c r="AB32" i="4"/>
  <c r="AA36" i="1"/>
  <c r="AB11" i="4"/>
  <c r="AB11" i="6"/>
  <c r="R5" i="4"/>
  <c r="Z11" i="4"/>
  <c r="P16" i="4"/>
  <c r="AB9" i="6"/>
  <c r="S38" i="6"/>
  <c r="D7" i="4"/>
  <c r="AC37" i="6"/>
  <c r="L5" i="6"/>
  <c r="K5" i="6"/>
  <c r="X5" i="6"/>
  <c r="AB26" i="4"/>
  <c r="AA17" i="1"/>
  <c r="AC26" i="4"/>
  <c r="E23" i="6"/>
  <c r="P33" i="6"/>
  <c r="Q5" i="6"/>
  <c r="AB39" i="4"/>
  <c r="AB31" i="6"/>
  <c r="Z38" i="1"/>
  <c r="AG38" i="1" s="1"/>
  <c r="E35" i="4"/>
  <c r="AA35" i="1"/>
  <c r="Z11" i="1"/>
  <c r="AG11" i="1" s="1"/>
  <c r="D18" i="4"/>
  <c r="AB21" i="4"/>
  <c r="AA16" i="1"/>
  <c r="V25" i="4"/>
  <c r="AB28" i="4"/>
  <c r="AA19" i="1"/>
  <c r="D14" i="4"/>
  <c r="AB34" i="4"/>
  <c r="F14" i="6"/>
  <c r="D32" i="4"/>
  <c r="AB20" i="4"/>
  <c r="T5" i="4"/>
  <c r="D11" i="6"/>
  <c r="AB35" i="6"/>
  <c r="Z30" i="1"/>
  <c r="AG30" i="1" s="1"/>
  <c r="D20" i="4"/>
  <c r="AB31" i="4"/>
  <c r="AA23" i="1"/>
  <c r="E33" i="6"/>
  <c r="S23" i="6"/>
  <c r="Z11" i="6"/>
  <c r="E38" i="6"/>
  <c r="AB8" i="4"/>
  <c r="Z24" i="6"/>
  <c r="D11" i="4"/>
  <c r="E14" i="6"/>
  <c r="AA30" i="1"/>
  <c r="Z14" i="4"/>
  <c r="AC7" i="4"/>
  <c r="AC15" i="4"/>
  <c r="D10" i="6"/>
  <c r="Z16" i="1"/>
  <c r="AG16" i="1" s="1"/>
  <c r="D28" i="4"/>
  <c r="Z38" i="4"/>
  <c r="AC6" i="6"/>
  <c r="AC32" i="4"/>
  <c r="AC26" i="6"/>
  <c r="Z33" i="1"/>
  <c r="AG33" i="1" s="1"/>
  <c r="D7" i="6"/>
  <c r="AC7" i="6"/>
  <c r="AC6" i="4"/>
  <c r="Z26" i="1"/>
  <c r="AG26" i="1" s="1"/>
  <c r="D30" i="6"/>
  <c r="M25" i="4"/>
  <c r="F25" i="4"/>
  <c r="E44" i="6"/>
  <c r="Z32" i="1"/>
  <c r="AG32" i="1" s="1"/>
  <c r="AB13" i="6"/>
  <c r="AA38" i="1"/>
  <c r="AB18" i="4"/>
  <c r="M16" i="4"/>
  <c r="D31" i="6"/>
  <c r="D39" i="4"/>
  <c r="Z13" i="1"/>
  <c r="AG13" i="1" s="1"/>
  <c r="AB34" i="6"/>
  <c r="D16" i="6"/>
  <c r="Z17" i="1"/>
  <c r="AG17" i="1" s="1"/>
  <c r="AB26" i="6"/>
  <c r="D9" i="6"/>
  <c r="Z35" i="1"/>
  <c r="AG35" i="1" s="1"/>
  <c r="D8" i="4"/>
  <c r="E42" i="4"/>
  <c r="D29" i="4"/>
  <c r="D22" i="6"/>
  <c r="Z24" i="1"/>
  <c r="AG24" i="1" s="1"/>
  <c r="D34" i="4"/>
  <c r="D34" i="6"/>
  <c r="AB14" i="4"/>
  <c r="AB8" i="6"/>
  <c r="AA34" i="1"/>
  <c r="J42" i="4"/>
  <c r="C5" i="6"/>
  <c r="D12" i="4"/>
  <c r="Z21" i="1"/>
  <c r="AG21" i="1" s="1"/>
  <c r="X5" i="4"/>
  <c r="P23" i="6"/>
  <c r="U5" i="6"/>
  <c r="E16" i="4"/>
  <c r="D18" i="6"/>
  <c r="AC12" i="4"/>
  <c r="AC18" i="6"/>
  <c r="AB12" i="4"/>
  <c r="AA21" i="1"/>
  <c r="K5" i="4"/>
  <c r="N5" i="4"/>
  <c r="Z31" i="1"/>
  <c r="AG31" i="1" s="1"/>
  <c r="D36" i="6"/>
  <c r="D15" i="4"/>
  <c r="AB15" i="4"/>
  <c r="AB36" i="6"/>
  <c r="D9" i="4"/>
  <c r="O5" i="6"/>
  <c r="F44" i="6"/>
  <c r="AB40" i="6"/>
  <c r="AB9" i="4"/>
  <c r="D40" i="6"/>
  <c r="C5" i="4"/>
  <c r="Q5" i="4"/>
  <c r="W5" i="6"/>
  <c r="E28" i="6"/>
  <c r="AC10" i="4"/>
  <c r="AC27" i="6"/>
  <c r="AC5" i="1"/>
  <c r="AB10" i="4"/>
  <c r="AB27" i="6"/>
  <c r="AA25" i="1"/>
  <c r="D27" i="6"/>
  <c r="Z25" i="1"/>
  <c r="AG25" i="1" s="1"/>
  <c r="D10" i="4"/>
  <c r="W5" i="4"/>
  <c r="U5" i="4"/>
  <c r="AB19" i="4"/>
  <c r="AB19" i="6"/>
  <c r="AA22" i="1"/>
  <c r="T5" i="6"/>
  <c r="D19" i="4"/>
  <c r="D19" i="6"/>
  <c r="AB23" i="4"/>
  <c r="AA20" i="1"/>
  <c r="O5" i="4"/>
  <c r="D17" i="6"/>
  <c r="Z20" i="1"/>
  <c r="AG20" i="1" s="1"/>
  <c r="L5" i="4"/>
  <c r="Z20" i="6"/>
  <c r="D36" i="4"/>
  <c r="D20" i="6"/>
  <c r="AB20" i="6"/>
  <c r="AB36" i="4"/>
  <c r="F23" i="6"/>
  <c r="Z18" i="1"/>
  <c r="AG18" i="1" s="1"/>
  <c r="AA18" i="1"/>
  <c r="AB40" i="4"/>
  <c r="D40" i="4"/>
  <c r="AB29" i="6"/>
  <c r="Z24" i="4"/>
  <c r="D41" i="6"/>
  <c r="AB41" i="6"/>
  <c r="AB24" i="4"/>
  <c r="AA14" i="1"/>
  <c r="AB27" i="4"/>
  <c r="F28" i="6"/>
  <c r="Z26" i="6"/>
  <c r="D26" i="6"/>
  <c r="Z27" i="4"/>
  <c r="AA12" i="1"/>
  <c r="D27" i="4"/>
  <c r="AB37" i="4"/>
  <c r="AA10" i="1"/>
  <c r="S42" i="4"/>
  <c r="AB25" i="6"/>
  <c r="Z10" i="1"/>
  <c r="AG10" i="1" s="1"/>
  <c r="D37" i="4"/>
  <c r="AB24" i="6"/>
  <c r="D38" i="4"/>
  <c r="D24" i="6"/>
  <c r="AA9" i="1"/>
  <c r="Y5" i="6"/>
  <c r="AB5" i="1"/>
  <c r="D5" i="1"/>
  <c r="D15" i="6"/>
  <c r="Z6" i="1"/>
  <c r="AG6" i="1" s="1"/>
  <c r="D41" i="4"/>
  <c r="AB41" i="4"/>
  <c r="AA6" i="1"/>
  <c r="AD6" i="1" s="1"/>
  <c r="Y5" i="4"/>
  <c r="AA32" i="1"/>
  <c r="AB7" i="4"/>
  <c r="AB37" i="6"/>
  <c r="AD8" i="1" l="1"/>
  <c r="AI8" i="1"/>
  <c r="AD38" i="1"/>
  <c r="AI38" i="1"/>
  <c r="AD27" i="1"/>
  <c r="AI27" i="1"/>
  <c r="AD36" i="1"/>
  <c r="AI36" i="1"/>
  <c r="AI31" i="1"/>
  <c r="AI36" i="6" s="1"/>
  <c r="AD31" i="1"/>
  <c r="AD20" i="1"/>
  <c r="AI20" i="1"/>
  <c r="AD33" i="1"/>
  <c r="AI33" i="1"/>
  <c r="AD21" i="1"/>
  <c r="AI21" i="1"/>
  <c r="AD28" i="1"/>
  <c r="AI28" i="1"/>
  <c r="AI30" i="1"/>
  <c r="AD30" i="1"/>
  <c r="AD35" i="1"/>
  <c r="AI35" i="1"/>
  <c r="AD10" i="1"/>
  <c r="AI10" i="1"/>
  <c r="AD16" i="1"/>
  <c r="AI16" i="1"/>
  <c r="AD29" i="1"/>
  <c r="AI29" i="1"/>
  <c r="AI14" i="1"/>
  <c r="AD14" i="1"/>
  <c r="AD37" i="1"/>
  <c r="AI37" i="1"/>
  <c r="AI22" i="4" s="1"/>
  <c r="AD34" i="1"/>
  <c r="AI34" i="1"/>
  <c r="AI32" i="1"/>
  <c r="AD32" i="1"/>
  <c r="AD26" i="1"/>
  <c r="AI26" i="1"/>
  <c r="AI21" i="4" s="1"/>
  <c r="AI25" i="1"/>
  <c r="AD25" i="1"/>
  <c r="AD24" i="1"/>
  <c r="AI24" i="1"/>
  <c r="AD23" i="1"/>
  <c r="AI23" i="1"/>
  <c r="AD22" i="1"/>
  <c r="AI22" i="1"/>
  <c r="AD19" i="1"/>
  <c r="AI19" i="1"/>
  <c r="AD18" i="1"/>
  <c r="AI18" i="1"/>
  <c r="AI17" i="1"/>
  <c r="AD17" i="1"/>
  <c r="AA42" i="6"/>
  <c r="AD15" i="1"/>
  <c r="AI15" i="1"/>
  <c r="AI30" i="4" s="1"/>
  <c r="AD13" i="1"/>
  <c r="AI13" i="1"/>
  <c r="AD12" i="1"/>
  <c r="AI12" i="1"/>
  <c r="AI27" i="4" s="1"/>
  <c r="AI11" i="1"/>
  <c r="AD11" i="1"/>
  <c r="AI9" i="1"/>
  <c r="AD9" i="1"/>
  <c r="AD7" i="1"/>
  <c r="AI7" i="1"/>
  <c r="AA40" i="6"/>
  <c r="Z13" i="6"/>
  <c r="AA10" i="6"/>
  <c r="AA30" i="4"/>
  <c r="Z22" i="4"/>
  <c r="AC25" i="4"/>
  <c r="AA34" i="4"/>
  <c r="AA34" i="6"/>
  <c r="Z31" i="4"/>
  <c r="AA20" i="6"/>
  <c r="AA11" i="6"/>
  <c r="AA26" i="4"/>
  <c r="AA32" i="4"/>
  <c r="AA39" i="4"/>
  <c r="AA31" i="6"/>
  <c r="M5" i="6"/>
  <c r="V5" i="6"/>
  <c r="AA6" i="6"/>
  <c r="Z32" i="6"/>
  <c r="Z13" i="4"/>
  <c r="AC33" i="6"/>
  <c r="AA21" i="4"/>
  <c r="AC42" i="4"/>
  <c r="J5" i="6"/>
  <c r="S5" i="4"/>
  <c r="Z33" i="4"/>
  <c r="AA11" i="4"/>
  <c r="AA43" i="6"/>
  <c r="AA17" i="4"/>
  <c r="AA21" i="6"/>
  <c r="J5" i="4"/>
  <c r="AA29" i="4"/>
  <c r="AA9" i="4"/>
  <c r="Z18" i="4"/>
  <c r="AA33" i="4"/>
  <c r="AA39" i="6"/>
  <c r="Z39" i="6"/>
  <c r="AI39" i="6"/>
  <c r="AC35" i="4"/>
  <c r="AC44" i="6"/>
  <c r="AA36" i="6"/>
  <c r="AA15" i="4"/>
  <c r="AC38" i="6"/>
  <c r="Z43" i="6"/>
  <c r="Z17" i="4"/>
  <c r="AA17" i="6"/>
  <c r="V5" i="4"/>
  <c r="AA37" i="4"/>
  <c r="AA32" i="6"/>
  <c r="AA13" i="4"/>
  <c r="AA19" i="4"/>
  <c r="Z12" i="6"/>
  <c r="AA22" i="4"/>
  <c r="AA12" i="6"/>
  <c r="AA30" i="6"/>
  <c r="AA22" i="6"/>
  <c r="P5" i="4"/>
  <c r="M5" i="4"/>
  <c r="AA36" i="4"/>
  <c r="P5" i="6"/>
  <c r="Z29" i="6"/>
  <c r="AA6" i="4"/>
  <c r="AA7" i="6"/>
  <c r="Z21" i="6"/>
  <c r="F5" i="4"/>
  <c r="AI31" i="4"/>
  <c r="S5" i="6"/>
  <c r="AA20" i="4"/>
  <c r="AA35" i="6"/>
  <c r="Z20" i="4"/>
  <c r="Z32" i="4"/>
  <c r="AA9" i="6"/>
  <c r="AA8" i="4"/>
  <c r="Z37" i="6"/>
  <c r="AA16" i="6"/>
  <c r="AA31" i="4"/>
  <c r="AA29" i="6"/>
  <c r="Z35" i="6"/>
  <c r="Z6" i="6"/>
  <c r="AA28" i="4"/>
  <c r="Z7" i="4"/>
  <c r="D33" i="6"/>
  <c r="AC28" i="6"/>
  <c r="D14" i="6"/>
  <c r="AC14" i="6"/>
  <c r="E5" i="6"/>
  <c r="AA19" i="6"/>
  <c r="Z6" i="4"/>
  <c r="Z7" i="6"/>
  <c r="Z28" i="4"/>
  <c r="Z10" i="6"/>
  <c r="Z31" i="6"/>
  <c r="Z39" i="4"/>
  <c r="Z21" i="4"/>
  <c r="Z30" i="6"/>
  <c r="Z16" i="6"/>
  <c r="Z26" i="4"/>
  <c r="AA38" i="4"/>
  <c r="AI17" i="6"/>
  <c r="E5" i="4"/>
  <c r="AA18" i="4"/>
  <c r="AA13" i="6"/>
  <c r="AB35" i="4"/>
  <c r="D38" i="6"/>
  <c r="AA14" i="4"/>
  <c r="AA8" i="6"/>
  <c r="AB14" i="6"/>
  <c r="Z22" i="6"/>
  <c r="Z29" i="4"/>
  <c r="Z9" i="6"/>
  <c r="Z8" i="4"/>
  <c r="AA27" i="4"/>
  <c r="Z34" i="6"/>
  <c r="Z34" i="4"/>
  <c r="Z12" i="4"/>
  <c r="Z18" i="6"/>
  <c r="AC23" i="6"/>
  <c r="AA18" i="6"/>
  <c r="AA12" i="4"/>
  <c r="Z15" i="4"/>
  <c r="Z36" i="6"/>
  <c r="AB38" i="6"/>
  <c r="D44" i="6"/>
  <c r="Z40" i="6"/>
  <c r="Z9" i="4"/>
  <c r="AC16" i="4"/>
  <c r="D28" i="6"/>
  <c r="AA10" i="4"/>
  <c r="AA27" i="6"/>
  <c r="D16" i="4"/>
  <c r="AB28" i="6"/>
  <c r="Z10" i="4"/>
  <c r="Z27" i="6"/>
  <c r="AB23" i="6"/>
  <c r="D25" i="4"/>
  <c r="Z19" i="4"/>
  <c r="Z19" i="6"/>
  <c r="F5" i="6"/>
  <c r="AA23" i="4"/>
  <c r="Z17" i="6"/>
  <c r="Z23" i="4"/>
  <c r="D23" i="6"/>
  <c r="Z40" i="4"/>
  <c r="AI40" i="4"/>
  <c r="AA40" i="4"/>
  <c r="AB33" i="6"/>
  <c r="AB25" i="4"/>
  <c r="AB44" i="6"/>
  <c r="AA41" i="6"/>
  <c r="AA24" i="4"/>
  <c r="AA26" i="6"/>
  <c r="D35" i="4"/>
  <c r="AA5" i="1"/>
  <c r="AA25" i="6"/>
  <c r="Z5" i="1"/>
  <c r="Z25" i="6"/>
  <c r="Z37" i="4"/>
  <c r="AA24" i="6"/>
  <c r="D42" i="4"/>
  <c r="Z15" i="6"/>
  <c r="Z41" i="4"/>
  <c r="AB42" i="4"/>
  <c r="AA41" i="4"/>
  <c r="AA15" i="6"/>
  <c r="AI6" i="1"/>
  <c r="AB16" i="4"/>
  <c r="AA7" i="4"/>
  <c r="AA37" i="6"/>
  <c r="AI10" i="6" l="1"/>
  <c r="AI39" i="4"/>
  <c r="AI31" i="6"/>
  <c r="AI42" i="6"/>
  <c r="AI34" i="4"/>
  <c r="AI34" i="6"/>
  <c r="AI43" i="6"/>
  <c r="AI11" i="6"/>
  <c r="AI26" i="4"/>
  <c r="AI32" i="4"/>
  <c r="AI6" i="6"/>
  <c r="AI37" i="4"/>
  <c r="AI36" i="4"/>
  <c r="AI20" i="6"/>
  <c r="AI21" i="6"/>
  <c r="AI8" i="4"/>
  <c r="AI11" i="4"/>
  <c r="AI17" i="4"/>
  <c r="AI16" i="6"/>
  <c r="AI32" i="6"/>
  <c r="AI29" i="4"/>
  <c r="Z44" i="6"/>
  <c r="AI40" i="6"/>
  <c r="AI9" i="4"/>
  <c r="AA44" i="6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I5" i="1"/>
  <c r="AI29" i="6"/>
  <c r="AA33" i="6"/>
  <c r="AI38" i="4"/>
  <c r="AI26" i="6"/>
  <c r="AI20" i="4"/>
  <c r="AA35" i="4"/>
  <c r="AI23" i="4"/>
  <c r="AI13" i="6"/>
  <c r="AA14" i="6"/>
  <c r="AI18" i="4"/>
  <c r="AI8" i="6"/>
  <c r="AI14" i="4"/>
  <c r="Z35" i="4"/>
  <c r="AI19" i="6"/>
  <c r="AA25" i="4"/>
  <c r="Z14" i="6"/>
  <c r="AC5" i="6"/>
  <c r="AI12" i="4"/>
  <c r="AI18" i="6"/>
  <c r="Z38" i="6"/>
  <c r="AC5" i="4"/>
  <c r="AI27" i="6"/>
  <c r="Z16" i="4"/>
  <c r="AI10" i="4"/>
  <c r="D5" i="6"/>
  <c r="Z25" i="4"/>
  <c r="AB5" i="6"/>
  <c r="AI24" i="4"/>
  <c r="AI41" i="6"/>
  <c r="D5" i="4"/>
  <c r="AI25" i="6"/>
  <c r="Z28" i="6"/>
  <c r="AA28" i="6"/>
  <c r="AA42" i="4"/>
  <c r="Z23" i="6"/>
  <c r="Z42" i="4"/>
  <c r="AI15" i="6"/>
  <c r="AA23" i="6"/>
  <c r="AI41" i="4"/>
  <c r="AA16" i="4"/>
  <c r="AA38" i="6"/>
  <c r="AB5" i="4"/>
  <c r="AI37" i="6"/>
  <c r="AI7" i="4"/>
  <c r="AI42" i="4" l="1"/>
  <c r="AI44" i="6"/>
  <c r="AI33" i="6"/>
  <c r="AI35" i="4"/>
  <c r="AI14" i="6"/>
  <c r="AI25" i="4"/>
  <c r="AI28" i="6"/>
  <c r="Z5" i="6"/>
  <c r="Z5" i="4"/>
  <c r="AI23" i="6"/>
  <c r="AI16" i="4"/>
  <c r="AA5" i="4"/>
  <c r="AI38" i="6"/>
  <c r="AA5" i="6"/>
  <c r="AI5" i="6" l="1"/>
  <c r="AI5" i="4"/>
</calcChain>
</file>

<file path=xl/sharedStrings.xml><?xml version="1.0" encoding="utf-8"?>
<sst xmlns="http://schemas.openxmlformats.org/spreadsheetml/2006/main" count="249" uniqueCount="106">
  <si>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</si>
  <si>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</si>
  <si>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</si>
  <si>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</si>
  <si>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</si>
  <si>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</si>
  <si>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</si>
  <si>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</si>
  <si>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</si>
  <si>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</si>
  <si>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</si>
  <si>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</si>
  <si>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</si>
  <si>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</si>
  <si>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</si>
  <si>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</si>
  <si>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</si>
  <si>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</si>
  <si>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</si>
  <si>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</si>
  <si>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</si>
  <si>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</si>
  <si>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</si>
  <si>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</si>
  <si>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</si>
  <si>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</si>
  <si>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</si>
  <si>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</si>
  <si>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</si>
  <si>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</si>
  <si>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</si>
  <si>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</si>
  <si>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</si>
  <si>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</si>
  <si>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</si>
  <si>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</si>
  <si>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</si>
  <si>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</si>
  <si>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</si>
  <si>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</si>
  <si>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</si>
  <si>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</si>
  <si>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</si>
  <si>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</si>
  <si>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</si>
  <si>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</si>
  <si>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</si>
  <si>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</si>
  <si>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</si>
  <si>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</si>
  <si>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</si>
  <si>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</si>
  <si>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</si>
  <si>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</si>
  <si>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</si>
  <si>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</si>
  <si>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</si>
  <si>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</si>
  <si>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</si>
  <si>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</si>
  <si>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</si>
  <si>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</si>
  <si>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</si>
  <si>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</si>
  <si>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</si>
  <si>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</si>
  <si>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</si>
  <si>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</si>
  <si>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</si>
  <si>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</si>
  <si>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</si>
  <si>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</si>
  <si>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</si>
  <si>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</si>
  <si>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</si>
  <si>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</si>
  <si>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</si>
  <si>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</si>
  <si>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</si>
  <si>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</si>
  <si>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</si>
  <si>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</si>
  <si>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</si>
  <si>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</si>
  <si>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</si>
  <si>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</si>
  <si>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</si>
  <si>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</si>
  <si>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</si>
  <si>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</si>
  <si>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</si>
  <si>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</si>
  <si>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</si>
  <si>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</si>
  <si>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</si>
  <si>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</si>
  <si>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</si>
  <si>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</si>
  <si>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</si>
  <si>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</si>
  <si>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</si>
  <si>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R８年３月分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</si>
  <si>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R８年３月分</t>
    <rPh sb="1" eb="3">
      <t>ジンコウ</t>
    </rPh>
    <rPh sb="3" eb="5">
      <t>キボ</t>
    </rPh>
    <rPh sb="5" eb="6">
      <t>ベツ</t>
    </rPh>
    <phoneticPr fontId="2"/>
  </si>
  <si>
    <t>【広域ブロック別】
R８年３月分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</si>
  <si>
    <t>指定年月日</t>
    <rPh sb="0" eb="2">
      <t>シテイ</t>
    </rPh>
    <rPh sb="2" eb="5">
      <t>ネンガッピ</t>
    </rPh>
    <phoneticPr fontId="2"/>
  </si>
  <si>
    <t>指定月日数</t>
    <rPh sb="0" eb="2">
      <t>シテイ</t>
    </rPh>
    <rPh sb="2" eb="3">
      <t>ツキ</t>
    </rPh>
    <rPh sb="3" eb="5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</si>
</sst>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_ "/>
    <numFmt numFmtId="178" formatCode="#,##0.0_);[Red]\(#,##0.0\)"/>
    <numFmt numFmtId="179" formatCode="0.0_);[Red]\(0.0\)"/>
    <numFmt numFmtId="180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8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78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6" fontId="9" fillId="6" borderId="0" xfId="0" applyNumberFormat="1" applyFont="1" applyFill="1" applyAlignment="1">
      <alignment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78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78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78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78" fontId="0" fillId="5" borderId="9" xfId="0" applyNumberFormat="1" applyFill="1" applyBorder="1" applyAlignment="1">
      <alignment horizontal="right" vertical="center" shrinkToFit="1"/>
    </xf>
    <xf numFmtId="178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78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78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6" fontId="8" fillId="3" borderId="74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5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1" fillId="14" borderId="0" xfId="0" applyNumberFormat="1" applyFont="1" applyFill="1" applyAlignment="1">
      <alignment vertical="center" shrinkToFit="1"/>
    </xf>
    <xf numFmtId="180" fontId="1" fillId="14" borderId="0" xfId="0" applyNumberFormat="1" applyFont="1" applyFill="1" applyAlignment="1">
      <alignment vertical="center" shrinkToFit="1"/>
    </xf>
    <xf numFmtId="177" fontId="1" fillId="15" borderId="0" xfId="0" applyNumberFormat="1" applyFont="1" applyFill="1" applyAlignment="1">
      <alignment vertical="center" shrinkToFit="1"/>
    </xf>
    <xf numFmtId="177" fontId="1" fillId="5" borderId="91" xfId="0" applyNumberFormat="1" applyFont="1" applyFill="1" applyBorder="1" applyAlignment="1">
      <alignment horizontal="right" vertical="center" shrinkToFit="1"/>
    </xf>
    <xf numFmtId="177" fontId="1" fillId="8" borderId="92" xfId="0" applyNumberFormat="1" applyFont="1" applyFill="1" applyBorder="1" applyAlignment="1">
      <alignment horizontal="right" vertical="center" shrinkToFit="1"/>
    </xf>
    <xf numFmtId="177" fontId="1" fillId="8" borderId="93" xfId="0" applyNumberFormat="1" applyFont="1" applyFill="1" applyBorder="1" applyAlignment="1">
      <alignment horizontal="right" vertical="center" shrinkToFit="1"/>
    </xf>
    <xf numFmtId="177" fontId="1" fillId="9" borderId="90" xfId="0" applyNumberFormat="1" applyFont="1" applyFill="1" applyBorder="1" applyAlignment="1">
      <alignment horizontal="right" vertical="center" shrinkToFit="1"/>
    </xf>
    <xf numFmtId="177" fontId="1" fillId="4" borderId="94" xfId="0" applyNumberFormat="1" applyFont="1" applyFill="1" applyBorder="1" applyAlignment="1">
      <alignment horizontal="right" vertical="center" shrinkToFit="1"/>
    </xf>
    <xf numFmtId="177" fontId="8" fillId="5" borderId="45" xfId="0" applyNumberFormat="1" applyFont="1" applyFill="1" applyBorder="1" applyAlignment="1">
      <alignment horizontal="right" vertical="center" shrinkToFit="1"/>
    </xf>
    <xf numFmtId="177" fontId="8" fillId="8" borderId="15" xfId="0" applyNumberFormat="1" applyFont="1" applyFill="1" applyBorder="1" applyAlignment="1">
      <alignment horizontal="right" vertical="center" shrinkToFit="1"/>
    </xf>
    <xf numFmtId="177" fontId="8" fillId="8" borderId="11" xfId="0" applyNumberFormat="1" applyFont="1" applyFill="1" applyBorder="1" applyAlignment="1">
      <alignment horizontal="right" vertical="center" shrinkToFit="1"/>
    </xf>
    <xf numFmtId="177" fontId="8" fillId="9" borderId="65" xfId="0" applyNumberFormat="1" applyFont="1" applyFill="1" applyBorder="1" applyAlignment="1">
      <alignment horizontal="right" vertical="center" shrinkToFit="1"/>
    </xf>
    <xf numFmtId="177" fontId="8" fillId="4" borderId="0" xfId="0" applyNumberFormat="1" applyFont="1" applyFill="1" applyAlignment="1">
      <alignment horizontal="right" vertical="center" shrinkToFit="1"/>
    </xf>
    <xf numFmtId="177" fontId="0" fillId="5" borderId="84" xfId="0" applyNumberFormat="1" applyFill="1" applyBorder="1" applyAlignment="1">
      <alignment vertical="center" shrinkToFit="1"/>
    </xf>
    <xf numFmtId="177" fontId="0" fillId="13" borderId="88" xfId="0" applyNumberFormat="1" applyFill="1" applyBorder="1" applyAlignment="1">
      <alignment vertical="center" shrinkToFit="1"/>
    </xf>
    <xf numFmtId="177" fontId="0" fillId="13" borderId="89" xfId="0" applyNumberFormat="1" applyFill="1" applyBorder="1" applyAlignment="1">
      <alignment vertical="center" shrinkToFit="1"/>
    </xf>
    <xf numFmtId="177" fontId="0" fillId="12" borderId="77" xfId="0" applyNumberFormat="1" applyFill="1" applyBorder="1" applyAlignment="1">
      <alignment vertical="center" shrinkToFit="1"/>
    </xf>
    <xf numFmtId="177" fontId="0" fillId="4" borderId="77" xfId="0" applyNumberFormat="1" applyFill="1" applyBorder="1" applyAlignment="1">
      <alignment vertical="center" shrinkToFit="1"/>
    </xf>
    <xf numFmtId="176" fontId="0" fillId="3" borderId="35" xfId="0" applyNumberFormat="1" applyFill="1" applyBorder="1" applyAlignment="1">
      <alignment horizontal="right" vertical="center" shrinkToFit="1"/>
    </xf>
    <xf numFmtId="177" fontId="0" fillId="5" borderId="10" xfId="0" applyNumberFormat="1" applyFill="1" applyBorder="1" applyAlignment="1">
      <alignment vertical="center" shrinkToFit="1"/>
    </xf>
    <xf numFmtId="177" fontId="0" fillId="13" borderId="2" xfId="0" applyNumberFormat="1" applyFill="1" applyBorder="1" applyAlignment="1">
      <alignment vertical="center" shrinkToFit="1"/>
    </xf>
    <xf numFmtId="177" fontId="0" fillId="13" borderId="6" xfId="0" applyNumberFormat="1" applyFill="1" applyBorder="1" applyAlignment="1">
      <alignment vertical="center" shrinkToFit="1"/>
    </xf>
    <xf numFmtId="177" fontId="0" fillId="12" borderId="37" xfId="0" applyNumberFormat="1" applyFill="1" applyBorder="1" applyAlignment="1">
      <alignment vertical="center" shrinkToFit="1"/>
    </xf>
    <xf numFmtId="177" fontId="0" fillId="4" borderId="37" xfId="0" applyNumberFormat="1" applyFill="1" applyBorder="1" applyAlignment="1">
      <alignment vertical="center" shrinkToFit="1"/>
    </xf>
    <xf numFmtId="176" fontId="0" fillId="3" borderId="37" xfId="0" applyNumberFormat="1" applyFill="1" applyBorder="1" applyAlignment="1">
      <alignment horizontal="right" vertical="center" shrinkToFit="1"/>
    </xf>
    <xf numFmtId="176" fontId="0" fillId="3" borderId="65" xfId="0" applyNumberFormat="1" applyFill="1" applyBorder="1" applyAlignment="1">
      <alignment horizontal="right" vertical="center" shrinkToFit="1"/>
    </xf>
    <xf numFmtId="177" fontId="0" fillId="5" borderId="83" xfId="0" applyNumberFormat="1" applyFill="1" applyBorder="1" applyAlignment="1">
      <alignment vertical="center" shrinkToFit="1"/>
    </xf>
    <xf numFmtId="177" fontId="0" fillId="13" borderId="95" xfId="0" applyNumberFormat="1" applyFill="1" applyBorder="1" applyAlignment="1">
      <alignment vertical="center" shrinkToFit="1"/>
    </xf>
    <xf numFmtId="177" fontId="0" fillId="13" borderId="96" xfId="0" applyNumberFormat="1" applyFill="1" applyBorder="1" applyAlignment="1">
      <alignment vertical="center" shrinkToFit="1"/>
    </xf>
    <xf numFmtId="177" fontId="0" fillId="12" borderId="97" xfId="0" applyNumberFormat="1" applyFill="1" applyBorder="1" applyAlignment="1">
      <alignment vertical="center" shrinkToFit="1"/>
    </xf>
    <xf numFmtId="177" fontId="0" fillId="4" borderId="97" xfId="0" applyNumberFormat="1" applyFill="1" applyBorder="1" applyAlignment="1">
      <alignment vertical="center" shrinkToFit="1"/>
    </xf>
    <xf numFmtId="176" fontId="0" fillId="6" borderId="30" xfId="0" applyNumberFormat="1" applyFill="1" applyBorder="1" applyAlignment="1">
      <alignment horizontal="right" vertical="center" shrinkToFit="1"/>
    </xf>
    <xf numFmtId="177" fontId="0" fillId="5" borderId="72" xfId="0" applyNumberFormat="1" applyFill="1" applyBorder="1" applyAlignment="1">
      <alignment vertical="center" shrinkToFit="1"/>
    </xf>
    <xf numFmtId="177" fontId="0" fillId="13" borderId="4" xfId="0" applyNumberFormat="1" applyFill="1" applyBorder="1" applyAlignment="1">
      <alignment vertical="center" shrinkToFit="1"/>
    </xf>
    <xf numFmtId="177" fontId="0" fillId="13" borderId="5" xfId="0" applyNumberFormat="1" applyFill="1" applyBorder="1" applyAlignment="1">
      <alignment vertical="center" shrinkToFit="1"/>
    </xf>
    <xf numFmtId="177" fontId="0" fillId="12" borderId="69" xfId="0" applyNumberFormat="1" applyFill="1" applyBorder="1" applyAlignment="1">
      <alignment vertical="center" shrinkToFit="1"/>
    </xf>
    <xf numFmtId="177" fontId="0" fillId="4" borderId="69" xfId="0" applyNumberFormat="1" applyFill="1" applyBorder="1" applyAlignment="1">
      <alignment vertical="center" shrinkToFit="1"/>
    </xf>
    <xf numFmtId="176" fontId="0" fillId="3" borderId="40" xfId="0" applyNumberFormat="1" applyFill="1" applyBorder="1" applyAlignment="1">
      <alignment horizontal="right" vertical="center" shrinkToFit="1"/>
    </xf>
    <xf numFmtId="176" fontId="0" fillId="3" borderId="66" xfId="0" applyNumberFormat="1" applyFill="1" applyBorder="1" applyAlignment="1">
      <alignment horizontal="right" vertical="center" shrinkToFit="1"/>
    </xf>
    <xf numFmtId="179" fontId="0" fillId="3" borderId="37" xfId="0" applyNumberFormat="1" applyFill="1" applyBorder="1" applyAlignment="1">
      <alignment horizontal="right" vertical="center" shrinkToFit="1"/>
    </xf>
    <xf numFmtId="177" fontId="0" fillId="6" borderId="84" xfId="0" applyNumberFormat="1" applyFill="1" applyBorder="1" applyAlignment="1">
      <alignment vertical="center" shrinkToFit="1"/>
    </xf>
    <xf numFmtId="177" fontId="0" fillId="6" borderId="88" xfId="0" applyNumberFormat="1" applyFill="1" applyBorder="1" applyAlignment="1">
      <alignment vertical="center" shrinkToFit="1"/>
    </xf>
    <xf numFmtId="177" fontId="0" fillId="6" borderId="89" xfId="0" applyNumberFormat="1" applyFill="1" applyBorder="1" applyAlignment="1">
      <alignment vertical="center" shrinkToFit="1"/>
    </xf>
    <xf numFmtId="177" fontId="0" fillId="6" borderId="77" xfId="0" applyNumberFormat="1" applyFill="1" applyBorder="1" applyAlignment="1">
      <alignment vertical="center" shrinkToFit="1"/>
    </xf>
    <xf numFmtId="177" fontId="0" fillId="6" borderId="27" xfId="0" applyNumberFormat="1" applyFill="1" applyBorder="1" applyAlignment="1">
      <alignment vertical="center" shrinkToFit="1"/>
    </xf>
    <xf numFmtId="177" fontId="0" fillId="6" borderId="25" xfId="0" applyNumberFormat="1" applyFill="1" applyBorder="1" applyAlignment="1">
      <alignment vertical="center" shrinkToFit="1"/>
    </xf>
    <xf numFmtId="177" fontId="0" fillId="6" borderId="26" xfId="0" applyNumberFormat="1" applyFill="1" applyBorder="1" applyAlignment="1">
      <alignment vertical="center" shrinkToFit="1"/>
    </xf>
    <xf numFmtId="177" fontId="0" fillId="6" borderId="30" xfId="0" applyNumberFormat="1" applyFill="1" applyBorder="1" applyAlignment="1">
      <alignment vertical="center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7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79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79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6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4" fillId="5" borderId="79" xfId="0" applyNumberFormat="1" applyFont="1" applyFill="1" applyBorder="1" applyAlignment="1">
      <alignment horizontal="center" vertical="center" wrapText="1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6" xfId="0" applyNumberFormat="1" applyFont="1" applyFill="1" applyBorder="1" applyAlignment="1">
      <alignment horizontal="center" vertical="top" wrapText="1" shrinkToFit="1"/>
    </xf>
    <xf numFmtId="176" fontId="10" fillId="0" borderId="79" xfId="0" applyNumberFormat="1" applyFont="1" applyBorder="1" applyAlignment="1">
      <alignment horizontal="center" vertical="center" wrapText="1" shrinkToFit="1"/>
    </xf>
    <xf numFmtId="176" fontId="10" fillId="0" borderId="87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8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5" fillId="12" borderId="77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4" borderId="77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6" fontId="8" fillId="0" borderId="85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8" fillId="0" borderId="82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3" xfId="0" applyNumberFormat="1" applyFont="1" applyBorder="1" applyAlignment="1">
      <alignment horizontal="center" vertical="center" wrapText="1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6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7" fontId="1" fillId="0" borderId="84" xfId="0" applyNumberFormat="1" applyFont="1" applyBorder="1" applyAlignment="1">
      <alignment horizontal="center" vertical="center" shrinkToFit="1"/>
    </xf>
    <xf numFmtId="177" fontId="1" fillId="0" borderId="2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L60"/>
  <sheetViews>
    <sheetView tabSelected="1" zoomScaleNormal="100" zoomScaleSheetLayoutView="75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36" width="9" style="1"/>
    <col min="37" max="37" width="9.875" style="1" customWidth="1"/>
    <col min="38" max="38" width="10" style="1" customWidth="1"/>
    <col min="39" max="16384" width="9" style="1"/>
  </cols>
  <sheetData>
    <row r="1" spans="1:38" ht="15" customHeight="1" x14ac:dyDescent="0.15">
      <c r="A1" s="311" t="s">
        <v>101</v>
      </c>
      <c r="B1" s="312"/>
      <c r="C1" s="317" t="s">
        <v>31</v>
      </c>
      <c r="D1" s="102"/>
      <c r="E1" s="103"/>
      <c r="F1" s="10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  <c r="AA1" s="322" t="s">
        <v>38</v>
      </c>
      <c r="AB1" s="323"/>
      <c r="AC1" s="324"/>
      <c r="AD1" s="309" t="s">
        <v>56</v>
      </c>
      <c r="AE1" s="309"/>
      <c r="AF1" s="309"/>
      <c r="AG1" s="340" t="s">
        <v>57</v>
      </c>
      <c r="AH1" s="303" t="s">
        <v>58</v>
      </c>
      <c r="AI1" s="306" t="s">
        <v>45</v>
      </c>
    </row>
    <row r="2" spans="1:38" ht="20.100000000000001" customHeight="1" x14ac:dyDescent="0.15">
      <c r="A2" s="313"/>
      <c r="B2" s="314"/>
      <c r="C2" s="318"/>
      <c r="D2" s="336" t="s">
        <v>38</v>
      </c>
      <c r="E2" s="337"/>
      <c r="F2" s="338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320" t="s">
        <v>36</v>
      </c>
      <c r="Z2" s="330" t="s">
        <v>37</v>
      </c>
      <c r="AA2" s="325"/>
      <c r="AB2" s="326"/>
      <c r="AC2" s="327"/>
      <c r="AD2" s="310"/>
      <c r="AE2" s="310"/>
      <c r="AF2" s="310"/>
      <c r="AG2" s="341"/>
      <c r="AH2" s="304"/>
      <c r="AI2" s="307"/>
    </row>
    <row r="3" spans="1:38" ht="20.100000000000001" customHeight="1" x14ac:dyDescent="0.15">
      <c r="A3" s="313"/>
      <c r="B3" s="314"/>
      <c r="C3" s="318"/>
      <c r="D3" s="339"/>
      <c r="E3" s="337"/>
      <c r="F3" s="337"/>
      <c r="G3" s="328" t="s">
        <v>41</v>
      </c>
      <c r="H3" s="329"/>
      <c r="I3" s="329"/>
      <c r="J3" s="328" t="s">
        <v>42</v>
      </c>
      <c r="K3" s="329"/>
      <c r="L3" s="329"/>
      <c r="M3" s="328" t="s">
        <v>43</v>
      </c>
      <c r="N3" s="329"/>
      <c r="O3" s="329"/>
      <c r="P3" s="328" t="s">
        <v>44</v>
      </c>
      <c r="Q3" s="329"/>
      <c r="R3" s="329"/>
      <c r="S3" s="328" t="s">
        <v>40</v>
      </c>
      <c r="T3" s="329"/>
      <c r="U3" s="329"/>
      <c r="V3" s="328" t="s">
        <v>39</v>
      </c>
      <c r="W3" s="329"/>
      <c r="X3" s="329"/>
      <c r="Y3" s="320"/>
      <c r="Z3" s="330"/>
      <c r="AA3" s="325"/>
      <c r="AB3" s="326"/>
      <c r="AC3" s="327"/>
      <c r="AD3" s="310"/>
      <c r="AE3" s="310"/>
      <c r="AF3" s="310"/>
      <c r="AG3" s="341"/>
      <c r="AH3" s="304"/>
      <c r="AI3" s="307"/>
    </row>
    <row r="4" spans="1:38" ht="20.100000000000001" customHeight="1" thickBot="1" x14ac:dyDescent="0.2">
      <c r="A4" s="315"/>
      <c r="B4" s="316"/>
      <c r="C4" s="319"/>
      <c r="D4" s="80" t="s">
        <v>35</v>
      </c>
      <c r="E4" s="81" t="s">
        <v>32</v>
      </c>
      <c r="F4" s="81" t="s">
        <v>33</v>
      </c>
      <c r="G4" s="91" t="s">
        <v>35</v>
      </c>
      <c r="H4" s="92" t="s">
        <v>32</v>
      </c>
      <c r="I4" s="92" t="s">
        <v>33</v>
      </c>
      <c r="J4" s="91" t="s">
        <v>35</v>
      </c>
      <c r="K4" s="92" t="s">
        <v>32</v>
      </c>
      <c r="L4" s="92" t="s">
        <v>33</v>
      </c>
      <c r="M4" s="91" t="s">
        <v>35</v>
      </c>
      <c r="N4" s="92" t="s">
        <v>32</v>
      </c>
      <c r="O4" s="92" t="s">
        <v>33</v>
      </c>
      <c r="P4" s="91" t="s">
        <v>35</v>
      </c>
      <c r="Q4" s="92" t="s">
        <v>32</v>
      </c>
      <c r="R4" s="92" t="s">
        <v>33</v>
      </c>
      <c r="S4" s="91" t="s">
        <v>35</v>
      </c>
      <c r="T4" s="92" t="s">
        <v>32</v>
      </c>
      <c r="U4" s="92" t="s">
        <v>33</v>
      </c>
      <c r="V4" s="91" t="s">
        <v>35</v>
      </c>
      <c r="W4" s="92" t="s">
        <v>32</v>
      </c>
      <c r="X4" s="92" t="s">
        <v>33</v>
      </c>
      <c r="Y4" s="321"/>
      <c r="Z4" s="331"/>
      <c r="AA4" s="110" t="s">
        <v>35</v>
      </c>
      <c r="AB4" s="92" t="s">
        <v>65</v>
      </c>
      <c r="AC4" s="117" t="s">
        <v>34</v>
      </c>
      <c r="AD4" s="131"/>
      <c r="AE4" s="127" t="s">
        <v>65</v>
      </c>
      <c r="AF4" s="128" t="s">
        <v>34</v>
      </c>
      <c r="AG4" s="342"/>
      <c r="AH4" s="305"/>
      <c r="AI4" s="308"/>
    </row>
    <row r="5" spans="1:38" s="27" customFormat="1" ht="39.75" customHeight="1" thickBot="1" x14ac:dyDescent="0.2">
      <c r="A5" s="334" t="s">
        <v>55</v>
      </c>
      <c r="B5" s="335"/>
      <c r="C5" s="75">
        <f>SUM(C6:C38)</f>
        <v>1128313</v>
      </c>
      <c r="D5" s="82">
        <f>SUM(E5:F5)</f>
        <v>19356.899999999998</v>
      </c>
      <c r="E5" s="83">
        <f>SUM(E6:E38)</f>
        <v>17504.3</v>
      </c>
      <c r="F5" s="83">
        <f>SUM(F6:F38)</f>
        <v>1852.6</v>
      </c>
      <c r="G5" s="93">
        <f>SUM(H5:I5)</f>
        <v>358.5</v>
      </c>
      <c r="H5" s="93">
        <f t="shared" ref="H5:AC5" si="0">SUM(H6:H38)</f>
        <v>358.5</v>
      </c>
      <c r="I5" s="93">
        <f t="shared" si="0"/>
        <v>0</v>
      </c>
      <c r="J5" s="93">
        <f>SUM(K5:L5)</f>
        <v>14993.300000000003</v>
      </c>
      <c r="K5" s="93">
        <f t="shared" si="0"/>
        <v>13844.800000000003</v>
      </c>
      <c r="L5" s="93">
        <f t="shared" si="0"/>
        <v>1148.5</v>
      </c>
      <c r="M5" s="93">
        <f>SUM(N5:O5)</f>
        <v>885.50000000000011</v>
      </c>
      <c r="N5" s="93">
        <f t="shared" si="0"/>
        <v>643.90000000000009</v>
      </c>
      <c r="O5" s="93">
        <f t="shared" si="0"/>
        <v>241.60000000000002</v>
      </c>
      <c r="P5" s="93">
        <f>SUM(Q5:R5)</f>
        <v>2535.5000000000005</v>
      </c>
      <c r="Q5" s="93">
        <f t="shared" si="0"/>
        <v>2456.3000000000006</v>
      </c>
      <c r="R5" s="93">
        <f t="shared" si="0"/>
        <v>79.2</v>
      </c>
      <c r="S5" s="93">
        <f>SUM(T5:U5)</f>
        <v>1.4000000000000001</v>
      </c>
      <c r="T5" s="93">
        <f t="shared" si="0"/>
        <v>1.3</v>
      </c>
      <c r="U5" s="93">
        <f t="shared" si="0"/>
        <v>0.1</v>
      </c>
      <c r="V5" s="93">
        <f>SUM(W5:X5)</f>
        <v>582.70000000000005</v>
      </c>
      <c r="W5" s="93">
        <f t="shared" si="0"/>
        <v>199.50000000000003</v>
      </c>
      <c r="X5" s="93">
        <f t="shared" si="0"/>
        <v>383.20000000000005</v>
      </c>
      <c r="Y5" s="98">
        <f t="shared" si="0"/>
        <v>9301.6999999999971</v>
      </c>
      <c r="Z5" s="106">
        <f t="shared" si="0"/>
        <v>28658.600000000002</v>
      </c>
      <c r="AA5" s="111">
        <f t="shared" si="0"/>
        <v>19356.900000000001</v>
      </c>
      <c r="AB5" s="118">
        <f t="shared" si="0"/>
        <v>16821.400000000001</v>
      </c>
      <c r="AC5" s="119">
        <f t="shared" si="0"/>
        <v>2535.5000000000009</v>
      </c>
      <c r="AD5" s="263">
        <f>AA5/C5/$AL$7*1000000</f>
        <v>553.40683749301661</v>
      </c>
      <c r="AE5" s="264">
        <f>AB5/C5/$AL$7*1000000</f>
        <v>480.91780069148626</v>
      </c>
      <c r="AF5" s="265">
        <f>AC5/C5/$AL$7*1000000</f>
        <v>72.489036801530418</v>
      </c>
      <c r="AG5" s="266">
        <f>Z5/C5/$AL$7*1000000</f>
        <v>819.33910868875523</v>
      </c>
      <c r="AH5" s="267">
        <f>Y5/C5/$AL$7*1000000</f>
        <v>265.93227119573851</v>
      </c>
      <c r="AI5" s="136">
        <f>AC5*100/AA5</f>
        <v>13.098688323026934</v>
      </c>
    </row>
    <row r="6" spans="1:38" s="14" customFormat="1" ht="20.100000000000001" customHeight="1" thickTop="1" x14ac:dyDescent="0.15">
      <c r="A6" s="49">
        <v>1</v>
      </c>
      <c r="B6" s="50" t="s">
        <v>0</v>
      </c>
      <c r="C6" s="76">
        <v>273332</v>
      </c>
      <c r="D6" s="84">
        <f>G6+J6+M6+P6+S6+V6</f>
        <v>4352.6000000000004</v>
      </c>
      <c r="E6" s="85">
        <f>H6+K6+N6+Q6+T6+W6</f>
        <v>4294</v>
      </c>
      <c r="F6" s="85">
        <f>I6+L6+O6+R6+U6+X6</f>
        <v>58.599999999999994</v>
      </c>
      <c r="G6" s="94">
        <f t="shared" ref="G6:G38" si="1">SUM(H6:I6)</f>
        <v>0</v>
      </c>
      <c r="H6" s="51">
        <v>0</v>
      </c>
      <c r="I6" s="51">
        <v>0</v>
      </c>
      <c r="J6" s="94">
        <f>SUM(K6:L6)</f>
        <v>3326.8</v>
      </c>
      <c r="K6" s="51">
        <v>3289.9</v>
      </c>
      <c r="L6" s="51">
        <v>36.9</v>
      </c>
      <c r="M6" s="94">
        <f>SUM(N6:O6)</f>
        <v>229.4</v>
      </c>
      <c r="N6" s="51">
        <v>226.6</v>
      </c>
      <c r="O6" s="51">
        <v>2.8</v>
      </c>
      <c r="P6" s="94">
        <f>SUM(Q6:R6)</f>
        <v>712.6</v>
      </c>
      <c r="Q6" s="51">
        <v>710.7</v>
      </c>
      <c r="R6" s="51">
        <v>1.9</v>
      </c>
      <c r="S6" s="94">
        <f>SUM(T6:U6)</f>
        <v>0</v>
      </c>
      <c r="T6" s="51">
        <v>0</v>
      </c>
      <c r="U6" s="51">
        <v>0</v>
      </c>
      <c r="V6" s="94">
        <f>SUM(W6:X6)</f>
        <v>83.8</v>
      </c>
      <c r="W6" s="51">
        <v>66.8</v>
      </c>
      <c r="X6" s="51">
        <v>17</v>
      </c>
      <c r="Y6" s="99">
        <v>2909.3</v>
      </c>
      <c r="Z6" s="107">
        <f>D6+Y6</f>
        <v>7261.9000000000005</v>
      </c>
      <c r="AA6" s="112">
        <f t="shared" ref="AA6:AA38" si="2">SUM(AB6:AC6)</f>
        <v>4352.6000000000004</v>
      </c>
      <c r="AB6" s="120">
        <f t="shared" ref="AB6:AB38" si="3">G6+J6+M6+S6+V6</f>
        <v>3640.0000000000005</v>
      </c>
      <c r="AC6" s="121">
        <f t="shared" ref="AC6:AC38" si="4">P6</f>
        <v>712.6</v>
      </c>
      <c r="AD6" s="258">
        <f>AA6/C6/$AL$7*1000000</f>
        <v>513.6846458259671</v>
      </c>
      <c r="AE6" s="259">
        <f>AB6/C6/$AL$7*1000000</f>
        <v>429.58510104455274</v>
      </c>
      <c r="AF6" s="260">
        <f>AC6/C6/$AL$7*1000000</f>
        <v>84.099544781414352</v>
      </c>
      <c r="AG6" s="261">
        <f>Z6/C6/$AL$7*1000000</f>
        <v>857.03407837237296</v>
      </c>
      <c r="AH6" s="262">
        <f>Y6/C6/$AL$7*1000000</f>
        <v>343.34943254640586</v>
      </c>
      <c r="AI6" s="137">
        <f t="shared" ref="AI6" si="5">AC6*100/AA6</f>
        <v>16.371823737536182</v>
      </c>
      <c r="AK6" s="255" t="s">
        <v>104</v>
      </c>
      <c r="AL6" s="256">
        <v>46082</v>
      </c>
    </row>
    <row r="7" spans="1:38" s="14" customFormat="1" ht="20.100000000000001" customHeight="1" x14ac:dyDescent="0.15">
      <c r="A7" s="52">
        <v>2</v>
      </c>
      <c r="B7" s="53" t="s">
        <v>1</v>
      </c>
      <c r="C7" s="77">
        <v>44101</v>
      </c>
      <c r="D7" s="84">
        <f t="shared" ref="D7:D38" si="6">G7+J7+M7+P7+S7+V7</f>
        <v>873.7</v>
      </c>
      <c r="E7" s="85">
        <f t="shared" ref="E7:E38" si="7">H7+K7+N7+Q7+T7+W7</f>
        <v>689.4</v>
      </c>
      <c r="F7" s="85">
        <f t="shared" ref="F7:F38" si="8">I7+L7+O7+R7+U7+X7</f>
        <v>184.3</v>
      </c>
      <c r="G7" s="94">
        <f>SUM(H7:I7)</f>
        <v>0</v>
      </c>
      <c r="H7" s="51">
        <v>0</v>
      </c>
      <c r="I7" s="51">
        <v>0</v>
      </c>
      <c r="J7" s="94">
        <f t="shared" ref="J7:J38" si="9">SUM(K7:L7)</f>
        <v>670.6</v>
      </c>
      <c r="K7" s="51">
        <v>596.20000000000005</v>
      </c>
      <c r="L7" s="51">
        <v>74.400000000000006</v>
      </c>
      <c r="M7" s="94">
        <f t="shared" ref="M7:M38" si="10">SUM(N7:O7)</f>
        <v>36.6</v>
      </c>
      <c r="N7" s="51">
        <v>19.3</v>
      </c>
      <c r="O7" s="51">
        <v>17.3</v>
      </c>
      <c r="P7" s="94">
        <f>SUM(Q7:R7)</f>
        <v>101.30000000000001</v>
      </c>
      <c r="Q7" s="51">
        <v>73.900000000000006</v>
      </c>
      <c r="R7" s="51">
        <v>27.4</v>
      </c>
      <c r="S7" s="94">
        <f>SUM(T7:U7)</f>
        <v>0</v>
      </c>
      <c r="T7" s="51">
        <v>0</v>
      </c>
      <c r="U7" s="51">
        <v>0</v>
      </c>
      <c r="V7" s="94">
        <f t="shared" ref="V7:V38" si="11">SUM(W7:X7)</f>
        <v>65.2</v>
      </c>
      <c r="W7" s="51">
        <v>0</v>
      </c>
      <c r="X7" s="51">
        <v>65.2</v>
      </c>
      <c r="Y7" s="99">
        <v>459.2</v>
      </c>
      <c r="Z7" s="107">
        <f>D7+Y7</f>
        <v>1332.9</v>
      </c>
      <c r="AA7" s="112">
        <f>SUM(AB7:AC7)</f>
        <v>873.7</v>
      </c>
      <c r="AB7" s="120">
        <f>G7+J7+M7+S7+V7</f>
        <v>772.40000000000009</v>
      </c>
      <c r="AC7" s="121">
        <f>P7</f>
        <v>101.30000000000001</v>
      </c>
      <c r="AD7" s="133">
        <f t="shared" ref="AD7:AD38" si="12">AA7/C7/$AL$7*1000000</f>
        <v>639.07555311085775</v>
      </c>
      <c r="AE7" s="129">
        <f t="shared" ref="AE7:AE38" si="13">AB7/C7/$AL$7*1000000</f>
        <v>564.97877672293293</v>
      </c>
      <c r="AF7" s="130">
        <f t="shared" ref="AF7:AF38" si="14">AC7/C7/$AL$7*1000000</f>
        <v>74.096776387924791</v>
      </c>
      <c r="AG7" s="109">
        <f t="shared" ref="AG7:AG38" si="15">Z7/C7/$AL$7*1000000</f>
        <v>974.96143383479716</v>
      </c>
      <c r="AH7" s="135">
        <f t="shared" ref="AH7:AH38" si="16">Y7/C7/$AL$7*1000000</f>
        <v>335.88588072393935</v>
      </c>
      <c r="AI7" s="137">
        <f t="shared" ref="AI7:AI38" si="17">AC7*100/AA7</f>
        <v>11.594368776467897</v>
      </c>
      <c r="AK7" s="255" t="s">
        <v>105</v>
      </c>
      <c r="AL7" s="257">
        <f>DAY(EOMONTH(AL6,0))</f>
        <v>31</v>
      </c>
    </row>
    <row r="8" spans="1:38" s="14" customFormat="1" ht="20.100000000000001" customHeight="1" x14ac:dyDescent="0.15">
      <c r="A8" s="52">
        <v>3</v>
      </c>
      <c r="B8" s="39" t="s">
        <v>2</v>
      </c>
      <c r="C8" s="77">
        <v>31100</v>
      </c>
      <c r="D8" s="84">
        <f t="shared" si="6"/>
        <v>577.79999999999995</v>
      </c>
      <c r="E8" s="85">
        <f t="shared" si="7"/>
        <v>516.6</v>
      </c>
      <c r="F8" s="85">
        <f t="shared" si="8"/>
        <v>61.2</v>
      </c>
      <c r="G8" s="94">
        <f>SUM(H8:I8)</f>
        <v>0</v>
      </c>
      <c r="H8" s="51">
        <v>0</v>
      </c>
      <c r="I8" s="51">
        <v>0</v>
      </c>
      <c r="J8" s="94">
        <f t="shared" si="9"/>
        <v>507.5</v>
      </c>
      <c r="K8" s="51">
        <v>470.4</v>
      </c>
      <c r="L8" s="51">
        <v>37.1</v>
      </c>
      <c r="M8" s="94">
        <f t="shared" si="10"/>
        <v>54.5</v>
      </c>
      <c r="N8" s="51">
        <v>36.1</v>
      </c>
      <c r="O8" s="51">
        <v>18.399999999999999</v>
      </c>
      <c r="P8" s="94">
        <f>SUM(Q8:R8)</f>
        <v>15.8</v>
      </c>
      <c r="Q8" s="51">
        <v>10.1</v>
      </c>
      <c r="R8" s="51">
        <v>5.7</v>
      </c>
      <c r="S8" s="94">
        <f>SUM(T8:U8)</f>
        <v>0</v>
      </c>
      <c r="T8" s="51">
        <v>0</v>
      </c>
      <c r="U8" s="51">
        <v>0</v>
      </c>
      <c r="V8" s="94">
        <f t="shared" si="11"/>
        <v>0</v>
      </c>
      <c r="W8" s="51">
        <v>0</v>
      </c>
      <c r="X8" s="51">
        <v>0</v>
      </c>
      <c r="Y8" s="99">
        <v>86.4</v>
      </c>
      <c r="Z8" s="107">
        <f t="shared" ref="Z8:Z37" si="18">D8+Y8</f>
        <v>664.19999999999993</v>
      </c>
      <c r="AA8" s="112">
        <f>SUM(AB8:AC8)</f>
        <v>577.79999999999995</v>
      </c>
      <c r="AB8" s="120">
        <f>G8+J8+M8+S8+V8</f>
        <v>562</v>
      </c>
      <c r="AC8" s="121">
        <f>P8</f>
        <v>15.8</v>
      </c>
      <c r="AD8" s="133">
        <f t="shared" si="12"/>
        <v>599.31542371123317</v>
      </c>
      <c r="AE8" s="129">
        <f t="shared" si="13"/>
        <v>582.92708225287834</v>
      </c>
      <c r="AF8" s="130">
        <f t="shared" si="14"/>
        <v>16.388341458354944</v>
      </c>
      <c r="AG8" s="109">
        <f t="shared" si="15"/>
        <v>688.93268333160449</v>
      </c>
      <c r="AH8" s="135">
        <f t="shared" si="16"/>
        <v>89.617259620371343</v>
      </c>
      <c r="AI8" s="137">
        <f t="shared" si="17"/>
        <v>2.7345102111457256</v>
      </c>
    </row>
    <row r="9" spans="1:38" s="14" customFormat="1" ht="20.100000000000001" customHeight="1" x14ac:dyDescent="0.15">
      <c r="A9" s="52">
        <v>4</v>
      </c>
      <c r="B9" s="39" t="s">
        <v>3</v>
      </c>
      <c r="C9" s="77">
        <v>88174</v>
      </c>
      <c r="D9" s="86">
        <f t="shared" si="6"/>
        <v>1286.9000000000001</v>
      </c>
      <c r="E9" s="85">
        <f t="shared" si="7"/>
        <v>1234.0999999999999</v>
      </c>
      <c r="F9" s="85">
        <f>I9+L9+O9+R9+U9+X9</f>
        <v>52.800000000000004</v>
      </c>
      <c r="G9" s="95">
        <f>SUM(H9:I9)</f>
        <v>0</v>
      </c>
      <c r="H9" s="54">
        <v>0</v>
      </c>
      <c r="I9" s="54">
        <v>0</v>
      </c>
      <c r="J9" s="95">
        <f t="shared" si="9"/>
        <v>1127.9000000000001</v>
      </c>
      <c r="K9" s="51">
        <v>1093.2</v>
      </c>
      <c r="L9" s="51">
        <v>34.700000000000003</v>
      </c>
      <c r="M9" s="95">
        <f t="shared" si="10"/>
        <v>64</v>
      </c>
      <c r="N9" s="51">
        <v>52.8</v>
      </c>
      <c r="O9" s="51">
        <v>11.2</v>
      </c>
      <c r="P9" s="95">
        <f>SUM(Q9:R9)</f>
        <v>88.1</v>
      </c>
      <c r="Q9" s="51">
        <v>88.1</v>
      </c>
      <c r="R9" s="51">
        <v>0</v>
      </c>
      <c r="S9" s="95">
        <f t="shared" ref="S9:S19" si="19">SUM(T9:U9)</f>
        <v>0</v>
      </c>
      <c r="T9" s="54">
        <v>0</v>
      </c>
      <c r="U9" s="54">
        <v>0</v>
      </c>
      <c r="V9" s="95">
        <f t="shared" si="11"/>
        <v>6.9</v>
      </c>
      <c r="W9" s="51">
        <v>0</v>
      </c>
      <c r="X9" s="51">
        <v>6.9</v>
      </c>
      <c r="Y9" s="100">
        <v>873.6</v>
      </c>
      <c r="Z9" s="107">
        <f t="shared" si="18"/>
        <v>2160.5</v>
      </c>
      <c r="AA9" s="113">
        <f t="shared" si="2"/>
        <v>1286.9000000000001</v>
      </c>
      <c r="AB9" s="122">
        <f t="shared" si="3"/>
        <v>1198.8000000000002</v>
      </c>
      <c r="AC9" s="123">
        <f t="shared" si="4"/>
        <v>88.1</v>
      </c>
      <c r="AD9" s="133">
        <f t="shared" si="12"/>
        <v>470.80662356030643</v>
      </c>
      <c r="AE9" s="129">
        <f t="shared" si="13"/>
        <v>438.5756316140301</v>
      </c>
      <c r="AF9" s="130">
        <f t="shared" si="14"/>
        <v>32.230991946276312</v>
      </c>
      <c r="AG9" s="109">
        <f t="shared" si="15"/>
        <v>790.40928603779764</v>
      </c>
      <c r="AH9" s="135">
        <f t="shared" si="16"/>
        <v>319.60266247749138</v>
      </c>
      <c r="AI9" s="137">
        <f t="shared" si="17"/>
        <v>6.8459087730204367</v>
      </c>
    </row>
    <row r="10" spans="1:38" s="14" customFormat="1" ht="20.100000000000001" customHeight="1" x14ac:dyDescent="0.15">
      <c r="A10" s="52">
        <v>5</v>
      </c>
      <c r="B10" s="39" t="s">
        <v>66</v>
      </c>
      <c r="C10" s="77">
        <v>90412</v>
      </c>
      <c r="D10" s="86">
        <f t="shared" si="6"/>
        <v>1334.1999999999998</v>
      </c>
      <c r="E10" s="85">
        <f t="shared" si="7"/>
        <v>1232.5999999999999</v>
      </c>
      <c r="F10" s="85">
        <f t="shared" si="8"/>
        <v>101.6</v>
      </c>
      <c r="G10" s="95">
        <f t="shared" si="1"/>
        <v>0</v>
      </c>
      <c r="H10" s="54">
        <v>0</v>
      </c>
      <c r="I10" s="54">
        <v>0</v>
      </c>
      <c r="J10" s="95">
        <f t="shared" si="9"/>
        <v>1032.3999999999999</v>
      </c>
      <c r="K10" s="54">
        <v>951.8</v>
      </c>
      <c r="L10" s="54">
        <v>80.599999999999994</v>
      </c>
      <c r="M10" s="95">
        <f t="shared" si="10"/>
        <v>53.1</v>
      </c>
      <c r="N10" s="54">
        <v>32.1</v>
      </c>
      <c r="O10" s="54">
        <v>21</v>
      </c>
      <c r="P10" s="95">
        <f t="shared" ref="P10:P38" si="20">SUM(Q10:R10)</f>
        <v>248.7</v>
      </c>
      <c r="Q10" s="54">
        <v>248.7</v>
      </c>
      <c r="R10" s="54">
        <v>0</v>
      </c>
      <c r="S10" s="95">
        <f t="shared" si="19"/>
        <v>0</v>
      </c>
      <c r="T10" s="54">
        <v>0</v>
      </c>
      <c r="U10" s="54">
        <v>0</v>
      </c>
      <c r="V10" s="95">
        <f t="shared" si="11"/>
        <v>0</v>
      </c>
      <c r="W10" s="54">
        <v>0</v>
      </c>
      <c r="X10" s="54">
        <v>0</v>
      </c>
      <c r="Y10" s="100">
        <v>642.20000000000005</v>
      </c>
      <c r="Z10" s="107">
        <f t="shared" si="18"/>
        <v>1976.3999999999999</v>
      </c>
      <c r="AA10" s="113">
        <f t="shared" si="2"/>
        <v>1334.1999999999998</v>
      </c>
      <c r="AB10" s="122">
        <f t="shared" si="3"/>
        <v>1085.4999999999998</v>
      </c>
      <c r="AC10" s="123">
        <f t="shared" si="4"/>
        <v>248.7</v>
      </c>
      <c r="AD10" s="133">
        <f t="shared" si="12"/>
        <v>476.02873155575975</v>
      </c>
      <c r="AE10" s="129">
        <f t="shared" si="13"/>
        <v>387.29514923083286</v>
      </c>
      <c r="AF10" s="130">
        <f t="shared" si="14"/>
        <v>88.733582324926871</v>
      </c>
      <c r="AG10" s="109">
        <f t="shared" si="15"/>
        <v>705.15903541208479</v>
      </c>
      <c r="AH10" s="135">
        <f t="shared" si="16"/>
        <v>229.1303038563251</v>
      </c>
      <c r="AI10" s="137">
        <f t="shared" si="17"/>
        <v>18.640383750562137</v>
      </c>
    </row>
    <row r="11" spans="1:38" s="14" customFormat="1" ht="20.100000000000001" customHeight="1" x14ac:dyDescent="0.15">
      <c r="A11" s="52">
        <v>6</v>
      </c>
      <c r="B11" s="39" t="s">
        <v>67</v>
      </c>
      <c r="C11" s="77">
        <v>30262</v>
      </c>
      <c r="D11" s="86">
        <f>G11+J11+M11+P11+S11+V11</f>
        <v>630.20000000000005</v>
      </c>
      <c r="E11" s="85">
        <f t="shared" si="7"/>
        <v>432.90000000000003</v>
      </c>
      <c r="F11" s="85">
        <f t="shared" si="8"/>
        <v>197.3</v>
      </c>
      <c r="G11" s="95">
        <f>SUM(H11:I11)</f>
        <v>0</v>
      </c>
      <c r="H11" s="54">
        <v>0</v>
      </c>
      <c r="I11" s="54">
        <v>0</v>
      </c>
      <c r="J11" s="95">
        <f t="shared" si="9"/>
        <v>530.20000000000005</v>
      </c>
      <c r="K11" s="54">
        <v>366.6</v>
      </c>
      <c r="L11" s="54">
        <v>163.6</v>
      </c>
      <c r="M11" s="95">
        <f t="shared" si="10"/>
        <v>41.6</v>
      </c>
      <c r="N11" s="54">
        <v>11.3</v>
      </c>
      <c r="O11" s="54">
        <v>30.3</v>
      </c>
      <c r="P11" s="95">
        <f t="shared" si="20"/>
        <v>58.4</v>
      </c>
      <c r="Q11" s="54">
        <v>55</v>
      </c>
      <c r="R11" s="54">
        <v>3.4</v>
      </c>
      <c r="S11" s="95">
        <f t="shared" si="19"/>
        <v>0</v>
      </c>
      <c r="T11" s="54">
        <v>0</v>
      </c>
      <c r="U11" s="54">
        <v>0</v>
      </c>
      <c r="V11" s="95">
        <f t="shared" si="11"/>
        <v>0</v>
      </c>
      <c r="W11" s="54">
        <v>0</v>
      </c>
      <c r="X11" s="54">
        <v>0</v>
      </c>
      <c r="Y11" s="100">
        <v>256.7</v>
      </c>
      <c r="Z11" s="107">
        <f t="shared" si="18"/>
        <v>886.90000000000009</v>
      </c>
      <c r="AA11" s="113">
        <f t="shared" si="2"/>
        <v>630.20000000000005</v>
      </c>
      <c r="AB11" s="122">
        <f t="shared" si="3"/>
        <v>571.80000000000007</v>
      </c>
      <c r="AC11" s="123">
        <f t="shared" si="4"/>
        <v>58.4</v>
      </c>
      <c r="AD11" s="133">
        <f t="shared" si="12"/>
        <v>671.76763789784275</v>
      </c>
      <c r="AE11" s="129">
        <f t="shared" si="13"/>
        <v>609.51560671213349</v>
      </c>
      <c r="AF11" s="130">
        <f t="shared" si="14"/>
        <v>62.252031185709313</v>
      </c>
      <c r="AG11" s="109">
        <f t="shared" si="15"/>
        <v>945.39942566105492</v>
      </c>
      <c r="AH11" s="135">
        <f t="shared" si="16"/>
        <v>273.631787763212</v>
      </c>
      <c r="AI11" s="137">
        <f t="shared" si="17"/>
        <v>9.2668993970168199</v>
      </c>
      <c r="AJ11" s="47"/>
    </row>
    <row r="12" spans="1:38" s="14" customFormat="1" ht="20.100000000000001" customHeight="1" x14ac:dyDescent="0.15">
      <c r="A12" s="52">
        <v>7</v>
      </c>
      <c r="B12" s="39" t="s">
        <v>5</v>
      </c>
      <c r="C12" s="77">
        <v>23076</v>
      </c>
      <c r="D12" s="86">
        <f>G12+J12+M12+P12+S12+V12</f>
        <v>403.3</v>
      </c>
      <c r="E12" s="85">
        <f t="shared" si="7"/>
        <v>379.2</v>
      </c>
      <c r="F12" s="85">
        <f t="shared" si="8"/>
        <v>24.099999999999998</v>
      </c>
      <c r="G12" s="95">
        <f>SUM(H12:I12)</f>
        <v>0</v>
      </c>
      <c r="H12" s="54">
        <v>0</v>
      </c>
      <c r="I12" s="54">
        <v>0</v>
      </c>
      <c r="J12" s="95">
        <f t="shared" si="9"/>
        <v>297.8</v>
      </c>
      <c r="K12" s="54">
        <v>281.8</v>
      </c>
      <c r="L12" s="54">
        <v>16</v>
      </c>
      <c r="M12" s="95">
        <f t="shared" si="10"/>
        <v>21</v>
      </c>
      <c r="N12" s="54">
        <v>19.7</v>
      </c>
      <c r="O12" s="54">
        <v>1.3</v>
      </c>
      <c r="P12" s="95">
        <f>SUM(Q12:R12)</f>
        <v>79.3</v>
      </c>
      <c r="Q12" s="54">
        <v>73.7</v>
      </c>
      <c r="R12" s="54">
        <v>5.6</v>
      </c>
      <c r="S12" s="95">
        <f t="shared" si="19"/>
        <v>0.5</v>
      </c>
      <c r="T12" s="54">
        <v>0.5</v>
      </c>
      <c r="U12" s="54">
        <v>0</v>
      </c>
      <c r="V12" s="95">
        <f t="shared" si="11"/>
        <v>4.7</v>
      </c>
      <c r="W12" s="54">
        <v>3.5</v>
      </c>
      <c r="X12" s="54">
        <v>1.2</v>
      </c>
      <c r="Y12" s="100">
        <v>149.19999999999999</v>
      </c>
      <c r="Z12" s="107">
        <f t="shared" si="18"/>
        <v>552.5</v>
      </c>
      <c r="AA12" s="113">
        <f>SUM(AB12:AC12)</f>
        <v>403.3</v>
      </c>
      <c r="AB12" s="122">
        <f>G12+J12+M12+S12+V12</f>
        <v>324</v>
      </c>
      <c r="AC12" s="123">
        <f>P12</f>
        <v>79.3</v>
      </c>
      <c r="AD12" s="133">
        <f t="shared" si="12"/>
        <v>563.77523918161035</v>
      </c>
      <c r="AE12" s="129">
        <f t="shared" si="13"/>
        <v>452.92134266015802</v>
      </c>
      <c r="AF12" s="130">
        <f t="shared" si="14"/>
        <v>110.85389652145226</v>
      </c>
      <c r="AG12" s="109">
        <f t="shared" si="15"/>
        <v>772.34272166585583</v>
      </c>
      <c r="AH12" s="135">
        <f t="shared" si="16"/>
        <v>208.56748248424557</v>
      </c>
      <c r="AI12" s="137">
        <f t="shared" si="17"/>
        <v>19.66278204810315</v>
      </c>
    </row>
    <row r="13" spans="1:38" s="14" customFormat="1" ht="20.100000000000001" customHeight="1" x14ac:dyDescent="0.15">
      <c r="A13" s="52">
        <v>8</v>
      </c>
      <c r="B13" s="39" t="s">
        <v>68</v>
      </c>
      <c r="C13" s="77">
        <v>102532</v>
      </c>
      <c r="D13" s="86">
        <f t="shared" si="6"/>
        <v>1771.1999999999998</v>
      </c>
      <c r="E13" s="85">
        <f t="shared" si="7"/>
        <v>1543.4</v>
      </c>
      <c r="F13" s="85">
        <f t="shared" si="8"/>
        <v>227.8</v>
      </c>
      <c r="G13" s="95">
        <f t="shared" si="1"/>
        <v>0</v>
      </c>
      <c r="H13" s="54">
        <v>0</v>
      </c>
      <c r="I13" s="54">
        <v>0</v>
      </c>
      <c r="J13" s="95">
        <f t="shared" si="9"/>
        <v>1451.5</v>
      </c>
      <c r="K13" s="54">
        <v>1294.7</v>
      </c>
      <c r="L13" s="54">
        <v>156.80000000000001</v>
      </c>
      <c r="M13" s="95">
        <f t="shared" si="10"/>
        <v>103.10000000000001</v>
      </c>
      <c r="N13" s="54">
        <v>78.400000000000006</v>
      </c>
      <c r="O13" s="54">
        <v>24.7</v>
      </c>
      <c r="P13" s="95">
        <f t="shared" si="20"/>
        <v>170.3</v>
      </c>
      <c r="Q13" s="54">
        <v>170.3</v>
      </c>
      <c r="R13" s="54">
        <v>0</v>
      </c>
      <c r="S13" s="95">
        <f t="shared" si="19"/>
        <v>0</v>
      </c>
      <c r="T13" s="54">
        <v>0</v>
      </c>
      <c r="U13" s="54">
        <v>0</v>
      </c>
      <c r="V13" s="95">
        <f t="shared" si="11"/>
        <v>46.3</v>
      </c>
      <c r="W13" s="54">
        <v>0</v>
      </c>
      <c r="X13" s="54">
        <v>46.3</v>
      </c>
      <c r="Y13" s="100">
        <v>638</v>
      </c>
      <c r="Z13" s="107">
        <f t="shared" si="18"/>
        <v>2409.1999999999998</v>
      </c>
      <c r="AA13" s="113">
        <f t="shared" si="2"/>
        <v>1771.1999999999998</v>
      </c>
      <c r="AB13" s="122">
        <f t="shared" si="3"/>
        <v>1600.8999999999999</v>
      </c>
      <c r="AC13" s="123">
        <f t="shared" si="4"/>
        <v>170.3</v>
      </c>
      <c r="AD13" s="133">
        <f t="shared" si="12"/>
        <v>557.24538554761193</v>
      </c>
      <c r="AE13" s="129">
        <f t="shared" si="13"/>
        <v>503.66651858805994</v>
      </c>
      <c r="AF13" s="130">
        <f t="shared" si="14"/>
        <v>53.578866959551895</v>
      </c>
      <c r="AG13" s="109">
        <f t="shared" si="15"/>
        <v>757.96950251880446</v>
      </c>
      <c r="AH13" s="135">
        <f t="shared" si="16"/>
        <v>200.72411697119264</v>
      </c>
      <c r="AI13" s="137">
        <f t="shared" si="17"/>
        <v>9.6149503161698302</v>
      </c>
    </row>
    <row r="14" spans="1:38" s="14" customFormat="1" ht="17.25" customHeight="1" x14ac:dyDescent="0.15">
      <c r="A14" s="52">
        <v>9</v>
      </c>
      <c r="B14" s="39" t="s">
        <v>69</v>
      </c>
      <c r="C14" s="77">
        <v>16645</v>
      </c>
      <c r="D14" s="86">
        <f>G14+J14+M14+P14+S14+V14</f>
        <v>312.20000000000005</v>
      </c>
      <c r="E14" s="85">
        <f t="shared" si="7"/>
        <v>228</v>
      </c>
      <c r="F14" s="85">
        <f t="shared" si="8"/>
        <v>84.2</v>
      </c>
      <c r="G14" s="95">
        <f>SUM(H14:I14)</f>
        <v>0</v>
      </c>
      <c r="H14" s="54">
        <v>0</v>
      </c>
      <c r="I14" s="54">
        <v>0</v>
      </c>
      <c r="J14" s="95">
        <f t="shared" si="9"/>
        <v>250.20000000000002</v>
      </c>
      <c r="K14" s="54">
        <v>186.3</v>
      </c>
      <c r="L14" s="54">
        <v>63.9</v>
      </c>
      <c r="M14" s="95">
        <f t="shared" si="10"/>
        <v>22</v>
      </c>
      <c r="N14" s="54">
        <v>11.1</v>
      </c>
      <c r="O14" s="54">
        <v>10.9</v>
      </c>
      <c r="P14" s="95">
        <f t="shared" si="20"/>
        <v>40</v>
      </c>
      <c r="Q14" s="54">
        <v>30.6</v>
      </c>
      <c r="R14" s="54">
        <v>9.4</v>
      </c>
      <c r="S14" s="95">
        <f t="shared" si="19"/>
        <v>0</v>
      </c>
      <c r="T14" s="54">
        <v>0</v>
      </c>
      <c r="U14" s="54">
        <v>0</v>
      </c>
      <c r="V14" s="95">
        <f t="shared" si="11"/>
        <v>0</v>
      </c>
      <c r="W14" s="54">
        <v>0</v>
      </c>
      <c r="X14" s="54">
        <v>0</v>
      </c>
      <c r="Y14" s="100">
        <v>59.8</v>
      </c>
      <c r="Z14" s="107">
        <f t="shared" si="18"/>
        <v>372.00000000000006</v>
      </c>
      <c r="AA14" s="113">
        <f t="shared" si="2"/>
        <v>312.20000000000005</v>
      </c>
      <c r="AB14" s="122">
        <f>G14+J14+M14+S14+V14</f>
        <v>272.20000000000005</v>
      </c>
      <c r="AC14" s="123">
        <f>P14</f>
        <v>40</v>
      </c>
      <c r="AD14" s="133">
        <f t="shared" si="12"/>
        <v>605.04462252541214</v>
      </c>
      <c r="AE14" s="129">
        <f t="shared" si="13"/>
        <v>527.52449151639075</v>
      </c>
      <c r="AF14" s="130">
        <f t="shared" si="14"/>
        <v>77.520131009021412</v>
      </c>
      <c r="AG14" s="109">
        <f t="shared" si="15"/>
        <v>720.93721838389911</v>
      </c>
      <c r="AH14" s="135">
        <f t="shared" si="16"/>
        <v>115.89259585848698</v>
      </c>
      <c r="AI14" s="137">
        <f t="shared" si="17"/>
        <v>12.812299807815501</v>
      </c>
    </row>
    <row r="15" spans="1:38" s="14" customFormat="1" ht="20.100000000000001" customHeight="1" x14ac:dyDescent="0.15">
      <c r="A15" s="52">
        <v>10</v>
      </c>
      <c r="B15" s="39" t="s">
        <v>8</v>
      </c>
      <c r="C15" s="77">
        <v>27745</v>
      </c>
      <c r="D15" s="86">
        <f t="shared" si="6"/>
        <v>544.4</v>
      </c>
      <c r="E15" s="85">
        <f t="shared" si="7"/>
        <v>458.59999999999997</v>
      </c>
      <c r="F15" s="85">
        <f t="shared" si="8"/>
        <v>85.800000000000011</v>
      </c>
      <c r="G15" s="95">
        <f t="shared" si="1"/>
        <v>358.5</v>
      </c>
      <c r="H15" s="54">
        <v>358.5</v>
      </c>
      <c r="I15" s="54">
        <v>0</v>
      </c>
      <c r="J15" s="95">
        <f t="shared" si="9"/>
        <v>50.6</v>
      </c>
      <c r="K15" s="54">
        <v>0</v>
      </c>
      <c r="L15" s="54">
        <v>50.6</v>
      </c>
      <c r="M15" s="95">
        <f t="shared" si="10"/>
        <v>13.1</v>
      </c>
      <c r="N15" s="54">
        <v>0</v>
      </c>
      <c r="O15" s="54">
        <v>13.1</v>
      </c>
      <c r="P15" s="95">
        <f t="shared" si="20"/>
        <v>98.9</v>
      </c>
      <c r="Q15" s="54">
        <v>98.9</v>
      </c>
      <c r="R15" s="54">
        <v>0</v>
      </c>
      <c r="S15" s="95">
        <f t="shared" si="19"/>
        <v>0</v>
      </c>
      <c r="T15" s="54">
        <v>0</v>
      </c>
      <c r="U15" s="54">
        <v>0</v>
      </c>
      <c r="V15" s="95">
        <f t="shared" si="11"/>
        <v>23.3</v>
      </c>
      <c r="W15" s="54">
        <v>1.2</v>
      </c>
      <c r="X15" s="54">
        <v>22.1</v>
      </c>
      <c r="Y15" s="100">
        <v>299.3</v>
      </c>
      <c r="Z15" s="107">
        <f t="shared" si="18"/>
        <v>843.7</v>
      </c>
      <c r="AA15" s="113">
        <f t="shared" si="2"/>
        <v>544.40000000000009</v>
      </c>
      <c r="AB15" s="122">
        <f>G15+J15+M15+S15+V15</f>
        <v>445.50000000000006</v>
      </c>
      <c r="AC15" s="123">
        <f>P15</f>
        <v>98.9</v>
      </c>
      <c r="AD15" s="133">
        <f t="shared" si="12"/>
        <v>632.95333655003242</v>
      </c>
      <c r="AE15" s="129">
        <f t="shared" si="13"/>
        <v>517.96603863526707</v>
      </c>
      <c r="AF15" s="130">
        <f t="shared" si="14"/>
        <v>114.98729791476524</v>
      </c>
      <c r="AG15" s="109">
        <f t="shared" si="15"/>
        <v>980.93815218086377</v>
      </c>
      <c r="AH15" s="135">
        <f t="shared" si="16"/>
        <v>347.98481563083152</v>
      </c>
      <c r="AI15" s="137">
        <f t="shared" si="17"/>
        <v>18.166789125642907</v>
      </c>
    </row>
    <row r="16" spans="1:38" s="14" customFormat="1" ht="20.100000000000001" customHeight="1" x14ac:dyDescent="0.15">
      <c r="A16" s="52">
        <v>11</v>
      </c>
      <c r="B16" s="39" t="s">
        <v>70</v>
      </c>
      <c r="C16" s="77">
        <v>23306</v>
      </c>
      <c r="D16" s="86">
        <f>G16+J16+M16+P16+S16+V16</f>
        <v>462.6</v>
      </c>
      <c r="E16" s="85">
        <f t="shared" si="7"/>
        <v>421</v>
      </c>
      <c r="F16" s="85">
        <f t="shared" si="8"/>
        <v>41.6</v>
      </c>
      <c r="G16" s="95">
        <f t="shared" si="1"/>
        <v>0</v>
      </c>
      <c r="H16" s="54">
        <v>0</v>
      </c>
      <c r="I16" s="54">
        <v>0</v>
      </c>
      <c r="J16" s="95">
        <f t="shared" si="9"/>
        <v>354.09999999999997</v>
      </c>
      <c r="K16" s="54">
        <v>342.4</v>
      </c>
      <c r="L16" s="54">
        <v>11.7</v>
      </c>
      <c r="M16" s="95">
        <f t="shared" si="10"/>
        <v>17.5</v>
      </c>
      <c r="N16" s="54">
        <v>14</v>
      </c>
      <c r="O16" s="54">
        <v>3.5</v>
      </c>
      <c r="P16" s="95">
        <f t="shared" si="20"/>
        <v>43.6</v>
      </c>
      <c r="Q16" s="54">
        <v>42.5</v>
      </c>
      <c r="R16" s="54">
        <v>1.1000000000000001</v>
      </c>
      <c r="S16" s="95">
        <f t="shared" si="19"/>
        <v>0</v>
      </c>
      <c r="T16" s="54">
        <v>0</v>
      </c>
      <c r="U16" s="54">
        <v>0</v>
      </c>
      <c r="V16" s="95">
        <f t="shared" si="11"/>
        <v>47.400000000000006</v>
      </c>
      <c r="W16" s="54">
        <v>22.1</v>
      </c>
      <c r="X16" s="54">
        <v>25.3</v>
      </c>
      <c r="Y16" s="100">
        <v>149.4</v>
      </c>
      <c r="Z16" s="107">
        <f t="shared" si="18"/>
        <v>612</v>
      </c>
      <c r="AA16" s="113">
        <f t="shared" si="2"/>
        <v>462.6</v>
      </c>
      <c r="AB16" s="122">
        <f t="shared" si="3"/>
        <v>419</v>
      </c>
      <c r="AC16" s="123">
        <f t="shared" si="4"/>
        <v>43.6</v>
      </c>
      <c r="AD16" s="133">
        <f t="shared" si="12"/>
        <v>640.28922359741239</v>
      </c>
      <c r="AE16" s="129">
        <f t="shared" si="13"/>
        <v>579.94203347884945</v>
      </c>
      <c r="AF16" s="130">
        <f t="shared" si="14"/>
        <v>60.347190118562857</v>
      </c>
      <c r="AG16" s="109">
        <f t="shared" si="15"/>
        <v>847.07523744404739</v>
      </c>
      <c r="AH16" s="135">
        <f t="shared" si="16"/>
        <v>206.78601384663511</v>
      </c>
      <c r="AI16" s="137">
        <f t="shared" si="17"/>
        <v>9.4249891915261568</v>
      </c>
    </row>
    <row r="17" spans="1:35" s="14" customFormat="1" ht="20.100000000000001" customHeight="1" x14ac:dyDescent="0.15">
      <c r="A17" s="52">
        <v>12</v>
      </c>
      <c r="B17" s="39" t="s">
        <v>71</v>
      </c>
      <c r="C17" s="77">
        <v>22556</v>
      </c>
      <c r="D17" s="86">
        <f t="shared" si="6"/>
        <v>502.2</v>
      </c>
      <c r="E17" s="85">
        <f t="shared" si="7"/>
        <v>418.2</v>
      </c>
      <c r="F17" s="85">
        <f t="shared" si="8"/>
        <v>84</v>
      </c>
      <c r="G17" s="95">
        <f t="shared" si="1"/>
        <v>0</v>
      </c>
      <c r="H17" s="54">
        <v>0</v>
      </c>
      <c r="I17" s="54">
        <v>0</v>
      </c>
      <c r="J17" s="95">
        <f t="shared" si="9"/>
        <v>411.8</v>
      </c>
      <c r="K17" s="54">
        <v>351.7</v>
      </c>
      <c r="L17" s="54">
        <v>60.1</v>
      </c>
      <c r="M17" s="95">
        <f t="shared" si="10"/>
        <v>13.2</v>
      </c>
      <c r="N17" s="54">
        <v>13.2</v>
      </c>
      <c r="O17" s="54">
        <v>0</v>
      </c>
      <c r="P17" s="95">
        <f t="shared" si="20"/>
        <v>57.8</v>
      </c>
      <c r="Q17" s="54">
        <v>53.3</v>
      </c>
      <c r="R17" s="54">
        <v>4.5</v>
      </c>
      <c r="S17" s="95">
        <f t="shared" si="19"/>
        <v>0</v>
      </c>
      <c r="T17" s="54">
        <v>0</v>
      </c>
      <c r="U17" s="54">
        <v>0</v>
      </c>
      <c r="V17" s="95">
        <f t="shared" si="11"/>
        <v>19.399999999999999</v>
      </c>
      <c r="W17" s="54">
        <v>0</v>
      </c>
      <c r="X17" s="54">
        <v>19.399999999999999</v>
      </c>
      <c r="Y17" s="100">
        <v>236.4</v>
      </c>
      <c r="Z17" s="107">
        <f t="shared" si="18"/>
        <v>738.6</v>
      </c>
      <c r="AA17" s="113">
        <f t="shared" si="2"/>
        <v>502.2</v>
      </c>
      <c r="AB17" s="122">
        <f t="shared" si="3"/>
        <v>444.4</v>
      </c>
      <c r="AC17" s="123">
        <f t="shared" si="4"/>
        <v>57.8</v>
      </c>
      <c r="AD17" s="133">
        <f t="shared" si="12"/>
        <v>718.21244901578291</v>
      </c>
      <c r="AE17" s="129">
        <f t="shared" si="13"/>
        <v>635.55080116012334</v>
      </c>
      <c r="AF17" s="130">
        <f t="shared" si="14"/>
        <v>82.661647855659609</v>
      </c>
      <c r="AG17" s="109">
        <f t="shared" si="15"/>
        <v>1056.2957284807992</v>
      </c>
      <c r="AH17" s="135">
        <f t="shared" si="16"/>
        <v>338.08327946501612</v>
      </c>
      <c r="AI17" s="137">
        <f t="shared" si="17"/>
        <v>11.509358821186778</v>
      </c>
    </row>
    <row r="18" spans="1:35" s="14" customFormat="1" ht="20.100000000000001" customHeight="1" x14ac:dyDescent="0.15">
      <c r="A18" s="52">
        <v>13</v>
      </c>
      <c r="B18" s="39" t="s">
        <v>72</v>
      </c>
      <c r="C18" s="77">
        <v>105490</v>
      </c>
      <c r="D18" s="86">
        <f t="shared" si="6"/>
        <v>1828.5</v>
      </c>
      <c r="E18" s="85">
        <f t="shared" si="7"/>
        <v>1641</v>
      </c>
      <c r="F18" s="85">
        <f t="shared" si="8"/>
        <v>187.5</v>
      </c>
      <c r="G18" s="95">
        <f t="shared" si="1"/>
        <v>0</v>
      </c>
      <c r="H18" s="54">
        <v>0</v>
      </c>
      <c r="I18" s="54">
        <v>0</v>
      </c>
      <c r="J18" s="95">
        <f t="shared" si="9"/>
        <v>1550.7</v>
      </c>
      <c r="K18" s="54">
        <v>1412.3</v>
      </c>
      <c r="L18" s="54">
        <v>138.4</v>
      </c>
      <c r="M18" s="95">
        <f t="shared" si="10"/>
        <v>105.30000000000001</v>
      </c>
      <c r="N18" s="54">
        <v>56.2</v>
      </c>
      <c r="O18" s="54">
        <v>49.1</v>
      </c>
      <c r="P18" s="95">
        <f t="shared" si="20"/>
        <v>172.5</v>
      </c>
      <c r="Q18" s="54">
        <v>172.5</v>
      </c>
      <c r="R18" s="54">
        <v>0</v>
      </c>
      <c r="S18" s="95">
        <f t="shared" si="19"/>
        <v>0</v>
      </c>
      <c r="T18" s="54">
        <v>0</v>
      </c>
      <c r="U18" s="54">
        <v>0</v>
      </c>
      <c r="V18" s="95">
        <f t="shared" si="11"/>
        <v>0</v>
      </c>
      <c r="W18" s="54">
        <v>0</v>
      </c>
      <c r="X18" s="54">
        <v>0</v>
      </c>
      <c r="Y18" s="100">
        <v>973.3</v>
      </c>
      <c r="Z18" s="107">
        <f t="shared" si="18"/>
        <v>2801.8</v>
      </c>
      <c r="AA18" s="113">
        <f t="shared" si="2"/>
        <v>1828.5</v>
      </c>
      <c r="AB18" s="122">
        <f t="shared" si="3"/>
        <v>1656</v>
      </c>
      <c r="AC18" s="123">
        <f t="shared" si="4"/>
        <v>172.5</v>
      </c>
      <c r="AD18" s="133">
        <f t="shared" si="12"/>
        <v>559.14182356376853</v>
      </c>
      <c r="AE18" s="129">
        <f t="shared" si="13"/>
        <v>506.39259492567714</v>
      </c>
      <c r="AF18" s="130">
        <f t="shared" si="14"/>
        <v>52.749228638091367</v>
      </c>
      <c r="AG18" s="109">
        <f t="shared" si="15"/>
        <v>856.76979013451819</v>
      </c>
      <c r="AH18" s="135">
        <f t="shared" si="16"/>
        <v>297.62796657074972</v>
      </c>
      <c r="AI18" s="137">
        <f t="shared" si="17"/>
        <v>9.433962264150944</v>
      </c>
    </row>
    <row r="19" spans="1:35" s="14" customFormat="1" ht="20.100000000000001" customHeight="1" x14ac:dyDescent="0.15">
      <c r="A19" s="52">
        <v>14</v>
      </c>
      <c r="B19" s="39" t="s">
        <v>59</v>
      </c>
      <c r="C19" s="77">
        <v>53535</v>
      </c>
      <c r="D19" s="86">
        <f t="shared" si="6"/>
        <v>1021</v>
      </c>
      <c r="E19" s="85">
        <f t="shared" si="7"/>
        <v>912.5</v>
      </c>
      <c r="F19" s="85">
        <f t="shared" si="8"/>
        <v>108.5</v>
      </c>
      <c r="G19" s="95">
        <f t="shared" si="1"/>
        <v>0</v>
      </c>
      <c r="H19" s="54">
        <v>0</v>
      </c>
      <c r="I19" s="54">
        <v>0</v>
      </c>
      <c r="J19" s="95">
        <f t="shared" si="9"/>
        <v>781.4</v>
      </c>
      <c r="K19" s="54">
        <v>740.4</v>
      </c>
      <c r="L19" s="54">
        <v>41</v>
      </c>
      <c r="M19" s="95">
        <f t="shared" si="10"/>
        <v>0</v>
      </c>
      <c r="N19" s="54">
        <v>0</v>
      </c>
      <c r="O19" s="54">
        <v>0</v>
      </c>
      <c r="P19" s="95">
        <f t="shared" si="20"/>
        <v>154.5</v>
      </c>
      <c r="Q19" s="54">
        <v>142.80000000000001</v>
      </c>
      <c r="R19" s="54">
        <v>11.7</v>
      </c>
      <c r="S19" s="95">
        <f t="shared" si="19"/>
        <v>0</v>
      </c>
      <c r="T19" s="54">
        <v>0</v>
      </c>
      <c r="U19" s="54">
        <v>0</v>
      </c>
      <c r="V19" s="95">
        <f t="shared" si="11"/>
        <v>85.1</v>
      </c>
      <c r="W19" s="54">
        <v>29.3</v>
      </c>
      <c r="X19" s="54">
        <v>55.8</v>
      </c>
      <c r="Y19" s="100">
        <v>273.39999999999998</v>
      </c>
      <c r="Z19" s="107">
        <f t="shared" si="18"/>
        <v>1294.4000000000001</v>
      </c>
      <c r="AA19" s="113">
        <f t="shared" si="2"/>
        <v>1021</v>
      </c>
      <c r="AB19" s="122">
        <f t="shared" si="3"/>
        <v>866.5</v>
      </c>
      <c r="AC19" s="123">
        <f t="shared" si="4"/>
        <v>154.5</v>
      </c>
      <c r="AD19" s="133">
        <f t="shared" si="12"/>
        <v>615.21404447497412</v>
      </c>
      <c r="AE19" s="129">
        <f t="shared" si="13"/>
        <v>522.11848142758583</v>
      </c>
      <c r="AF19" s="130">
        <f t="shared" si="14"/>
        <v>93.095563047388353</v>
      </c>
      <c r="AG19" s="109">
        <f t="shared" si="15"/>
        <v>779.95402465074108</v>
      </c>
      <c r="AH19" s="135">
        <f t="shared" si="16"/>
        <v>164.73998017576682</v>
      </c>
      <c r="AI19" s="137">
        <f t="shared" si="17"/>
        <v>15.132223310479922</v>
      </c>
    </row>
    <row r="20" spans="1:35" s="14" customFormat="1" ht="20.100000000000001" customHeight="1" x14ac:dyDescent="0.15">
      <c r="A20" s="52">
        <v>15</v>
      </c>
      <c r="B20" s="39" t="s">
        <v>60</v>
      </c>
      <c r="C20" s="77">
        <v>14592</v>
      </c>
      <c r="D20" s="86">
        <f t="shared" si="6"/>
        <v>358.40000000000003</v>
      </c>
      <c r="E20" s="85">
        <f t="shared" si="7"/>
        <v>306.3</v>
      </c>
      <c r="F20" s="85">
        <f t="shared" si="8"/>
        <v>52.1</v>
      </c>
      <c r="G20" s="95">
        <f>SUM(H20:I20)</f>
        <v>0</v>
      </c>
      <c r="H20" s="54">
        <v>0</v>
      </c>
      <c r="I20" s="54">
        <v>0</v>
      </c>
      <c r="J20" s="95">
        <f t="shared" si="9"/>
        <v>267</v>
      </c>
      <c r="K20" s="54">
        <v>257.10000000000002</v>
      </c>
      <c r="L20" s="54">
        <v>9.9</v>
      </c>
      <c r="M20" s="95">
        <f t="shared" si="10"/>
        <v>0</v>
      </c>
      <c r="N20" s="54">
        <v>0</v>
      </c>
      <c r="O20" s="54">
        <v>0</v>
      </c>
      <c r="P20" s="95">
        <f>SUM(Q20:R20)</f>
        <v>37.1</v>
      </c>
      <c r="Q20" s="54">
        <v>37</v>
      </c>
      <c r="R20" s="54">
        <v>0.1</v>
      </c>
      <c r="S20" s="95">
        <f t="shared" ref="S20:S37" si="21">SUM(T20:U20)</f>
        <v>0</v>
      </c>
      <c r="T20" s="54">
        <v>0</v>
      </c>
      <c r="U20" s="54">
        <v>0</v>
      </c>
      <c r="V20" s="95">
        <f t="shared" si="11"/>
        <v>54.3</v>
      </c>
      <c r="W20" s="54">
        <v>12.2</v>
      </c>
      <c r="X20" s="54">
        <v>42.1</v>
      </c>
      <c r="Y20" s="100">
        <v>109.9</v>
      </c>
      <c r="Z20" s="107">
        <f t="shared" si="18"/>
        <v>468.30000000000007</v>
      </c>
      <c r="AA20" s="113">
        <f>SUM(AB20:AC20)</f>
        <v>358.40000000000003</v>
      </c>
      <c r="AB20" s="122">
        <f>G20+J20+M20+S20+V20</f>
        <v>321.3</v>
      </c>
      <c r="AC20" s="123">
        <f>P20</f>
        <v>37.1</v>
      </c>
      <c r="AD20" s="133">
        <f t="shared" si="12"/>
        <v>792.30333899264303</v>
      </c>
      <c r="AE20" s="129">
        <f t="shared" si="13"/>
        <v>710.28756366723258</v>
      </c>
      <c r="AF20" s="130">
        <f t="shared" si="14"/>
        <v>82.015775325410303</v>
      </c>
      <c r="AG20" s="109">
        <f t="shared" si="15"/>
        <v>1035.2557300509338</v>
      </c>
      <c r="AH20" s="135">
        <f t="shared" si="16"/>
        <v>242.95239105829089</v>
      </c>
      <c r="AI20" s="137">
        <f t="shared" si="17"/>
        <v>10.351562499999998</v>
      </c>
    </row>
    <row r="21" spans="1:35" s="14" customFormat="1" ht="20.100000000000001" customHeight="1" x14ac:dyDescent="0.15">
      <c r="A21" s="26">
        <v>16</v>
      </c>
      <c r="B21" s="22" t="s">
        <v>61</v>
      </c>
      <c r="C21" s="78">
        <v>5035</v>
      </c>
      <c r="D21" s="87">
        <f t="shared" si="6"/>
        <v>87.300000000000011</v>
      </c>
      <c r="E21" s="88">
        <f t="shared" si="7"/>
        <v>84.4</v>
      </c>
      <c r="F21" s="88">
        <f t="shared" si="8"/>
        <v>2.9</v>
      </c>
      <c r="G21" s="96">
        <f>SUM(H21:I21)</f>
        <v>0</v>
      </c>
      <c r="H21" s="44">
        <v>0</v>
      </c>
      <c r="I21" s="44">
        <v>0</v>
      </c>
      <c r="J21" s="96">
        <f t="shared" si="9"/>
        <v>51.2</v>
      </c>
      <c r="K21" s="44">
        <v>50.7</v>
      </c>
      <c r="L21" s="44">
        <v>0.5</v>
      </c>
      <c r="M21" s="96">
        <f t="shared" si="10"/>
        <v>8</v>
      </c>
      <c r="N21" s="44">
        <v>5.6</v>
      </c>
      <c r="O21" s="44">
        <v>2.4</v>
      </c>
      <c r="P21" s="96">
        <f>SUM(Q21:R21)</f>
        <v>28.1</v>
      </c>
      <c r="Q21" s="44">
        <v>28.1</v>
      </c>
      <c r="R21" s="44">
        <v>0</v>
      </c>
      <c r="S21" s="96">
        <f t="shared" si="21"/>
        <v>0</v>
      </c>
      <c r="T21" s="44">
        <v>0</v>
      </c>
      <c r="U21" s="44">
        <v>0</v>
      </c>
      <c r="V21" s="96">
        <f t="shared" si="11"/>
        <v>0</v>
      </c>
      <c r="W21" s="44">
        <v>0</v>
      </c>
      <c r="X21" s="44">
        <v>0</v>
      </c>
      <c r="Y21" s="100">
        <v>39</v>
      </c>
      <c r="Z21" s="107">
        <f t="shared" si="18"/>
        <v>126.30000000000001</v>
      </c>
      <c r="AA21" s="113">
        <f t="shared" si="2"/>
        <v>87.300000000000011</v>
      </c>
      <c r="AB21" s="122">
        <f t="shared" si="3"/>
        <v>59.2</v>
      </c>
      <c r="AC21" s="123">
        <f t="shared" si="4"/>
        <v>28.1</v>
      </c>
      <c r="AD21" s="133">
        <f t="shared" si="12"/>
        <v>559.31063202742098</v>
      </c>
      <c r="AE21" s="129">
        <f t="shared" si="13"/>
        <v>379.2805202293622</v>
      </c>
      <c r="AF21" s="130">
        <f t="shared" si="14"/>
        <v>180.03011179805875</v>
      </c>
      <c r="AG21" s="109">
        <f t="shared" si="15"/>
        <v>809.17448825960219</v>
      </c>
      <c r="AH21" s="135">
        <f t="shared" si="16"/>
        <v>249.86385623218121</v>
      </c>
      <c r="AI21" s="137">
        <f t="shared" si="17"/>
        <v>32.187857961053837</v>
      </c>
    </row>
    <row r="22" spans="1:35" s="14" customFormat="1" ht="20.100000000000001" customHeight="1" x14ac:dyDescent="0.15">
      <c r="A22" s="26">
        <v>17</v>
      </c>
      <c r="B22" s="22" t="s">
        <v>62</v>
      </c>
      <c r="C22" s="78">
        <v>11072</v>
      </c>
      <c r="D22" s="87">
        <f t="shared" si="6"/>
        <v>214.9</v>
      </c>
      <c r="E22" s="88">
        <f t="shared" si="7"/>
        <v>187.70000000000002</v>
      </c>
      <c r="F22" s="88">
        <f t="shared" si="8"/>
        <v>27.200000000000003</v>
      </c>
      <c r="G22" s="96">
        <f t="shared" si="1"/>
        <v>0</v>
      </c>
      <c r="H22" s="44">
        <v>0</v>
      </c>
      <c r="I22" s="44">
        <v>0</v>
      </c>
      <c r="J22" s="96">
        <f t="shared" si="9"/>
        <v>165.3</v>
      </c>
      <c r="K22" s="44">
        <v>146</v>
      </c>
      <c r="L22" s="44">
        <v>19.3</v>
      </c>
      <c r="M22" s="96">
        <f t="shared" si="10"/>
        <v>9</v>
      </c>
      <c r="N22" s="44">
        <v>5</v>
      </c>
      <c r="O22" s="44">
        <v>4</v>
      </c>
      <c r="P22" s="96">
        <f t="shared" si="20"/>
        <v>37</v>
      </c>
      <c r="Q22" s="44">
        <v>35.9</v>
      </c>
      <c r="R22" s="44">
        <v>1.1000000000000001</v>
      </c>
      <c r="S22" s="96">
        <f t="shared" si="21"/>
        <v>0.9</v>
      </c>
      <c r="T22" s="44">
        <v>0.8</v>
      </c>
      <c r="U22" s="44">
        <v>0.1</v>
      </c>
      <c r="V22" s="96">
        <f t="shared" si="11"/>
        <v>2.7</v>
      </c>
      <c r="W22" s="44">
        <v>0</v>
      </c>
      <c r="X22" s="44">
        <v>2.7</v>
      </c>
      <c r="Y22" s="100">
        <v>65</v>
      </c>
      <c r="Z22" s="107">
        <f t="shared" si="18"/>
        <v>279.89999999999998</v>
      </c>
      <c r="AA22" s="113">
        <f t="shared" si="2"/>
        <v>214.9</v>
      </c>
      <c r="AB22" s="122">
        <f t="shared" si="3"/>
        <v>177.9</v>
      </c>
      <c r="AC22" s="123">
        <f t="shared" si="4"/>
        <v>37</v>
      </c>
      <c r="AD22" s="133">
        <f t="shared" si="12"/>
        <v>626.10712287898559</v>
      </c>
      <c r="AE22" s="129">
        <f t="shared" si="13"/>
        <v>518.30831624091002</v>
      </c>
      <c r="AF22" s="130">
        <f t="shared" si="14"/>
        <v>107.79880663807572</v>
      </c>
      <c r="AG22" s="109">
        <f t="shared" si="15"/>
        <v>815.48340481074013</v>
      </c>
      <c r="AH22" s="135">
        <f t="shared" si="16"/>
        <v>189.37628193175462</v>
      </c>
      <c r="AI22" s="137">
        <f t="shared" si="17"/>
        <v>17.217310376919496</v>
      </c>
    </row>
    <row r="23" spans="1:35" s="14" customFormat="1" ht="20.100000000000001" customHeight="1" x14ac:dyDescent="0.15">
      <c r="A23" s="26">
        <v>18</v>
      </c>
      <c r="B23" s="22" t="s">
        <v>73</v>
      </c>
      <c r="C23" s="78">
        <v>32313</v>
      </c>
      <c r="D23" s="87">
        <f t="shared" si="6"/>
        <v>500.80000000000007</v>
      </c>
      <c r="E23" s="88">
        <f t="shared" si="7"/>
        <v>469.8</v>
      </c>
      <c r="F23" s="88">
        <f t="shared" si="8"/>
        <v>31</v>
      </c>
      <c r="G23" s="96">
        <v>0</v>
      </c>
      <c r="H23" s="44">
        <v>0</v>
      </c>
      <c r="I23" s="46">
        <v>0</v>
      </c>
      <c r="J23" s="96">
        <f t="shared" si="9"/>
        <v>355.70000000000005</v>
      </c>
      <c r="K23" s="44">
        <v>339.1</v>
      </c>
      <c r="L23" s="46">
        <v>16.600000000000001</v>
      </c>
      <c r="M23" s="96">
        <f t="shared" si="10"/>
        <v>0</v>
      </c>
      <c r="N23" s="44">
        <v>0</v>
      </c>
      <c r="O23" s="46">
        <v>0</v>
      </c>
      <c r="P23" s="96">
        <f t="shared" si="20"/>
        <v>97.8</v>
      </c>
      <c r="Q23" s="44">
        <v>97.8</v>
      </c>
      <c r="R23" s="74">
        <v>0</v>
      </c>
      <c r="S23" s="96">
        <f t="shared" si="21"/>
        <v>0</v>
      </c>
      <c r="T23" s="44">
        <v>0</v>
      </c>
      <c r="U23" s="46">
        <v>0</v>
      </c>
      <c r="V23" s="96">
        <f t="shared" si="11"/>
        <v>47.3</v>
      </c>
      <c r="W23" s="44">
        <v>32.9</v>
      </c>
      <c r="X23" s="46">
        <v>14.4</v>
      </c>
      <c r="Y23" s="100">
        <v>158.69999999999999</v>
      </c>
      <c r="Z23" s="107">
        <f t="shared" si="18"/>
        <v>659.5</v>
      </c>
      <c r="AA23" s="113">
        <f t="shared" si="2"/>
        <v>500.80000000000007</v>
      </c>
      <c r="AB23" s="122">
        <f t="shared" si="3"/>
        <v>403.00000000000006</v>
      </c>
      <c r="AC23" s="123">
        <f t="shared" si="4"/>
        <v>97.8</v>
      </c>
      <c r="AD23" s="133">
        <f t="shared" si="12"/>
        <v>499.9485875553932</v>
      </c>
      <c r="AE23" s="129">
        <f t="shared" si="13"/>
        <v>402.3148577971715</v>
      </c>
      <c r="AF23" s="130">
        <f t="shared" si="14"/>
        <v>97.633729758221747</v>
      </c>
      <c r="AG23" s="109">
        <f t="shared" si="15"/>
        <v>658.37878093606594</v>
      </c>
      <c r="AH23" s="135">
        <f t="shared" si="16"/>
        <v>158.4301933806727</v>
      </c>
      <c r="AI23" s="137">
        <f t="shared" si="17"/>
        <v>19.52875399361022</v>
      </c>
    </row>
    <row r="24" spans="1:35" s="14" customFormat="1" ht="20.100000000000001" customHeight="1" x14ac:dyDescent="0.15">
      <c r="A24" s="26">
        <v>19</v>
      </c>
      <c r="B24" s="22" t="s">
        <v>74</v>
      </c>
      <c r="C24" s="78">
        <v>25961</v>
      </c>
      <c r="D24" s="87">
        <f t="shared" si="6"/>
        <v>436</v>
      </c>
      <c r="E24" s="88">
        <f t="shared" si="7"/>
        <v>409.6</v>
      </c>
      <c r="F24" s="88">
        <f t="shared" si="8"/>
        <v>26.4</v>
      </c>
      <c r="G24" s="96">
        <v>0</v>
      </c>
      <c r="H24" s="44">
        <v>0</v>
      </c>
      <c r="I24" s="44">
        <v>0</v>
      </c>
      <c r="J24" s="96">
        <f t="shared" si="9"/>
        <v>328.8</v>
      </c>
      <c r="K24" s="44">
        <v>313.7</v>
      </c>
      <c r="L24" s="44">
        <v>15.1</v>
      </c>
      <c r="M24" s="96">
        <v>0</v>
      </c>
      <c r="N24" s="44">
        <v>0</v>
      </c>
      <c r="O24" s="44">
        <v>0</v>
      </c>
      <c r="P24" s="96">
        <f t="shared" si="20"/>
        <v>72.3</v>
      </c>
      <c r="Q24" s="44">
        <v>72.3</v>
      </c>
      <c r="R24" s="44">
        <v>0</v>
      </c>
      <c r="S24" s="96">
        <f t="shared" si="21"/>
        <v>0</v>
      </c>
      <c r="T24" s="44">
        <v>0</v>
      </c>
      <c r="U24" s="44">
        <v>0</v>
      </c>
      <c r="V24" s="96">
        <f t="shared" si="11"/>
        <v>34.900000000000006</v>
      </c>
      <c r="W24" s="44">
        <v>23.6</v>
      </c>
      <c r="X24" s="44">
        <v>11.3</v>
      </c>
      <c r="Y24" s="100">
        <v>341</v>
      </c>
      <c r="Z24" s="107">
        <f t="shared" si="18"/>
        <v>777</v>
      </c>
      <c r="AA24" s="113">
        <f t="shared" si="2"/>
        <v>436.00000000000006</v>
      </c>
      <c r="AB24" s="122">
        <f t="shared" si="3"/>
        <v>363.70000000000005</v>
      </c>
      <c r="AC24" s="123">
        <f t="shared" si="4"/>
        <v>72.3</v>
      </c>
      <c r="AD24" s="133">
        <f t="shared" si="12"/>
        <v>541.75556138177501</v>
      </c>
      <c r="AE24" s="129">
        <f t="shared" si="13"/>
        <v>451.91857264805401</v>
      </c>
      <c r="AF24" s="130">
        <f t="shared" si="14"/>
        <v>89.836988733720929</v>
      </c>
      <c r="AG24" s="109">
        <f t="shared" si="15"/>
        <v>965.46805319641999</v>
      </c>
      <c r="AH24" s="135">
        <f t="shared" si="16"/>
        <v>423.71249181464503</v>
      </c>
      <c r="AI24" s="137">
        <f t="shared" si="17"/>
        <v>16.582568807339449</v>
      </c>
    </row>
    <row r="25" spans="1:35" s="14" customFormat="1" ht="20.100000000000001" customHeight="1" x14ac:dyDescent="0.15">
      <c r="A25" s="26">
        <v>20</v>
      </c>
      <c r="B25" s="22" t="s">
        <v>17</v>
      </c>
      <c r="C25" s="78">
        <v>4436</v>
      </c>
      <c r="D25" s="87">
        <f t="shared" si="6"/>
        <v>76.3</v>
      </c>
      <c r="E25" s="88">
        <f t="shared" si="7"/>
        <v>75.400000000000006</v>
      </c>
      <c r="F25" s="88">
        <f t="shared" si="8"/>
        <v>0.9</v>
      </c>
      <c r="G25" s="96">
        <f t="shared" si="1"/>
        <v>0</v>
      </c>
      <c r="H25" s="44">
        <v>0</v>
      </c>
      <c r="I25" s="44">
        <v>0</v>
      </c>
      <c r="J25" s="96">
        <f t="shared" si="9"/>
        <v>62.6</v>
      </c>
      <c r="K25" s="44">
        <v>61.7</v>
      </c>
      <c r="L25" s="44">
        <v>0.9</v>
      </c>
      <c r="M25" s="96">
        <f t="shared" si="10"/>
        <v>1.6</v>
      </c>
      <c r="N25" s="54">
        <v>1.6</v>
      </c>
      <c r="O25" s="44">
        <v>0</v>
      </c>
      <c r="P25" s="96">
        <f t="shared" si="20"/>
        <v>12.1</v>
      </c>
      <c r="Q25" s="44">
        <v>12.1</v>
      </c>
      <c r="R25" s="44">
        <v>0</v>
      </c>
      <c r="S25" s="96">
        <f t="shared" si="21"/>
        <v>0</v>
      </c>
      <c r="T25" s="44">
        <v>0</v>
      </c>
      <c r="U25" s="44">
        <v>0</v>
      </c>
      <c r="V25" s="96">
        <f t="shared" si="11"/>
        <v>0</v>
      </c>
      <c r="W25" s="44">
        <v>0</v>
      </c>
      <c r="X25" s="44">
        <v>0</v>
      </c>
      <c r="Y25" s="100">
        <v>51.2</v>
      </c>
      <c r="Z25" s="107">
        <f t="shared" si="18"/>
        <v>127.5</v>
      </c>
      <c r="AA25" s="113">
        <f t="shared" si="2"/>
        <v>76.3</v>
      </c>
      <c r="AB25" s="122">
        <f t="shared" si="3"/>
        <v>64.2</v>
      </c>
      <c r="AC25" s="123">
        <f t="shared" si="4"/>
        <v>12.1</v>
      </c>
      <c r="AD25" s="133">
        <f t="shared" si="12"/>
        <v>554.84452718229147</v>
      </c>
      <c r="AE25" s="129">
        <f t="shared" si="13"/>
        <v>466.85476599086655</v>
      </c>
      <c r="AF25" s="130">
        <f t="shared" si="14"/>
        <v>87.989761191425004</v>
      </c>
      <c r="AG25" s="109">
        <f t="shared" si="15"/>
        <v>927.16483900055266</v>
      </c>
      <c r="AH25" s="135">
        <f t="shared" si="16"/>
        <v>372.32031181826113</v>
      </c>
      <c r="AI25" s="137">
        <f t="shared" si="17"/>
        <v>15.858453473132373</v>
      </c>
    </row>
    <row r="26" spans="1:35" s="14" customFormat="1" ht="22.5" customHeight="1" x14ac:dyDescent="0.15">
      <c r="A26" s="26">
        <v>21</v>
      </c>
      <c r="B26" s="22" t="s">
        <v>18</v>
      </c>
      <c r="C26" s="77">
        <v>14999</v>
      </c>
      <c r="D26" s="86">
        <f>G26+J26+M26+P26+S26+V26</f>
        <v>222.10000000000002</v>
      </c>
      <c r="E26" s="85">
        <f>H26+K26+N26+Q26+T26+W26</f>
        <v>186.8</v>
      </c>
      <c r="F26" s="85">
        <f>I26+L26+O26+R26+U26+X26</f>
        <v>35.299999999999997</v>
      </c>
      <c r="G26" s="95">
        <f>SUM(H26:I26)</f>
        <v>0</v>
      </c>
      <c r="H26" s="54">
        <v>0</v>
      </c>
      <c r="I26" s="54">
        <v>0</v>
      </c>
      <c r="J26" s="95">
        <f>SUM(K26:L26)</f>
        <v>189.9</v>
      </c>
      <c r="K26" s="54">
        <v>161.9</v>
      </c>
      <c r="L26" s="54">
        <v>28</v>
      </c>
      <c r="M26" s="95">
        <f>SUM(N26:O26)</f>
        <v>10.4</v>
      </c>
      <c r="N26" s="54">
        <v>3.1</v>
      </c>
      <c r="O26" s="54">
        <v>7.3</v>
      </c>
      <c r="P26" s="95">
        <f>SUM(Q26:R26)</f>
        <v>21.8</v>
      </c>
      <c r="Q26" s="54">
        <v>21.8</v>
      </c>
      <c r="R26" s="54">
        <v>0</v>
      </c>
      <c r="S26" s="96">
        <f t="shared" si="21"/>
        <v>0</v>
      </c>
      <c r="T26" s="54">
        <v>0</v>
      </c>
      <c r="U26" s="54">
        <v>0</v>
      </c>
      <c r="V26" s="96">
        <f t="shared" si="11"/>
        <v>0</v>
      </c>
      <c r="W26" s="54">
        <v>0</v>
      </c>
      <c r="X26" s="54">
        <v>0</v>
      </c>
      <c r="Y26" s="100">
        <v>114.9</v>
      </c>
      <c r="Z26" s="107">
        <f t="shared" si="18"/>
        <v>337</v>
      </c>
      <c r="AA26" s="113">
        <f t="shared" si="2"/>
        <v>222.10000000000002</v>
      </c>
      <c r="AB26" s="122">
        <f t="shared" si="3"/>
        <v>200.3</v>
      </c>
      <c r="AC26" s="123">
        <f t="shared" si="4"/>
        <v>21.8</v>
      </c>
      <c r="AD26" s="133">
        <f t="shared" si="12"/>
        <v>477.66625301901854</v>
      </c>
      <c r="AE26" s="129">
        <f t="shared" si="13"/>
        <v>430.78140693250521</v>
      </c>
      <c r="AF26" s="130">
        <f t="shared" si="14"/>
        <v>46.884846086513292</v>
      </c>
      <c r="AG26" s="109">
        <f t="shared" si="15"/>
        <v>724.77950142912755</v>
      </c>
      <c r="AH26" s="135">
        <f t="shared" si="16"/>
        <v>247.11324841010909</v>
      </c>
      <c r="AI26" s="137">
        <f t="shared" si="17"/>
        <v>9.8153984691580352</v>
      </c>
    </row>
    <row r="27" spans="1:35" s="14" customFormat="1" ht="20.100000000000001" customHeight="1" x14ac:dyDescent="0.15">
      <c r="A27" s="26">
        <v>22</v>
      </c>
      <c r="B27" s="22" t="s">
        <v>19</v>
      </c>
      <c r="C27" s="78">
        <v>6498</v>
      </c>
      <c r="D27" s="87">
        <f t="shared" si="6"/>
        <v>106.5</v>
      </c>
      <c r="E27" s="88">
        <f t="shared" si="7"/>
        <v>96.1</v>
      </c>
      <c r="F27" s="88">
        <f t="shared" si="8"/>
        <v>10.400000000000002</v>
      </c>
      <c r="G27" s="96">
        <f t="shared" si="1"/>
        <v>0</v>
      </c>
      <c r="H27" s="44">
        <v>0</v>
      </c>
      <c r="I27" s="44">
        <v>0</v>
      </c>
      <c r="J27" s="96">
        <f t="shared" si="9"/>
        <v>88.2</v>
      </c>
      <c r="K27" s="44">
        <v>81.3</v>
      </c>
      <c r="L27" s="44">
        <v>6.9</v>
      </c>
      <c r="M27" s="95">
        <f>SUM(N27:O27)</f>
        <v>6.1</v>
      </c>
      <c r="N27" s="54">
        <v>4.8</v>
      </c>
      <c r="O27" s="44">
        <v>1.3</v>
      </c>
      <c r="P27" s="96">
        <f t="shared" si="20"/>
        <v>10</v>
      </c>
      <c r="Q27" s="44">
        <v>10</v>
      </c>
      <c r="R27" s="44">
        <v>0</v>
      </c>
      <c r="S27" s="96">
        <f t="shared" si="21"/>
        <v>0</v>
      </c>
      <c r="T27" s="44">
        <v>0</v>
      </c>
      <c r="U27" s="44">
        <v>0</v>
      </c>
      <c r="V27" s="96">
        <f t="shared" si="11"/>
        <v>2.2000000000000002</v>
      </c>
      <c r="W27" s="54">
        <v>0</v>
      </c>
      <c r="X27" s="44">
        <v>2.2000000000000002</v>
      </c>
      <c r="Y27" s="100">
        <v>38</v>
      </c>
      <c r="Z27" s="107">
        <f t="shared" si="18"/>
        <v>144.5</v>
      </c>
      <c r="AA27" s="113">
        <f t="shared" si="2"/>
        <v>106.5</v>
      </c>
      <c r="AB27" s="122">
        <f>G27+J27+M27+S27+V27</f>
        <v>96.5</v>
      </c>
      <c r="AC27" s="123">
        <f t="shared" si="4"/>
        <v>10</v>
      </c>
      <c r="AD27" s="133">
        <f t="shared" si="12"/>
        <v>528.69865665862449</v>
      </c>
      <c r="AE27" s="129">
        <f t="shared" si="13"/>
        <v>479.05559030570203</v>
      </c>
      <c r="AF27" s="130">
        <f t="shared" si="14"/>
        <v>49.643066352922489</v>
      </c>
      <c r="AG27" s="109">
        <f t="shared" si="15"/>
        <v>717.34230879972995</v>
      </c>
      <c r="AH27" s="135">
        <f t="shared" si="16"/>
        <v>188.64365214110543</v>
      </c>
      <c r="AI27" s="137">
        <f t="shared" si="17"/>
        <v>9.3896713615023479</v>
      </c>
    </row>
    <row r="28" spans="1:35" s="14" customFormat="1" ht="20.100000000000001" customHeight="1" x14ac:dyDescent="0.15">
      <c r="A28" s="26">
        <v>23</v>
      </c>
      <c r="B28" s="22" t="s">
        <v>20</v>
      </c>
      <c r="C28" s="78">
        <v>4502</v>
      </c>
      <c r="D28" s="87">
        <f t="shared" si="6"/>
        <v>83.7</v>
      </c>
      <c r="E28" s="88">
        <f t="shared" si="7"/>
        <v>79.099999999999994</v>
      </c>
      <c r="F28" s="88">
        <f t="shared" si="8"/>
        <v>4.5999999999999996</v>
      </c>
      <c r="G28" s="96">
        <f t="shared" si="1"/>
        <v>0</v>
      </c>
      <c r="H28" s="44">
        <v>0</v>
      </c>
      <c r="I28" s="44">
        <v>0</v>
      </c>
      <c r="J28" s="96">
        <f t="shared" si="9"/>
        <v>68</v>
      </c>
      <c r="K28" s="44">
        <v>65.2</v>
      </c>
      <c r="L28" s="44">
        <v>2.8</v>
      </c>
      <c r="M28" s="96">
        <f t="shared" si="10"/>
        <v>9.1999999999999993</v>
      </c>
      <c r="N28" s="44">
        <v>7.8</v>
      </c>
      <c r="O28" s="44">
        <v>1.4</v>
      </c>
      <c r="P28" s="96">
        <f t="shared" si="20"/>
        <v>6.5</v>
      </c>
      <c r="Q28" s="44">
        <v>6.1</v>
      </c>
      <c r="R28" s="54">
        <v>0.4</v>
      </c>
      <c r="S28" s="96">
        <f t="shared" si="21"/>
        <v>0</v>
      </c>
      <c r="T28" s="44">
        <v>0</v>
      </c>
      <c r="U28" s="44">
        <v>0</v>
      </c>
      <c r="V28" s="96">
        <f t="shared" si="11"/>
        <v>0</v>
      </c>
      <c r="W28" s="44">
        <v>0</v>
      </c>
      <c r="X28" s="44">
        <v>0</v>
      </c>
      <c r="Y28" s="100">
        <v>0</v>
      </c>
      <c r="Z28" s="107">
        <f t="shared" si="18"/>
        <v>83.7</v>
      </c>
      <c r="AA28" s="113">
        <f t="shared" si="2"/>
        <v>83.7</v>
      </c>
      <c r="AB28" s="122">
        <f t="shared" si="3"/>
        <v>77.2</v>
      </c>
      <c r="AC28" s="123">
        <f t="shared" si="4"/>
        <v>6.5</v>
      </c>
      <c r="AD28" s="133">
        <f t="shared" si="12"/>
        <v>599.73345179920034</v>
      </c>
      <c r="AE28" s="129">
        <f t="shared" si="13"/>
        <v>553.15916940141301</v>
      </c>
      <c r="AF28" s="130">
        <f t="shared" si="14"/>
        <v>46.574282397787364</v>
      </c>
      <c r="AG28" s="109">
        <f t="shared" si="15"/>
        <v>599.73345179920034</v>
      </c>
      <c r="AH28" s="135">
        <f t="shared" si="16"/>
        <v>0</v>
      </c>
      <c r="AI28" s="137">
        <f t="shared" si="17"/>
        <v>7.7658303464755072</v>
      </c>
    </row>
    <row r="29" spans="1:35" s="14" customFormat="1" ht="20.100000000000001" customHeight="1" x14ac:dyDescent="0.15">
      <c r="A29" s="26">
        <v>24</v>
      </c>
      <c r="B29" s="22" t="s">
        <v>21</v>
      </c>
      <c r="C29" s="78">
        <v>10117</v>
      </c>
      <c r="D29" s="87">
        <f>G29+J29+M29+P29+S29+V29</f>
        <v>194.5</v>
      </c>
      <c r="E29" s="88">
        <f t="shared" si="7"/>
        <v>176.50000000000003</v>
      </c>
      <c r="F29" s="88">
        <f t="shared" si="8"/>
        <v>18</v>
      </c>
      <c r="G29" s="96">
        <f>SUM(H29:I29)</f>
        <v>0</v>
      </c>
      <c r="H29" s="44">
        <v>0</v>
      </c>
      <c r="I29" s="44">
        <v>0</v>
      </c>
      <c r="J29" s="96">
        <f t="shared" si="9"/>
        <v>139.4</v>
      </c>
      <c r="K29" s="44">
        <v>130.80000000000001</v>
      </c>
      <c r="L29" s="44">
        <v>8.6</v>
      </c>
      <c r="M29" s="96">
        <f t="shared" si="10"/>
        <v>6.4</v>
      </c>
      <c r="N29" s="44">
        <v>3.8</v>
      </c>
      <c r="O29" s="44">
        <v>2.6</v>
      </c>
      <c r="P29" s="96">
        <f>SUM(Q29:R29)</f>
        <v>38.5</v>
      </c>
      <c r="Q29" s="44">
        <v>37.6</v>
      </c>
      <c r="R29" s="44">
        <v>0.9</v>
      </c>
      <c r="S29" s="96">
        <f t="shared" si="21"/>
        <v>0</v>
      </c>
      <c r="T29" s="44">
        <v>0</v>
      </c>
      <c r="U29" s="44">
        <v>0</v>
      </c>
      <c r="V29" s="96">
        <f t="shared" si="11"/>
        <v>10.199999999999999</v>
      </c>
      <c r="W29" s="44">
        <v>4.3</v>
      </c>
      <c r="X29" s="44">
        <v>5.9</v>
      </c>
      <c r="Y29" s="100">
        <v>59.3</v>
      </c>
      <c r="Z29" s="107">
        <f t="shared" si="18"/>
        <v>253.8</v>
      </c>
      <c r="AA29" s="114">
        <f>SUM(AB29:AC29)</f>
        <v>194.5</v>
      </c>
      <c r="AB29" s="96">
        <f>G29+J29+M29+S29+V29</f>
        <v>156</v>
      </c>
      <c r="AC29" s="124">
        <f>P29</f>
        <v>38.5</v>
      </c>
      <c r="AD29" s="133">
        <f t="shared" si="12"/>
        <v>620.16344256074888</v>
      </c>
      <c r="AE29" s="129">
        <f t="shared" si="13"/>
        <v>497.40615444461099</v>
      </c>
      <c r="AF29" s="130">
        <f t="shared" si="14"/>
        <v>122.75728811613797</v>
      </c>
      <c r="AG29" s="109">
        <f t="shared" si="15"/>
        <v>809.24155126950166</v>
      </c>
      <c r="AH29" s="135">
        <f t="shared" si="16"/>
        <v>189.07810870875275</v>
      </c>
      <c r="AI29" s="137">
        <f t="shared" si="17"/>
        <v>19.794344473007712</v>
      </c>
    </row>
    <row r="30" spans="1:35" s="14" customFormat="1" ht="20.100000000000001" customHeight="1" x14ac:dyDescent="0.15">
      <c r="A30" s="26">
        <v>25</v>
      </c>
      <c r="B30" s="22" t="s">
        <v>22</v>
      </c>
      <c r="C30" s="78">
        <v>13350</v>
      </c>
      <c r="D30" s="87">
        <f t="shared" si="6"/>
        <v>235.8</v>
      </c>
      <c r="E30" s="88">
        <f t="shared" si="7"/>
        <v>206.3</v>
      </c>
      <c r="F30" s="88">
        <f t="shared" si="8"/>
        <v>29.5</v>
      </c>
      <c r="G30" s="96">
        <f t="shared" si="1"/>
        <v>0</v>
      </c>
      <c r="H30" s="44">
        <v>0</v>
      </c>
      <c r="I30" s="44">
        <v>0</v>
      </c>
      <c r="J30" s="96">
        <f t="shared" si="9"/>
        <v>196.2</v>
      </c>
      <c r="K30" s="44">
        <v>185.1</v>
      </c>
      <c r="L30" s="44">
        <v>11.1</v>
      </c>
      <c r="M30" s="96">
        <f t="shared" si="10"/>
        <v>9.3000000000000007</v>
      </c>
      <c r="N30" s="44">
        <v>5.6</v>
      </c>
      <c r="O30" s="44">
        <v>3.7</v>
      </c>
      <c r="P30" s="96">
        <f t="shared" si="20"/>
        <v>17</v>
      </c>
      <c r="Q30" s="44">
        <v>15.3</v>
      </c>
      <c r="R30" s="44">
        <v>1.7</v>
      </c>
      <c r="S30" s="96">
        <f t="shared" si="21"/>
        <v>0</v>
      </c>
      <c r="T30" s="44">
        <v>0</v>
      </c>
      <c r="U30" s="44">
        <v>0</v>
      </c>
      <c r="V30" s="96">
        <f t="shared" si="11"/>
        <v>13.3</v>
      </c>
      <c r="W30" s="44">
        <v>0.3</v>
      </c>
      <c r="X30" s="54">
        <v>13</v>
      </c>
      <c r="Y30" s="254">
        <v>64.3</v>
      </c>
      <c r="Z30" s="107">
        <f t="shared" si="18"/>
        <v>300.10000000000002</v>
      </c>
      <c r="AA30" s="113">
        <f t="shared" si="2"/>
        <v>235.8</v>
      </c>
      <c r="AB30" s="122">
        <f t="shared" si="3"/>
        <v>218.8</v>
      </c>
      <c r="AC30" s="123">
        <f t="shared" si="4"/>
        <v>17</v>
      </c>
      <c r="AD30" s="133">
        <f t="shared" si="12"/>
        <v>569.77165639724547</v>
      </c>
      <c r="AE30" s="129">
        <f t="shared" si="13"/>
        <v>528.69397124562033</v>
      </c>
      <c r="AF30" s="130">
        <f t="shared" si="14"/>
        <v>41.077685151624983</v>
      </c>
      <c r="AG30" s="109">
        <f t="shared" si="15"/>
        <v>725.14195964721523</v>
      </c>
      <c r="AH30" s="135">
        <f t="shared" si="16"/>
        <v>155.37030324996979</v>
      </c>
      <c r="AI30" s="137">
        <f t="shared" si="17"/>
        <v>7.2094995759117895</v>
      </c>
    </row>
    <row r="31" spans="1:35" s="14" customFormat="1" ht="20.100000000000001" customHeight="1" x14ac:dyDescent="0.15">
      <c r="A31" s="26">
        <v>26</v>
      </c>
      <c r="B31" s="22" t="s">
        <v>75</v>
      </c>
      <c r="C31" s="78">
        <v>7545</v>
      </c>
      <c r="D31" s="87">
        <f t="shared" si="6"/>
        <v>132.4</v>
      </c>
      <c r="E31" s="88">
        <f t="shared" si="7"/>
        <v>125.6</v>
      </c>
      <c r="F31" s="88">
        <f t="shared" si="8"/>
        <v>6.7999999999999989</v>
      </c>
      <c r="G31" s="96">
        <f t="shared" si="1"/>
        <v>0</v>
      </c>
      <c r="H31" s="44">
        <v>0</v>
      </c>
      <c r="I31" s="44">
        <v>0</v>
      </c>
      <c r="J31" s="96">
        <f t="shared" si="9"/>
        <v>102.9</v>
      </c>
      <c r="K31" s="44">
        <v>101</v>
      </c>
      <c r="L31" s="44">
        <v>1.9</v>
      </c>
      <c r="M31" s="96">
        <f t="shared" si="10"/>
        <v>5.6</v>
      </c>
      <c r="N31" s="44">
        <v>5.3</v>
      </c>
      <c r="O31" s="44">
        <v>0.3</v>
      </c>
      <c r="P31" s="96">
        <f t="shared" si="20"/>
        <v>19.8</v>
      </c>
      <c r="Q31" s="44">
        <v>19.3</v>
      </c>
      <c r="R31" s="44">
        <v>0.5</v>
      </c>
      <c r="S31" s="96">
        <f t="shared" si="21"/>
        <v>0</v>
      </c>
      <c r="T31" s="44">
        <v>0</v>
      </c>
      <c r="U31" s="44">
        <v>0</v>
      </c>
      <c r="V31" s="96">
        <f t="shared" si="11"/>
        <v>4.0999999999999996</v>
      </c>
      <c r="W31" s="44">
        <v>0</v>
      </c>
      <c r="X31" s="44">
        <v>4.0999999999999996</v>
      </c>
      <c r="Y31" s="100">
        <v>42.6</v>
      </c>
      <c r="Z31" s="107">
        <f t="shared" si="18"/>
        <v>175</v>
      </c>
      <c r="AA31" s="115">
        <f t="shared" si="2"/>
        <v>132.4</v>
      </c>
      <c r="AB31" s="122">
        <f t="shared" si="3"/>
        <v>112.6</v>
      </c>
      <c r="AC31" s="123">
        <f t="shared" si="4"/>
        <v>19.8</v>
      </c>
      <c r="AD31" s="133">
        <f t="shared" si="12"/>
        <v>566.06596977276126</v>
      </c>
      <c r="AE31" s="129">
        <f t="shared" si="13"/>
        <v>481.41259967079242</v>
      </c>
      <c r="AF31" s="130">
        <f t="shared" si="14"/>
        <v>84.653370101968818</v>
      </c>
      <c r="AG31" s="109">
        <f t="shared" si="15"/>
        <v>748.19897817396702</v>
      </c>
      <c r="AH31" s="135">
        <f t="shared" si="16"/>
        <v>182.1330084012057</v>
      </c>
      <c r="AI31" s="137">
        <f t="shared" si="17"/>
        <v>14.954682779456192</v>
      </c>
    </row>
    <row r="32" spans="1:35" s="14" customFormat="1" ht="20.100000000000001" customHeight="1" x14ac:dyDescent="0.15">
      <c r="A32" s="26">
        <v>27</v>
      </c>
      <c r="B32" s="22" t="s">
        <v>24</v>
      </c>
      <c r="C32" s="78">
        <v>2763</v>
      </c>
      <c r="D32" s="87">
        <f t="shared" si="6"/>
        <v>49.5</v>
      </c>
      <c r="E32" s="88">
        <f t="shared" si="7"/>
        <v>45.900000000000006</v>
      </c>
      <c r="F32" s="88">
        <f t="shared" si="8"/>
        <v>3.6</v>
      </c>
      <c r="G32" s="96">
        <f>SUM(H32:I32)</f>
        <v>0</v>
      </c>
      <c r="H32" s="44">
        <v>0</v>
      </c>
      <c r="I32" s="44">
        <v>0</v>
      </c>
      <c r="J32" s="96">
        <f t="shared" si="9"/>
        <v>39</v>
      </c>
      <c r="K32" s="44">
        <v>38.200000000000003</v>
      </c>
      <c r="L32" s="44">
        <v>0.8</v>
      </c>
      <c r="M32" s="96">
        <f t="shared" si="10"/>
        <v>2.1</v>
      </c>
      <c r="N32" s="44">
        <v>2</v>
      </c>
      <c r="O32" s="44">
        <v>0.1</v>
      </c>
      <c r="P32" s="96">
        <f t="shared" si="20"/>
        <v>5.9</v>
      </c>
      <c r="Q32" s="44">
        <v>5.7</v>
      </c>
      <c r="R32" s="44">
        <v>0.2</v>
      </c>
      <c r="S32" s="96">
        <f t="shared" si="21"/>
        <v>0</v>
      </c>
      <c r="T32" s="44">
        <v>0</v>
      </c>
      <c r="U32" s="44">
        <v>0</v>
      </c>
      <c r="V32" s="96">
        <f t="shared" si="11"/>
        <v>2.5</v>
      </c>
      <c r="W32" s="44">
        <v>0</v>
      </c>
      <c r="X32" s="44">
        <v>2.5</v>
      </c>
      <c r="Y32" s="100">
        <v>13.7</v>
      </c>
      <c r="Z32" s="107">
        <f t="shared" si="18"/>
        <v>63.2</v>
      </c>
      <c r="AA32" s="113">
        <f>SUM(AB32:AC32)</f>
        <v>49.5</v>
      </c>
      <c r="AB32" s="122">
        <f>G32+J32+M32+S32+V32</f>
        <v>43.6</v>
      </c>
      <c r="AC32" s="123">
        <f>P32</f>
        <v>5.9</v>
      </c>
      <c r="AD32" s="133">
        <f t="shared" si="12"/>
        <v>577.91320794367971</v>
      </c>
      <c r="AE32" s="129">
        <f t="shared" si="13"/>
        <v>509.03062356251394</v>
      </c>
      <c r="AF32" s="130">
        <f t="shared" si="14"/>
        <v>68.88258438116587</v>
      </c>
      <c r="AG32" s="109">
        <f t="shared" si="15"/>
        <v>737.86090387960724</v>
      </c>
      <c r="AH32" s="135">
        <f t="shared" si="16"/>
        <v>159.9476959359275</v>
      </c>
      <c r="AI32" s="137">
        <f t="shared" si="17"/>
        <v>11.919191919191919</v>
      </c>
    </row>
    <row r="33" spans="1:35" s="14" customFormat="1" ht="20.100000000000001" customHeight="1" x14ac:dyDescent="0.15">
      <c r="A33" s="26">
        <v>28</v>
      </c>
      <c r="B33" s="22" t="s">
        <v>76</v>
      </c>
      <c r="C33" s="78">
        <v>2213</v>
      </c>
      <c r="D33" s="87">
        <f t="shared" si="6"/>
        <v>43.4</v>
      </c>
      <c r="E33" s="88">
        <f t="shared" si="7"/>
        <v>36.4</v>
      </c>
      <c r="F33" s="88">
        <f t="shared" si="8"/>
        <v>7</v>
      </c>
      <c r="G33" s="96">
        <f t="shared" si="1"/>
        <v>0</v>
      </c>
      <c r="H33" s="44">
        <v>0</v>
      </c>
      <c r="I33" s="44">
        <v>0</v>
      </c>
      <c r="J33" s="96">
        <f t="shared" si="9"/>
        <v>36</v>
      </c>
      <c r="K33" s="44">
        <v>30.2</v>
      </c>
      <c r="L33" s="44">
        <v>5.8</v>
      </c>
      <c r="M33" s="96">
        <f t="shared" si="10"/>
        <v>2.8</v>
      </c>
      <c r="N33" s="44">
        <v>1.9</v>
      </c>
      <c r="O33" s="44">
        <v>0.9</v>
      </c>
      <c r="P33" s="96">
        <f t="shared" si="20"/>
        <v>4.5999999999999996</v>
      </c>
      <c r="Q33" s="44">
        <v>4.3</v>
      </c>
      <c r="R33" s="44">
        <v>0.3</v>
      </c>
      <c r="S33" s="96">
        <f t="shared" si="21"/>
        <v>0</v>
      </c>
      <c r="T33" s="44">
        <v>0</v>
      </c>
      <c r="U33" s="44">
        <v>0</v>
      </c>
      <c r="V33" s="96">
        <f t="shared" si="11"/>
        <v>0</v>
      </c>
      <c r="W33" s="44">
        <v>0</v>
      </c>
      <c r="X33" s="44">
        <v>0</v>
      </c>
      <c r="Y33" s="100">
        <v>15.6</v>
      </c>
      <c r="Z33" s="107">
        <f t="shared" si="18"/>
        <v>59</v>
      </c>
      <c r="AA33" s="113">
        <f>SUM(AB33:AC33)</f>
        <v>43.4</v>
      </c>
      <c r="AB33" s="122">
        <f t="shared" si="3"/>
        <v>38.799999999999997</v>
      </c>
      <c r="AC33" s="123">
        <f t="shared" si="4"/>
        <v>4.5999999999999996</v>
      </c>
      <c r="AD33" s="133">
        <f t="shared" si="12"/>
        <v>632.62539539087197</v>
      </c>
      <c r="AE33" s="129">
        <f t="shared" si="13"/>
        <v>565.57293412824504</v>
      </c>
      <c r="AF33" s="130">
        <f t="shared" si="14"/>
        <v>67.052461262626991</v>
      </c>
      <c r="AG33" s="109">
        <f t="shared" si="15"/>
        <v>860.02069880325928</v>
      </c>
      <c r="AH33" s="135">
        <f t="shared" si="16"/>
        <v>227.39530341238719</v>
      </c>
      <c r="AI33" s="137">
        <f t="shared" si="17"/>
        <v>10.599078341013824</v>
      </c>
    </row>
    <row r="34" spans="1:35" s="14" customFormat="1" ht="20.100000000000001" customHeight="1" x14ac:dyDescent="0.15">
      <c r="A34" s="26">
        <v>29</v>
      </c>
      <c r="B34" s="22" t="s">
        <v>25</v>
      </c>
      <c r="C34" s="78">
        <v>7577</v>
      </c>
      <c r="D34" s="87">
        <f t="shared" si="6"/>
        <v>118.4</v>
      </c>
      <c r="E34" s="88">
        <f t="shared" si="7"/>
        <v>113.3</v>
      </c>
      <c r="F34" s="88">
        <f t="shared" si="8"/>
        <v>5.1000000000000005</v>
      </c>
      <c r="G34" s="96">
        <f t="shared" si="1"/>
        <v>0</v>
      </c>
      <c r="H34" s="44">
        <v>0</v>
      </c>
      <c r="I34" s="44">
        <v>0</v>
      </c>
      <c r="J34" s="96">
        <f t="shared" si="9"/>
        <v>92.5</v>
      </c>
      <c r="K34" s="44">
        <v>91.6</v>
      </c>
      <c r="L34" s="44">
        <v>0.9</v>
      </c>
      <c r="M34" s="96">
        <f t="shared" si="10"/>
        <v>6.8000000000000007</v>
      </c>
      <c r="N34" s="44">
        <v>6.4</v>
      </c>
      <c r="O34" s="44">
        <v>0.4</v>
      </c>
      <c r="P34" s="96">
        <f t="shared" si="20"/>
        <v>15.4</v>
      </c>
      <c r="Q34" s="44">
        <v>15.3</v>
      </c>
      <c r="R34" s="44">
        <v>0.1</v>
      </c>
      <c r="S34" s="96">
        <f t="shared" si="21"/>
        <v>0</v>
      </c>
      <c r="T34" s="44">
        <v>0</v>
      </c>
      <c r="U34" s="44">
        <v>0</v>
      </c>
      <c r="V34" s="96">
        <f t="shared" si="11"/>
        <v>3.7</v>
      </c>
      <c r="W34" s="44">
        <v>0</v>
      </c>
      <c r="X34" s="44">
        <v>3.7</v>
      </c>
      <c r="Y34" s="100">
        <v>22.8</v>
      </c>
      <c r="Z34" s="107">
        <f t="shared" si="18"/>
        <v>141.20000000000002</v>
      </c>
      <c r="AA34" s="113">
        <f>SUM(AB34:AC34)</f>
        <v>118.4</v>
      </c>
      <c r="AB34" s="122">
        <f t="shared" si="3"/>
        <v>103</v>
      </c>
      <c r="AC34" s="123">
        <f t="shared" si="4"/>
        <v>15.4</v>
      </c>
      <c r="AD34" s="133">
        <f t="shared" si="12"/>
        <v>504.07217087365416</v>
      </c>
      <c r="AE34" s="129">
        <f t="shared" si="13"/>
        <v>438.50872972961469</v>
      </c>
      <c r="AF34" s="130">
        <f t="shared" si="14"/>
        <v>65.563441144039473</v>
      </c>
      <c r="AG34" s="109">
        <f t="shared" si="15"/>
        <v>601.1401226972971</v>
      </c>
      <c r="AH34" s="135">
        <f t="shared" si="16"/>
        <v>97.067951823642858</v>
      </c>
      <c r="AI34" s="137">
        <f t="shared" si="17"/>
        <v>13.006756756756756</v>
      </c>
    </row>
    <row r="35" spans="1:35" s="14" customFormat="1" ht="20.100000000000001" customHeight="1" x14ac:dyDescent="0.15">
      <c r="A35" s="26">
        <v>30</v>
      </c>
      <c r="B35" s="22" t="s">
        <v>26</v>
      </c>
      <c r="C35" s="78">
        <v>3780</v>
      </c>
      <c r="D35" s="87">
        <f>G35+J35+M35+P35+S35+V35</f>
        <v>67.7</v>
      </c>
      <c r="E35" s="88">
        <f t="shared" si="7"/>
        <v>57.1</v>
      </c>
      <c r="F35" s="88">
        <f t="shared" si="8"/>
        <v>10.6</v>
      </c>
      <c r="G35" s="96">
        <f>SUM(H35:I35)</f>
        <v>0</v>
      </c>
      <c r="H35" s="44">
        <v>0</v>
      </c>
      <c r="I35" s="44">
        <v>0</v>
      </c>
      <c r="J35" s="96">
        <f t="shared" si="9"/>
        <v>56.199999999999996</v>
      </c>
      <c r="K35" s="44">
        <v>48.9</v>
      </c>
      <c r="L35" s="44">
        <v>7.3</v>
      </c>
      <c r="M35" s="96">
        <f t="shared" si="10"/>
        <v>5.3000000000000007</v>
      </c>
      <c r="N35" s="44">
        <v>2.2000000000000002</v>
      </c>
      <c r="O35" s="44">
        <v>3.1</v>
      </c>
      <c r="P35" s="96">
        <f t="shared" si="20"/>
        <v>6.2</v>
      </c>
      <c r="Q35" s="44">
        <v>6</v>
      </c>
      <c r="R35" s="44">
        <v>0.2</v>
      </c>
      <c r="S35" s="96">
        <f t="shared" si="21"/>
        <v>0</v>
      </c>
      <c r="T35" s="44">
        <v>0</v>
      </c>
      <c r="U35" s="44">
        <v>0</v>
      </c>
      <c r="V35" s="96">
        <f t="shared" si="11"/>
        <v>0</v>
      </c>
      <c r="W35" s="44">
        <v>0</v>
      </c>
      <c r="X35" s="44">
        <v>0</v>
      </c>
      <c r="Y35" s="100">
        <v>23.3</v>
      </c>
      <c r="Z35" s="107">
        <f t="shared" si="18"/>
        <v>91</v>
      </c>
      <c r="AA35" s="113">
        <f t="shared" si="2"/>
        <v>67.7</v>
      </c>
      <c r="AB35" s="122">
        <f>G35+J35+M35+S35+V35</f>
        <v>61.5</v>
      </c>
      <c r="AC35" s="123">
        <f>P35</f>
        <v>6.2</v>
      </c>
      <c r="AD35" s="133">
        <f t="shared" si="12"/>
        <v>577.74364225977138</v>
      </c>
      <c r="AE35" s="129">
        <f t="shared" si="13"/>
        <v>524.83358934971841</v>
      </c>
      <c r="AF35" s="130">
        <f t="shared" si="14"/>
        <v>52.910052910052912</v>
      </c>
      <c r="AG35" s="109">
        <f t="shared" si="15"/>
        <v>776.58303464755079</v>
      </c>
      <c r="AH35" s="135">
        <f t="shared" si="16"/>
        <v>198.8393923877795</v>
      </c>
      <c r="AI35" s="137">
        <f t="shared" si="17"/>
        <v>9.1580502215657305</v>
      </c>
    </row>
    <row r="36" spans="1:35" s="14" customFormat="1" ht="20.100000000000001" customHeight="1" x14ac:dyDescent="0.15">
      <c r="A36" s="26">
        <v>31</v>
      </c>
      <c r="B36" s="22" t="s">
        <v>77</v>
      </c>
      <c r="C36" s="78">
        <v>4912</v>
      </c>
      <c r="D36" s="87">
        <f t="shared" si="6"/>
        <v>78.5</v>
      </c>
      <c r="E36" s="88">
        <f t="shared" si="7"/>
        <v>76.7</v>
      </c>
      <c r="F36" s="88">
        <f t="shared" si="8"/>
        <v>1.8</v>
      </c>
      <c r="G36" s="96">
        <f t="shared" si="1"/>
        <v>0</v>
      </c>
      <c r="H36" s="44">
        <v>0</v>
      </c>
      <c r="I36" s="44">
        <v>0</v>
      </c>
      <c r="J36" s="96">
        <f t="shared" si="9"/>
        <v>60.7</v>
      </c>
      <c r="K36" s="44">
        <v>60.2</v>
      </c>
      <c r="L36" s="44">
        <v>0.5</v>
      </c>
      <c r="M36" s="96">
        <f t="shared" si="10"/>
        <v>3.4</v>
      </c>
      <c r="N36" s="54">
        <v>2.9</v>
      </c>
      <c r="O36" s="44">
        <v>0.5</v>
      </c>
      <c r="P36" s="96">
        <f t="shared" si="20"/>
        <v>10.3</v>
      </c>
      <c r="Q36" s="44">
        <v>10.3</v>
      </c>
      <c r="R36" s="44">
        <v>0</v>
      </c>
      <c r="S36" s="96">
        <f t="shared" si="21"/>
        <v>0</v>
      </c>
      <c r="T36" s="44">
        <v>0</v>
      </c>
      <c r="U36" s="44">
        <v>0</v>
      </c>
      <c r="V36" s="96">
        <f t="shared" si="11"/>
        <v>4.0999999999999996</v>
      </c>
      <c r="W36" s="44">
        <v>3.3</v>
      </c>
      <c r="X36" s="44">
        <v>0.8</v>
      </c>
      <c r="Y36" s="100">
        <v>12.3</v>
      </c>
      <c r="Z36" s="107">
        <f t="shared" si="18"/>
        <v>90.8</v>
      </c>
      <c r="AA36" s="113">
        <f t="shared" si="2"/>
        <v>78.5</v>
      </c>
      <c r="AB36" s="122">
        <f t="shared" si="3"/>
        <v>68.2</v>
      </c>
      <c r="AC36" s="123">
        <f t="shared" si="4"/>
        <v>10.3</v>
      </c>
      <c r="AD36" s="133">
        <f t="shared" si="12"/>
        <v>515.52485026794159</v>
      </c>
      <c r="AE36" s="129">
        <f t="shared" si="13"/>
        <v>447.88273615635177</v>
      </c>
      <c r="AF36" s="130">
        <f t="shared" si="14"/>
        <v>67.642114111589791</v>
      </c>
      <c r="AG36" s="109">
        <f t="shared" si="15"/>
        <v>596.3013554691604</v>
      </c>
      <c r="AH36" s="135">
        <f t="shared" si="16"/>
        <v>80.776505201218868</v>
      </c>
      <c r="AI36" s="137">
        <f t="shared" si="17"/>
        <v>13.121019108280255</v>
      </c>
    </row>
    <row r="37" spans="1:35" s="14" customFormat="1" ht="20.100000000000001" customHeight="1" x14ac:dyDescent="0.15">
      <c r="A37" s="26">
        <v>32</v>
      </c>
      <c r="B37" s="22" t="s">
        <v>78</v>
      </c>
      <c r="C37" s="78">
        <v>14199</v>
      </c>
      <c r="D37" s="87">
        <f t="shared" si="6"/>
        <v>262.60000000000002</v>
      </c>
      <c r="E37" s="88">
        <f t="shared" si="7"/>
        <v>206.2</v>
      </c>
      <c r="F37" s="88">
        <f t="shared" si="8"/>
        <v>56.4</v>
      </c>
      <c r="G37" s="96">
        <f t="shared" si="1"/>
        <v>0</v>
      </c>
      <c r="H37" s="44">
        <v>0</v>
      </c>
      <c r="I37" s="44">
        <v>0</v>
      </c>
      <c r="J37" s="96">
        <f t="shared" si="9"/>
        <v>216.60000000000002</v>
      </c>
      <c r="K37" s="44">
        <v>171.4</v>
      </c>
      <c r="L37" s="44">
        <v>45.2</v>
      </c>
      <c r="M37" s="96">
        <f t="shared" si="10"/>
        <v>17</v>
      </c>
      <c r="N37" s="44">
        <v>8.1999999999999993</v>
      </c>
      <c r="O37" s="44">
        <v>8.8000000000000007</v>
      </c>
      <c r="P37" s="96">
        <f t="shared" si="20"/>
        <v>29</v>
      </c>
      <c r="Q37" s="44">
        <v>26.6</v>
      </c>
      <c r="R37" s="44">
        <v>2.4</v>
      </c>
      <c r="S37" s="96">
        <f t="shared" si="21"/>
        <v>0</v>
      </c>
      <c r="T37" s="44">
        <v>0</v>
      </c>
      <c r="U37" s="44">
        <v>0</v>
      </c>
      <c r="V37" s="96">
        <f t="shared" si="11"/>
        <v>0</v>
      </c>
      <c r="W37" s="44">
        <v>0</v>
      </c>
      <c r="X37" s="44">
        <v>0</v>
      </c>
      <c r="Y37" s="100">
        <v>75.3</v>
      </c>
      <c r="Z37" s="107">
        <f t="shared" si="18"/>
        <v>337.90000000000003</v>
      </c>
      <c r="AA37" s="113">
        <f t="shared" si="2"/>
        <v>262.60000000000002</v>
      </c>
      <c r="AB37" s="122">
        <f t="shared" si="3"/>
        <v>233.60000000000002</v>
      </c>
      <c r="AC37" s="123">
        <f t="shared" si="4"/>
        <v>29</v>
      </c>
      <c r="AD37" s="133">
        <f t="shared" si="12"/>
        <v>596.58903739245613</v>
      </c>
      <c r="AE37" s="129">
        <f t="shared" si="13"/>
        <v>530.70525184644998</v>
      </c>
      <c r="AF37" s="130">
        <f t="shared" si="14"/>
        <v>65.883785546006195</v>
      </c>
      <c r="AG37" s="109">
        <f t="shared" si="15"/>
        <v>767.65969434467218</v>
      </c>
      <c r="AH37" s="135">
        <f t="shared" si="16"/>
        <v>171.07065695221607</v>
      </c>
      <c r="AI37" s="137">
        <f t="shared" si="17"/>
        <v>11.043412033511043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79">
        <v>10183</v>
      </c>
      <c r="D38" s="89">
        <f t="shared" si="6"/>
        <v>187.3</v>
      </c>
      <c r="E38" s="90">
        <f t="shared" si="7"/>
        <v>163.6</v>
      </c>
      <c r="F38" s="90">
        <f t="shared" si="8"/>
        <v>23.7</v>
      </c>
      <c r="G38" s="97">
        <f t="shared" si="1"/>
        <v>0</v>
      </c>
      <c r="H38" s="45">
        <v>0</v>
      </c>
      <c r="I38" s="45">
        <v>0</v>
      </c>
      <c r="J38" s="97">
        <f t="shared" si="9"/>
        <v>133.6</v>
      </c>
      <c r="K38" s="45">
        <v>133</v>
      </c>
      <c r="L38" s="45">
        <v>0.6</v>
      </c>
      <c r="M38" s="97">
        <f t="shared" si="10"/>
        <v>8.1</v>
      </c>
      <c r="N38" s="45">
        <v>6.9</v>
      </c>
      <c r="O38" s="45">
        <v>1.2</v>
      </c>
      <c r="P38" s="97">
        <f t="shared" si="20"/>
        <v>24.3</v>
      </c>
      <c r="Q38" s="45">
        <v>23.7</v>
      </c>
      <c r="R38" s="45">
        <v>0.6</v>
      </c>
      <c r="S38" s="97">
        <f>SUM(T38:U38)</f>
        <v>0</v>
      </c>
      <c r="T38" s="45">
        <v>0</v>
      </c>
      <c r="U38" s="45">
        <v>0</v>
      </c>
      <c r="V38" s="97">
        <f t="shared" si="11"/>
        <v>21.3</v>
      </c>
      <c r="W38" s="45">
        <v>0</v>
      </c>
      <c r="X38" s="45">
        <v>21.3</v>
      </c>
      <c r="Y38" s="101">
        <v>48.6</v>
      </c>
      <c r="Z38" s="108">
        <f>D38+Y38</f>
        <v>235.9</v>
      </c>
      <c r="AA38" s="116">
        <f t="shared" si="2"/>
        <v>187.3</v>
      </c>
      <c r="AB38" s="125">
        <f t="shared" si="3"/>
        <v>163</v>
      </c>
      <c r="AC38" s="126">
        <f t="shared" si="4"/>
        <v>24.3</v>
      </c>
      <c r="AD38" s="133">
        <f t="shared" si="12"/>
        <v>593.3355085800813</v>
      </c>
      <c r="AE38" s="129">
        <f t="shared" si="13"/>
        <v>516.35711638309272</v>
      </c>
      <c r="AF38" s="130">
        <f t="shared" si="14"/>
        <v>76.978392196988651</v>
      </c>
      <c r="AG38" s="109">
        <f t="shared" si="15"/>
        <v>747.29229297405868</v>
      </c>
      <c r="AH38" s="135">
        <f t="shared" si="16"/>
        <v>153.9567843939773</v>
      </c>
      <c r="AI38" s="137">
        <f t="shared" si="17"/>
        <v>12.973838761345434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  <mergeCell ref="J3:L3"/>
    <mergeCell ref="M3:O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&amp;C&amp;14令和８年３月分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zoomScale="90" zoomScaleNormal="90" zoomScaleSheetLayoutView="75" workbookViewId="0">
      <selection sqref="A1:B4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53" t="s">
        <v>102</v>
      </c>
      <c r="B1" s="354"/>
      <c r="C1" s="359" t="s">
        <v>31</v>
      </c>
      <c r="D1" s="152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22" t="s">
        <v>38</v>
      </c>
      <c r="AB1" s="323"/>
      <c r="AC1" s="324"/>
      <c r="AD1" s="347" t="s">
        <v>56</v>
      </c>
      <c r="AE1" s="309"/>
      <c r="AF1" s="348"/>
      <c r="AG1" s="368" t="s">
        <v>57</v>
      </c>
      <c r="AH1" s="371" t="s">
        <v>58</v>
      </c>
      <c r="AI1" s="306" t="s">
        <v>45</v>
      </c>
    </row>
    <row r="2" spans="1:35" ht="20.100000000000001" customHeight="1" x14ac:dyDescent="0.15">
      <c r="A2" s="355"/>
      <c r="B2" s="356"/>
      <c r="C2" s="360"/>
      <c r="D2" s="376" t="s">
        <v>38</v>
      </c>
      <c r="E2" s="377"/>
      <c r="F2" s="377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362" t="s">
        <v>36</v>
      </c>
      <c r="Z2" s="351" t="s">
        <v>37</v>
      </c>
      <c r="AA2" s="325"/>
      <c r="AB2" s="326"/>
      <c r="AC2" s="327"/>
      <c r="AD2" s="349"/>
      <c r="AE2" s="310"/>
      <c r="AF2" s="350"/>
      <c r="AG2" s="369"/>
      <c r="AH2" s="372"/>
      <c r="AI2" s="307"/>
    </row>
    <row r="3" spans="1:35" ht="20.100000000000001" customHeight="1" x14ac:dyDescent="0.15">
      <c r="A3" s="355"/>
      <c r="B3" s="356"/>
      <c r="C3" s="360"/>
      <c r="D3" s="378"/>
      <c r="E3" s="379"/>
      <c r="F3" s="379"/>
      <c r="G3" s="365" t="s">
        <v>41</v>
      </c>
      <c r="H3" s="366"/>
      <c r="I3" s="367"/>
      <c r="J3" s="365" t="s">
        <v>42</v>
      </c>
      <c r="K3" s="366"/>
      <c r="L3" s="367"/>
      <c r="M3" s="365" t="s">
        <v>43</v>
      </c>
      <c r="N3" s="366"/>
      <c r="O3" s="367"/>
      <c r="P3" s="365" t="s">
        <v>44</v>
      </c>
      <c r="Q3" s="366"/>
      <c r="R3" s="367"/>
      <c r="S3" s="365" t="s">
        <v>40</v>
      </c>
      <c r="T3" s="366"/>
      <c r="U3" s="367"/>
      <c r="V3" s="365" t="s">
        <v>39</v>
      </c>
      <c r="W3" s="366"/>
      <c r="X3" s="367"/>
      <c r="Y3" s="363"/>
      <c r="Z3" s="351"/>
      <c r="AA3" s="325"/>
      <c r="AB3" s="326"/>
      <c r="AC3" s="327"/>
      <c r="AD3" s="349"/>
      <c r="AE3" s="310"/>
      <c r="AF3" s="350"/>
      <c r="AG3" s="369"/>
      <c r="AH3" s="372"/>
      <c r="AI3" s="307"/>
    </row>
    <row r="4" spans="1:35" ht="20.100000000000001" customHeight="1" thickBot="1" x14ac:dyDescent="0.2">
      <c r="A4" s="357"/>
      <c r="B4" s="358"/>
      <c r="C4" s="361"/>
      <c r="D4" s="143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64"/>
      <c r="Z4" s="352"/>
      <c r="AA4" s="110" t="s">
        <v>35</v>
      </c>
      <c r="AB4" s="173" t="s">
        <v>65</v>
      </c>
      <c r="AC4" s="174" t="s">
        <v>34</v>
      </c>
      <c r="AD4" s="131"/>
      <c r="AE4" s="173" t="s">
        <v>65</v>
      </c>
      <c r="AF4" s="189" t="s">
        <v>34</v>
      </c>
      <c r="AG4" s="370"/>
      <c r="AH4" s="373"/>
      <c r="AI4" s="308"/>
    </row>
    <row r="5" spans="1:35" s="27" customFormat="1" ht="22.5" customHeight="1" thickBot="1" x14ac:dyDescent="0.2">
      <c r="A5" s="374" t="s">
        <v>55</v>
      </c>
      <c r="B5" s="375"/>
      <c r="C5" s="138">
        <f t="shared" ref="C5:AC5" si="0">C16+C25+C35+C42</f>
        <v>1128313</v>
      </c>
      <c r="D5" s="83">
        <f t="shared" si="0"/>
        <v>19356.900000000001</v>
      </c>
      <c r="E5" s="31">
        <f t="shared" si="0"/>
        <v>17504.300000000003</v>
      </c>
      <c r="F5" s="31">
        <f t="shared" si="0"/>
        <v>1852.6</v>
      </c>
      <c r="G5" s="193">
        <f t="shared" si="0"/>
        <v>358.5</v>
      </c>
      <c r="H5" s="31">
        <f t="shared" si="0"/>
        <v>358.5</v>
      </c>
      <c r="I5" s="31">
        <f t="shared" si="0"/>
        <v>0</v>
      </c>
      <c r="J5" s="193">
        <f t="shared" si="0"/>
        <v>14993.300000000001</v>
      </c>
      <c r="K5" s="31">
        <f t="shared" si="0"/>
        <v>13844.8</v>
      </c>
      <c r="L5" s="31">
        <f t="shared" si="0"/>
        <v>1148.5</v>
      </c>
      <c r="M5" s="193">
        <f t="shared" si="0"/>
        <v>885.5</v>
      </c>
      <c r="N5" s="31">
        <f t="shared" si="0"/>
        <v>643.90000000000009</v>
      </c>
      <c r="O5" s="31">
        <f t="shared" si="0"/>
        <v>241.60000000000002</v>
      </c>
      <c r="P5" s="193">
        <f t="shared" si="0"/>
        <v>2535.5</v>
      </c>
      <c r="Q5" s="31">
        <f t="shared" si="0"/>
        <v>2456.3000000000002</v>
      </c>
      <c r="R5" s="31">
        <f t="shared" si="0"/>
        <v>79.199999999999989</v>
      </c>
      <c r="S5" s="193">
        <f t="shared" si="0"/>
        <v>1.4</v>
      </c>
      <c r="T5" s="31">
        <f t="shared" si="0"/>
        <v>1.3</v>
      </c>
      <c r="U5" s="31">
        <f t="shared" si="0"/>
        <v>0.1</v>
      </c>
      <c r="V5" s="193">
        <f t="shared" si="0"/>
        <v>582.70000000000005</v>
      </c>
      <c r="W5" s="31">
        <f t="shared" si="0"/>
        <v>199.5</v>
      </c>
      <c r="X5" s="31">
        <f t="shared" si="0"/>
        <v>383.20000000000005</v>
      </c>
      <c r="Y5" s="98">
        <f t="shared" si="0"/>
        <v>9301.7000000000007</v>
      </c>
      <c r="Z5" s="156">
        <f t="shared" si="0"/>
        <v>28658.600000000002</v>
      </c>
      <c r="AA5" s="111">
        <f t="shared" si="0"/>
        <v>19356.900000000001</v>
      </c>
      <c r="AB5" s="175">
        <f t="shared" si="0"/>
        <v>16821.400000000001</v>
      </c>
      <c r="AC5" s="176">
        <f t="shared" si="0"/>
        <v>2535.5</v>
      </c>
      <c r="AD5" s="132">
        <f>AA5/C5/基本データ!$AL$7*1000000</f>
        <v>553.40683749301661</v>
      </c>
      <c r="AE5" s="190">
        <f>AB5/C5/基本データ!$AL$7*1000000</f>
        <v>480.91780069148626</v>
      </c>
      <c r="AF5" s="191">
        <f>AC5/C5/基本データ!$AL$7*1000000</f>
        <v>72.489036801530389</v>
      </c>
      <c r="AG5" s="198">
        <f>Z5/C5/基本データ!$AL$7*1000000</f>
        <v>819.33910868875523</v>
      </c>
      <c r="AH5" s="134">
        <f>Y5/C5/基本データ!$AL$7*1000000</f>
        <v>265.93227119573862</v>
      </c>
      <c r="AI5" s="199">
        <f>AC5*100/AA5</f>
        <v>13.098688323026931</v>
      </c>
    </row>
    <row r="6" spans="1:35" s="6" customFormat="1" ht="20.100000000000001" customHeight="1" thickTop="1" x14ac:dyDescent="0.15">
      <c r="A6" s="380" t="s">
        <v>47</v>
      </c>
      <c r="B6" s="11" t="s">
        <v>79</v>
      </c>
      <c r="C6" s="139">
        <f>基本データ!C33</f>
        <v>2213</v>
      </c>
      <c r="D6" s="144">
        <f>基本データ!D33</f>
        <v>43.4</v>
      </c>
      <c r="E6" s="13">
        <f>基本データ!E33</f>
        <v>36.4</v>
      </c>
      <c r="F6" s="13">
        <f>基本データ!F33</f>
        <v>7</v>
      </c>
      <c r="G6" s="194">
        <f>基本データ!G33</f>
        <v>0</v>
      </c>
      <c r="H6" s="13">
        <f>基本データ!H33</f>
        <v>0</v>
      </c>
      <c r="I6" s="13">
        <f>基本データ!I33</f>
        <v>0</v>
      </c>
      <c r="J6" s="194">
        <f>基本データ!J33</f>
        <v>36</v>
      </c>
      <c r="K6" s="13">
        <f>基本データ!K33</f>
        <v>30.2</v>
      </c>
      <c r="L6" s="13">
        <f>基本データ!L33</f>
        <v>5.8</v>
      </c>
      <c r="M6" s="194">
        <f>基本データ!M33</f>
        <v>2.8</v>
      </c>
      <c r="N6" s="13">
        <f>基本データ!N33</f>
        <v>1.9</v>
      </c>
      <c r="O6" s="13">
        <f>基本データ!O33</f>
        <v>0.9</v>
      </c>
      <c r="P6" s="194">
        <f>基本データ!P33</f>
        <v>4.5999999999999996</v>
      </c>
      <c r="Q6" s="13">
        <f>基本データ!Q33</f>
        <v>4.3</v>
      </c>
      <c r="R6" s="13">
        <f>基本データ!R33</f>
        <v>0.3</v>
      </c>
      <c r="S6" s="194">
        <f>基本データ!S33</f>
        <v>0</v>
      </c>
      <c r="T6" s="13">
        <f>基本データ!T33</f>
        <v>0</v>
      </c>
      <c r="U6" s="13">
        <f>基本データ!U33</f>
        <v>0</v>
      </c>
      <c r="V6" s="194">
        <f>基本データ!V33</f>
        <v>0</v>
      </c>
      <c r="W6" s="13">
        <f>基本データ!W33</f>
        <v>0</v>
      </c>
      <c r="X6" s="13">
        <f>基本データ!X33</f>
        <v>0</v>
      </c>
      <c r="Y6" s="162">
        <f>基本データ!Y33</f>
        <v>15.6</v>
      </c>
      <c r="Z6" s="157">
        <f>基本データ!Z33</f>
        <v>59</v>
      </c>
      <c r="AA6" s="167">
        <f>基本データ!AA33</f>
        <v>43.4</v>
      </c>
      <c r="AB6" s="177">
        <f>基本データ!AB33</f>
        <v>38.799999999999997</v>
      </c>
      <c r="AC6" s="178">
        <f>基本データ!AC33</f>
        <v>4.5999999999999996</v>
      </c>
      <c r="AD6" s="268">
        <f>AA6/C6/基本データ!$AL$7*1000000</f>
        <v>632.62539539087197</v>
      </c>
      <c r="AE6" s="269">
        <f>AB6/C6/基本データ!$AL$7*1000000</f>
        <v>565.57293412824504</v>
      </c>
      <c r="AF6" s="270">
        <f>AC6/C6/基本データ!$AL$7*1000000</f>
        <v>67.052461262626991</v>
      </c>
      <c r="AG6" s="271">
        <f>Z6/C6/基本データ!$AL$7*1000000</f>
        <v>860.02069880325928</v>
      </c>
      <c r="AH6" s="272">
        <f>Y6/C6/基本データ!$AL$7*1000000</f>
        <v>227.39530341238719</v>
      </c>
      <c r="AI6" s="273">
        <f>AC6*100/AA6</f>
        <v>10.599078341013824</v>
      </c>
    </row>
    <row r="7" spans="1:35" s="6" customFormat="1" ht="20.100000000000001" customHeight="1" x14ac:dyDescent="0.15">
      <c r="A7" s="345"/>
      <c r="B7" s="16" t="s">
        <v>24</v>
      </c>
      <c r="C7" s="140">
        <f>基本データ!C32</f>
        <v>2763</v>
      </c>
      <c r="D7" s="145">
        <f>基本データ!D32</f>
        <v>49.5</v>
      </c>
      <c r="E7" s="7">
        <f>基本データ!E32</f>
        <v>45.900000000000006</v>
      </c>
      <c r="F7" s="7">
        <f>基本データ!F32</f>
        <v>3.6</v>
      </c>
      <c r="G7" s="181">
        <f>基本データ!G32</f>
        <v>0</v>
      </c>
      <c r="H7" s="7">
        <f>基本データ!H32</f>
        <v>0</v>
      </c>
      <c r="I7" s="7">
        <f>基本データ!I32</f>
        <v>0</v>
      </c>
      <c r="J7" s="181">
        <f>基本データ!J32</f>
        <v>39</v>
      </c>
      <c r="K7" s="7">
        <f>基本データ!K32</f>
        <v>38.200000000000003</v>
      </c>
      <c r="L7" s="7">
        <f>基本データ!L32</f>
        <v>0.8</v>
      </c>
      <c r="M7" s="181">
        <f>基本データ!M32</f>
        <v>2.1</v>
      </c>
      <c r="N7" s="7">
        <f>基本データ!N32</f>
        <v>2</v>
      </c>
      <c r="O7" s="7">
        <f>基本データ!O32</f>
        <v>0.1</v>
      </c>
      <c r="P7" s="181">
        <f>基本データ!P32</f>
        <v>5.9</v>
      </c>
      <c r="Q7" s="7">
        <f>基本データ!Q32</f>
        <v>5.7</v>
      </c>
      <c r="R7" s="7">
        <f>基本データ!R32</f>
        <v>0.2</v>
      </c>
      <c r="S7" s="181">
        <f>基本データ!S32</f>
        <v>0</v>
      </c>
      <c r="T7" s="7">
        <f>基本データ!T32</f>
        <v>0</v>
      </c>
      <c r="U7" s="7">
        <f>基本データ!U32</f>
        <v>0</v>
      </c>
      <c r="V7" s="181">
        <f>基本データ!V32</f>
        <v>2.5</v>
      </c>
      <c r="W7" s="7">
        <f>基本データ!W32</f>
        <v>0</v>
      </c>
      <c r="X7" s="7">
        <f>基本データ!X32</f>
        <v>2.5</v>
      </c>
      <c r="Y7" s="163">
        <f>基本データ!Y32</f>
        <v>13.7</v>
      </c>
      <c r="Z7" s="158">
        <f>基本データ!Z32</f>
        <v>63.2</v>
      </c>
      <c r="AA7" s="168">
        <f>基本データ!AA32</f>
        <v>49.5</v>
      </c>
      <c r="AB7" s="179">
        <f>基本データ!AB32</f>
        <v>43.6</v>
      </c>
      <c r="AC7" s="180">
        <f>基本データ!AC32</f>
        <v>5.9</v>
      </c>
      <c r="AD7" s="274">
        <f>AA7/C7/基本データ!$AL$7*1000000</f>
        <v>577.91320794367971</v>
      </c>
      <c r="AE7" s="275">
        <f>AB7/C7/基本データ!$AL$7*1000000</f>
        <v>509.03062356251394</v>
      </c>
      <c r="AF7" s="276">
        <f>AC7/C7/基本データ!$AL$7*1000000</f>
        <v>68.88258438116587</v>
      </c>
      <c r="AG7" s="277">
        <f>Z7/C7/基本データ!$AL$7*1000000</f>
        <v>737.86090387960724</v>
      </c>
      <c r="AH7" s="278">
        <f>Y7/C7/基本データ!$AL$7*1000000</f>
        <v>159.9476959359275</v>
      </c>
      <c r="AI7" s="279">
        <f>基本データ!AI32</f>
        <v>11.919191919191919</v>
      </c>
    </row>
    <row r="8" spans="1:35" s="6" customFormat="1" ht="20.100000000000001" customHeight="1" x14ac:dyDescent="0.15">
      <c r="A8" s="345"/>
      <c r="B8" s="16" t="s">
        <v>26</v>
      </c>
      <c r="C8" s="140">
        <f>基本データ!C35</f>
        <v>3780</v>
      </c>
      <c r="D8" s="145">
        <f>基本データ!D35</f>
        <v>67.7</v>
      </c>
      <c r="E8" s="7">
        <f>基本データ!E35</f>
        <v>57.1</v>
      </c>
      <c r="F8" s="7">
        <f>基本データ!F35</f>
        <v>10.6</v>
      </c>
      <c r="G8" s="181">
        <f>基本データ!G35</f>
        <v>0</v>
      </c>
      <c r="H8" s="7">
        <f>基本データ!H35</f>
        <v>0</v>
      </c>
      <c r="I8" s="7">
        <f>基本データ!I35</f>
        <v>0</v>
      </c>
      <c r="J8" s="181">
        <f>基本データ!J35</f>
        <v>56.199999999999996</v>
      </c>
      <c r="K8" s="7">
        <f>基本データ!K35</f>
        <v>48.9</v>
      </c>
      <c r="L8" s="7">
        <f>基本データ!L35</f>
        <v>7.3</v>
      </c>
      <c r="M8" s="181">
        <f>基本データ!M35</f>
        <v>5.3000000000000007</v>
      </c>
      <c r="N8" s="7">
        <f>基本データ!N35</f>
        <v>2.2000000000000002</v>
      </c>
      <c r="O8" s="7">
        <f>基本データ!O35</f>
        <v>3.1</v>
      </c>
      <c r="P8" s="181">
        <f>基本データ!P35</f>
        <v>6.2</v>
      </c>
      <c r="Q8" s="7">
        <f>基本データ!Q35</f>
        <v>6</v>
      </c>
      <c r="R8" s="7">
        <f>基本データ!R35</f>
        <v>0.2</v>
      </c>
      <c r="S8" s="181">
        <f>基本データ!S35</f>
        <v>0</v>
      </c>
      <c r="T8" s="7">
        <f>基本データ!T35</f>
        <v>0</v>
      </c>
      <c r="U8" s="7">
        <f>基本データ!U35</f>
        <v>0</v>
      </c>
      <c r="V8" s="181">
        <f>基本データ!V35</f>
        <v>0</v>
      </c>
      <c r="W8" s="7">
        <f>基本データ!W35</f>
        <v>0</v>
      </c>
      <c r="X8" s="7">
        <f>基本データ!X35</f>
        <v>0</v>
      </c>
      <c r="Y8" s="163">
        <f>基本データ!Y35</f>
        <v>23.3</v>
      </c>
      <c r="Z8" s="158">
        <f>基本データ!Z35</f>
        <v>91</v>
      </c>
      <c r="AA8" s="169">
        <f>基本データ!AA35</f>
        <v>67.7</v>
      </c>
      <c r="AB8" s="181">
        <f>基本データ!AB35</f>
        <v>61.5</v>
      </c>
      <c r="AC8" s="182">
        <f>基本データ!AC35</f>
        <v>6.2</v>
      </c>
      <c r="AD8" s="274">
        <f>AA8/C8/基本データ!$AL$7*1000000</f>
        <v>577.74364225977138</v>
      </c>
      <c r="AE8" s="275">
        <f>AB8/C8/基本データ!$AL$7*1000000</f>
        <v>524.83358934971841</v>
      </c>
      <c r="AF8" s="276">
        <f>AC8/C8/基本データ!$AL$7*1000000</f>
        <v>52.910052910052912</v>
      </c>
      <c r="AG8" s="277">
        <f>Z8/C8/基本データ!$AL$7*1000000</f>
        <v>776.58303464755079</v>
      </c>
      <c r="AH8" s="278">
        <f>Y8/C8/基本データ!$AL$7*1000000</f>
        <v>198.8393923877795</v>
      </c>
      <c r="AI8" s="279">
        <f>基本データ!AI35</f>
        <v>9.1580502215657305</v>
      </c>
    </row>
    <row r="9" spans="1:35" s="6" customFormat="1" ht="20.100000000000001" customHeight="1" x14ac:dyDescent="0.15">
      <c r="A9" s="345"/>
      <c r="B9" s="16" t="s">
        <v>20</v>
      </c>
      <c r="C9" s="140">
        <f>基本データ!C28</f>
        <v>4502</v>
      </c>
      <c r="D9" s="145">
        <f>基本データ!D28</f>
        <v>83.7</v>
      </c>
      <c r="E9" s="7">
        <f>基本データ!E28</f>
        <v>79.099999999999994</v>
      </c>
      <c r="F9" s="7">
        <f>基本データ!F28</f>
        <v>4.5999999999999996</v>
      </c>
      <c r="G9" s="181">
        <f>基本データ!G28</f>
        <v>0</v>
      </c>
      <c r="H9" s="7">
        <f>基本データ!H28</f>
        <v>0</v>
      </c>
      <c r="I9" s="7">
        <f>基本データ!I28</f>
        <v>0</v>
      </c>
      <c r="J9" s="181">
        <f>基本データ!J28</f>
        <v>68</v>
      </c>
      <c r="K9" s="7">
        <f>基本データ!K28</f>
        <v>65.2</v>
      </c>
      <c r="L9" s="7">
        <f>基本データ!L28</f>
        <v>2.8</v>
      </c>
      <c r="M9" s="181">
        <f>基本データ!M28</f>
        <v>9.1999999999999993</v>
      </c>
      <c r="N9" s="7">
        <f>基本データ!N28</f>
        <v>7.8</v>
      </c>
      <c r="O9" s="7">
        <f>基本データ!O28</f>
        <v>1.4</v>
      </c>
      <c r="P9" s="181">
        <f>基本データ!P28</f>
        <v>6.5</v>
      </c>
      <c r="Q9" s="7">
        <f>基本データ!Q28</f>
        <v>6.1</v>
      </c>
      <c r="R9" s="7">
        <f>基本データ!R28</f>
        <v>0.4</v>
      </c>
      <c r="S9" s="181">
        <f>基本データ!S28</f>
        <v>0</v>
      </c>
      <c r="T9" s="7">
        <f>基本データ!T28</f>
        <v>0</v>
      </c>
      <c r="U9" s="7">
        <f>基本データ!U28</f>
        <v>0</v>
      </c>
      <c r="V9" s="181">
        <f>基本データ!V28</f>
        <v>0</v>
      </c>
      <c r="W9" s="7">
        <f>基本データ!W28</f>
        <v>0</v>
      </c>
      <c r="X9" s="7">
        <f>基本データ!X28</f>
        <v>0</v>
      </c>
      <c r="Y9" s="163">
        <f>基本データ!Y28</f>
        <v>0</v>
      </c>
      <c r="Z9" s="158">
        <f>基本データ!Z28</f>
        <v>83.7</v>
      </c>
      <c r="AA9" s="168">
        <f>基本データ!AA28</f>
        <v>83.7</v>
      </c>
      <c r="AB9" s="179">
        <f>基本データ!AB28</f>
        <v>77.2</v>
      </c>
      <c r="AC9" s="180">
        <f>基本データ!AC28</f>
        <v>6.5</v>
      </c>
      <c r="AD9" s="274">
        <f>AA9/C9/基本データ!$AL$7*1000000</f>
        <v>599.73345179920034</v>
      </c>
      <c r="AE9" s="275">
        <f>AB9/C9/基本データ!$AL$7*1000000</f>
        <v>553.15916940141301</v>
      </c>
      <c r="AF9" s="276">
        <f>AC9/C9/基本データ!$AL$7*1000000</f>
        <v>46.574282397787364</v>
      </c>
      <c r="AG9" s="277">
        <f>Z9/C9/基本データ!$AL$7*1000000</f>
        <v>599.73345179920034</v>
      </c>
      <c r="AH9" s="278">
        <f>Y9/C9/基本データ!$AL$7*1000000</f>
        <v>0</v>
      </c>
      <c r="AI9" s="279">
        <f>基本データ!AI28</f>
        <v>7.7658303464755072</v>
      </c>
    </row>
    <row r="10" spans="1:35" s="6" customFormat="1" ht="20.100000000000001" customHeight="1" x14ac:dyDescent="0.15">
      <c r="A10" s="345"/>
      <c r="B10" s="12" t="s">
        <v>80</v>
      </c>
      <c r="C10" s="140">
        <f>基本データ!C25</f>
        <v>4436</v>
      </c>
      <c r="D10" s="145">
        <f>基本データ!D25</f>
        <v>76.3</v>
      </c>
      <c r="E10" s="7">
        <f>基本データ!E25</f>
        <v>75.400000000000006</v>
      </c>
      <c r="F10" s="7">
        <f>基本データ!F25</f>
        <v>0.9</v>
      </c>
      <c r="G10" s="181">
        <f>基本データ!G25</f>
        <v>0</v>
      </c>
      <c r="H10" s="7">
        <f>基本データ!H25</f>
        <v>0</v>
      </c>
      <c r="I10" s="7">
        <f>基本データ!I25</f>
        <v>0</v>
      </c>
      <c r="J10" s="181">
        <f>基本データ!J25</f>
        <v>62.6</v>
      </c>
      <c r="K10" s="7">
        <f>基本データ!K25</f>
        <v>61.7</v>
      </c>
      <c r="L10" s="7">
        <f>基本データ!L25</f>
        <v>0.9</v>
      </c>
      <c r="M10" s="181">
        <f>基本データ!M25</f>
        <v>1.6</v>
      </c>
      <c r="N10" s="7">
        <f>基本データ!N25</f>
        <v>1.6</v>
      </c>
      <c r="O10" s="7">
        <f>基本データ!O25</f>
        <v>0</v>
      </c>
      <c r="P10" s="181">
        <f>基本データ!P25</f>
        <v>12.1</v>
      </c>
      <c r="Q10" s="7">
        <f>基本データ!Q25</f>
        <v>12.1</v>
      </c>
      <c r="R10" s="7">
        <f>基本データ!R25</f>
        <v>0</v>
      </c>
      <c r="S10" s="181">
        <f>基本データ!S25</f>
        <v>0</v>
      </c>
      <c r="T10" s="7">
        <f>基本データ!T25</f>
        <v>0</v>
      </c>
      <c r="U10" s="7">
        <f>基本データ!U25</f>
        <v>0</v>
      </c>
      <c r="V10" s="181">
        <f>基本データ!V25</f>
        <v>0</v>
      </c>
      <c r="W10" s="7">
        <f>基本データ!W25</f>
        <v>0</v>
      </c>
      <c r="X10" s="7">
        <f>基本データ!X25</f>
        <v>0</v>
      </c>
      <c r="Y10" s="163">
        <f>基本データ!Y25</f>
        <v>51.2</v>
      </c>
      <c r="Z10" s="158">
        <f>基本データ!Z25</f>
        <v>127.5</v>
      </c>
      <c r="AA10" s="168">
        <f>基本データ!AA25</f>
        <v>76.3</v>
      </c>
      <c r="AB10" s="179">
        <f>基本データ!AB25</f>
        <v>64.2</v>
      </c>
      <c r="AC10" s="180">
        <f>基本データ!AC25</f>
        <v>12.1</v>
      </c>
      <c r="AD10" s="274">
        <f>AA10/C10/基本データ!$AL$7*1000000</f>
        <v>554.84452718229147</v>
      </c>
      <c r="AE10" s="275">
        <f>AB10/C10/基本データ!$AL$7*1000000</f>
        <v>466.85476599086655</v>
      </c>
      <c r="AF10" s="276">
        <f>AC10/C10/基本データ!$AL$7*1000000</f>
        <v>87.989761191425004</v>
      </c>
      <c r="AG10" s="277">
        <f>Z10/C10/基本データ!$AL$7*1000000</f>
        <v>927.16483900055266</v>
      </c>
      <c r="AH10" s="278">
        <f>Y10/C10/基本データ!$AL$7*1000000</f>
        <v>372.32031181826113</v>
      </c>
      <c r="AI10" s="279">
        <f>AC10*100/AA10</f>
        <v>15.858453473132373</v>
      </c>
    </row>
    <row r="11" spans="1:35" s="6" customFormat="1" ht="20.100000000000001" customHeight="1" x14ac:dyDescent="0.15">
      <c r="A11" s="345"/>
      <c r="B11" s="12" t="s">
        <v>81</v>
      </c>
      <c r="C11" s="140">
        <f>基本データ!C36</f>
        <v>4912</v>
      </c>
      <c r="D11" s="145">
        <f>基本データ!D36</f>
        <v>78.5</v>
      </c>
      <c r="E11" s="7">
        <f>基本データ!E36</f>
        <v>76.7</v>
      </c>
      <c r="F11" s="7">
        <f>基本データ!F36</f>
        <v>1.8</v>
      </c>
      <c r="G11" s="181">
        <f>基本データ!G36</f>
        <v>0</v>
      </c>
      <c r="H11" s="7">
        <f>基本データ!H36</f>
        <v>0</v>
      </c>
      <c r="I11" s="7">
        <f>基本データ!I36</f>
        <v>0</v>
      </c>
      <c r="J11" s="181">
        <f>基本データ!J36</f>
        <v>60.7</v>
      </c>
      <c r="K11" s="7">
        <f>基本データ!K36</f>
        <v>60.2</v>
      </c>
      <c r="L11" s="7">
        <f>基本データ!L36</f>
        <v>0.5</v>
      </c>
      <c r="M11" s="181">
        <f>基本データ!M36</f>
        <v>3.4</v>
      </c>
      <c r="N11" s="7">
        <f>基本データ!N36</f>
        <v>2.9</v>
      </c>
      <c r="O11" s="7">
        <f>基本データ!O36</f>
        <v>0.5</v>
      </c>
      <c r="P11" s="181">
        <f>基本データ!P36</f>
        <v>10.3</v>
      </c>
      <c r="Q11" s="7">
        <f>基本データ!Q36</f>
        <v>10.3</v>
      </c>
      <c r="R11" s="7">
        <f>基本データ!R36</f>
        <v>0</v>
      </c>
      <c r="S11" s="181">
        <f>基本データ!S36</f>
        <v>0</v>
      </c>
      <c r="T11" s="7">
        <f>基本データ!T36</f>
        <v>0</v>
      </c>
      <c r="U11" s="7">
        <f>基本データ!U36</f>
        <v>0</v>
      </c>
      <c r="V11" s="181">
        <f>基本データ!V36</f>
        <v>4.0999999999999996</v>
      </c>
      <c r="W11" s="7">
        <f>基本データ!W36</f>
        <v>3.3</v>
      </c>
      <c r="X11" s="7">
        <f>基本データ!X36</f>
        <v>0.8</v>
      </c>
      <c r="Y11" s="163">
        <f>基本データ!Y36</f>
        <v>12.3</v>
      </c>
      <c r="Z11" s="158">
        <f>基本データ!Z36</f>
        <v>90.8</v>
      </c>
      <c r="AA11" s="168">
        <f>基本データ!AA36</f>
        <v>78.5</v>
      </c>
      <c r="AB11" s="179">
        <f>基本データ!AB36</f>
        <v>68.2</v>
      </c>
      <c r="AC11" s="180">
        <f>基本データ!AC36</f>
        <v>10.3</v>
      </c>
      <c r="AD11" s="274">
        <f>AA11/C11/基本データ!$AL$7*1000000</f>
        <v>515.52485026794159</v>
      </c>
      <c r="AE11" s="275">
        <f>AB11/C11/基本データ!$AL$7*1000000</f>
        <v>447.88273615635177</v>
      </c>
      <c r="AF11" s="276">
        <f>AC11/C11/基本データ!$AL$7*1000000</f>
        <v>67.642114111589791</v>
      </c>
      <c r="AG11" s="277">
        <f>Z11/C11/基本データ!$AL$7*1000000</f>
        <v>596.3013554691604</v>
      </c>
      <c r="AH11" s="278">
        <f>Y11/C11/基本データ!$AL$7*1000000</f>
        <v>80.776505201218868</v>
      </c>
      <c r="AI11" s="279">
        <f>AC11*100/AA11</f>
        <v>13.121019108280255</v>
      </c>
    </row>
    <row r="12" spans="1:35" s="6" customFormat="1" ht="20.100000000000001" customHeight="1" x14ac:dyDescent="0.15">
      <c r="A12" s="345"/>
      <c r="B12" s="12" t="s">
        <v>13</v>
      </c>
      <c r="C12" s="140">
        <f>基本データ!C21</f>
        <v>5035</v>
      </c>
      <c r="D12" s="145">
        <f>基本データ!D21</f>
        <v>87.300000000000011</v>
      </c>
      <c r="E12" s="7">
        <f>基本データ!E21</f>
        <v>84.4</v>
      </c>
      <c r="F12" s="7">
        <f>基本データ!F21</f>
        <v>2.9</v>
      </c>
      <c r="G12" s="181">
        <f>基本データ!G21</f>
        <v>0</v>
      </c>
      <c r="H12" s="7">
        <f>基本データ!H21</f>
        <v>0</v>
      </c>
      <c r="I12" s="7">
        <f>基本データ!I21</f>
        <v>0</v>
      </c>
      <c r="J12" s="181">
        <f>基本データ!J21</f>
        <v>51.2</v>
      </c>
      <c r="K12" s="7">
        <f>基本データ!K21</f>
        <v>50.7</v>
      </c>
      <c r="L12" s="7">
        <f>基本データ!L21</f>
        <v>0.5</v>
      </c>
      <c r="M12" s="181">
        <f>基本データ!M21</f>
        <v>8</v>
      </c>
      <c r="N12" s="7">
        <f>基本データ!N21</f>
        <v>5.6</v>
      </c>
      <c r="O12" s="7">
        <f>基本データ!O21</f>
        <v>2.4</v>
      </c>
      <c r="P12" s="181">
        <f>基本データ!P21</f>
        <v>28.1</v>
      </c>
      <c r="Q12" s="7">
        <f>基本データ!Q21</f>
        <v>28.1</v>
      </c>
      <c r="R12" s="7">
        <f>基本データ!R21</f>
        <v>0</v>
      </c>
      <c r="S12" s="181">
        <f>基本データ!S21</f>
        <v>0</v>
      </c>
      <c r="T12" s="7">
        <f>基本データ!T21</f>
        <v>0</v>
      </c>
      <c r="U12" s="7">
        <f>基本データ!U21</f>
        <v>0</v>
      </c>
      <c r="V12" s="181">
        <f>基本データ!V21</f>
        <v>0</v>
      </c>
      <c r="W12" s="7">
        <f>基本データ!W21</f>
        <v>0</v>
      </c>
      <c r="X12" s="7">
        <f>基本データ!X21</f>
        <v>0</v>
      </c>
      <c r="Y12" s="163">
        <f>基本データ!Y21</f>
        <v>39</v>
      </c>
      <c r="Z12" s="158">
        <f>基本データ!Z21</f>
        <v>126.30000000000001</v>
      </c>
      <c r="AA12" s="168">
        <f>基本データ!AA21</f>
        <v>87.300000000000011</v>
      </c>
      <c r="AB12" s="179">
        <f>基本データ!AB21</f>
        <v>59.2</v>
      </c>
      <c r="AC12" s="180">
        <f>基本データ!AC21</f>
        <v>28.1</v>
      </c>
      <c r="AD12" s="274">
        <f>AA12/C12/基本データ!$AL$7*1000000</f>
        <v>559.31063202742098</v>
      </c>
      <c r="AE12" s="275">
        <f>AB12/C12/基本データ!$AL$7*1000000</f>
        <v>379.2805202293622</v>
      </c>
      <c r="AF12" s="276">
        <f>AC12/C12/基本データ!$AL$7*1000000</f>
        <v>180.03011179805875</v>
      </c>
      <c r="AG12" s="277">
        <f>Z12/C12/基本データ!$AL$7*1000000</f>
        <v>809.17448825960219</v>
      </c>
      <c r="AH12" s="278">
        <f>Y12/C12/基本データ!$AL$7*1000000</f>
        <v>249.86385623218121</v>
      </c>
      <c r="AI12" s="279">
        <f>基本データ!AI21</f>
        <v>32.187857961053837</v>
      </c>
    </row>
    <row r="13" spans="1:35" s="6" customFormat="1" ht="20.100000000000001" customHeight="1" x14ac:dyDescent="0.15">
      <c r="A13" s="345"/>
      <c r="B13" s="23" t="s">
        <v>82</v>
      </c>
      <c r="C13" s="140">
        <f>基本データ!C27</f>
        <v>6498</v>
      </c>
      <c r="D13" s="145">
        <f>基本データ!D27</f>
        <v>106.5</v>
      </c>
      <c r="E13" s="7">
        <f>基本データ!E27</f>
        <v>96.1</v>
      </c>
      <c r="F13" s="7">
        <f>基本データ!F27</f>
        <v>10.400000000000002</v>
      </c>
      <c r="G13" s="181">
        <f>基本データ!G27</f>
        <v>0</v>
      </c>
      <c r="H13" s="7">
        <f>基本データ!H27</f>
        <v>0</v>
      </c>
      <c r="I13" s="7">
        <f>基本データ!I27</f>
        <v>0</v>
      </c>
      <c r="J13" s="181">
        <f>基本データ!J27</f>
        <v>88.2</v>
      </c>
      <c r="K13" s="7">
        <f>基本データ!K27</f>
        <v>81.3</v>
      </c>
      <c r="L13" s="7">
        <f>基本データ!L27</f>
        <v>6.9</v>
      </c>
      <c r="M13" s="181">
        <f>基本データ!M27</f>
        <v>6.1</v>
      </c>
      <c r="N13" s="7">
        <f>基本データ!N27</f>
        <v>4.8</v>
      </c>
      <c r="O13" s="7">
        <f>基本データ!O27</f>
        <v>1.3</v>
      </c>
      <c r="P13" s="181">
        <f>基本データ!P27</f>
        <v>10</v>
      </c>
      <c r="Q13" s="7">
        <f>基本データ!Q27</f>
        <v>10</v>
      </c>
      <c r="R13" s="7">
        <f>基本データ!R27</f>
        <v>0</v>
      </c>
      <c r="S13" s="181">
        <f>基本データ!S27</f>
        <v>0</v>
      </c>
      <c r="T13" s="7">
        <f>基本データ!T27</f>
        <v>0</v>
      </c>
      <c r="U13" s="7">
        <f>基本データ!U27</f>
        <v>0</v>
      </c>
      <c r="V13" s="181">
        <f>基本データ!V27</f>
        <v>2.2000000000000002</v>
      </c>
      <c r="W13" s="7">
        <f>基本データ!W27</f>
        <v>0</v>
      </c>
      <c r="X13" s="7">
        <f>基本データ!X27</f>
        <v>2.2000000000000002</v>
      </c>
      <c r="Y13" s="163">
        <f>基本データ!Y27</f>
        <v>38</v>
      </c>
      <c r="Z13" s="158">
        <f>基本データ!Z27</f>
        <v>144.5</v>
      </c>
      <c r="AA13" s="168">
        <f>基本データ!AA27</f>
        <v>106.5</v>
      </c>
      <c r="AB13" s="179">
        <f>基本データ!AB27</f>
        <v>96.5</v>
      </c>
      <c r="AC13" s="180">
        <f>基本データ!AC27</f>
        <v>10</v>
      </c>
      <c r="AD13" s="274">
        <f>AA13/C13/基本データ!$AL$7*1000000</f>
        <v>528.69865665862449</v>
      </c>
      <c r="AE13" s="275">
        <f>AB13/C13/基本データ!$AL$7*1000000</f>
        <v>479.05559030570203</v>
      </c>
      <c r="AF13" s="276">
        <f>AC13/C13/基本データ!$AL$7*1000000</f>
        <v>49.643066352922489</v>
      </c>
      <c r="AG13" s="277">
        <f>Z13/C13/基本データ!$AL$7*1000000</f>
        <v>717.34230879972995</v>
      </c>
      <c r="AH13" s="278">
        <f>Y13/C13/基本データ!$AL$7*1000000</f>
        <v>188.64365214110543</v>
      </c>
      <c r="AI13" s="279">
        <f>AC13*100/AA13</f>
        <v>9.3896713615023479</v>
      </c>
    </row>
    <row r="14" spans="1:35" s="6" customFormat="1" ht="20.100000000000001" customHeight="1" x14ac:dyDescent="0.15">
      <c r="A14" s="345"/>
      <c r="B14" s="23" t="str">
        <f>基本データ!B34</f>
        <v>軽米町</v>
      </c>
      <c r="C14" s="141">
        <f>基本データ!C34</f>
        <v>7577</v>
      </c>
      <c r="D14" s="146">
        <f>基本データ!D34</f>
        <v>118.4</v>
      </c>
      <c r="E14" s="40">
        <f>基本データ!E34</f>
        <v>113.3</v>
      </c>
      <c r="F14" s="40">
        <f>基本データ!F34</f>
        <v>5.1000000000000005</v>
      </c>
      <c r="G14" s="195">
        <f>基本データ!G34</f>
        <v>0</v>
      </c>
      <c r="H14" s="40">
        <f>基本データ!H34</f>
        <v>0</v>
      </c>
      <c r="I14" s="40">
        <f>基本データ!I34</f>
        <v>0</v>
      </c>
      <c r="J14" s="195">
        <f>基本データ!J34</f>
        <v>92.5</v>
      </c>
      <c r="K14" s="40">
        <f>基本データ!K34</f>
        <v>91.6</v>
      </c>
      <c r="L14" s="40">
        <f>基本データ!L34</f>
        <v>0.9</v>
      </c>
      <c r="M14" s="195">
        <f>基本データ!M34</f>
        <v>6.8000000000000007</v>
      </c>
      <c r="N14" s="40">
        <f>基本データ!N34</f>
        <v>6.4</v>
      </c>
      <c r="O14" s="40">
        <f>基本データ!O34</f>
        <v>0.4</v>
      </c>
      <c r="P14" s="195">
        <f>基本データ!P34</f>
        <v>15.4</v>
      </c>
      <c r="Q14" s="40">
        <f>基本データ!Q34</f>
        <v>15.3</v>
      </c>
      <c r="R14" s="40">
        <f>基本データ!R34</f>
        <v>0.1</v>
      </c>
      <c r="S14" s="195">
        <f>基本データ!S34</f>
        <v>0</v>
      </c>
      <c r="T14" s="40">
        <f>基本データ!T34</f>
        <v>0</v>
      </c>
      <c r="U14" s="40">
        <f>基本データ!U34</f>
        <v>0</v>
      </c>
      <c r="V14" s="195">
        <f>基本データ!V34</f>
        <v>3.7</v>
      </c>
      <c r="W14" s="40">
        <f>基本データ!W34</f>
        <v>0</v>
      </c>
      <c r="X14" s="40">
        <f>基本データ!X34</f>
        <v>3.7</v>
      </c>
      <c r="Y14" s="164">
        <f>基本データ!Y34</f>
        <v>22.8</v>
      </c>
      <c r="Z14" s="159">
        <f>基本データ!Z34</f>
        <v>141.20000000000002</v>
      </c>
      <c r="AA14" s="170">
        <f>基本データ!AA34</f>
        <v>118.4</v>
      </c>
      <c r="AB14" s="183">
        <f>基本データ!AB34</f>
        <v>103</v>
      </c>
      <c r="AC14" s="184">
        <f>基本データ!AC34</f>
        <v>15.4</v>
      </c>
      <c r="AD14" s="274">
        <f>AA14/C14/基本データ!$AL$7*1000000</f>
        <v>504.07217087365416</v>
      </c>
      <c r="AE14" s="275">
        <f>AB14/C14/基本データ!$AL$7*1000000</f>
        <v>438.50872972961469</v>
      </c>
      <c r="AF14" s="276">
        <f>AC14/C14/基本データ!$AL$7*1000000</f>
        <v>65.563441144039473</v>
      </c>
      <c r="AG14" s="277">
        <f>Z14/C14/基本データ!$AL$7*1000000</f>
        <v>601.1401226972971</v>
      </c>
      <c r="AH14" s="278">
        <f>Y14/C14/基本データ!$AL$7*1000000</f>
        <v>97.067951823642858</v>
      </c>
      <c r="AI14" s="280">
        <f>基本データ!AI34</f>
        <v>13.006756756756756</v>
      </c>
    </row>
    <row r="15" spans="1:35" s="6" customFormat="1" ht="20.100000000000001" customHeight="1" thickBot="1" x14ac:dyDescent="0.2">
      <c r="A15" s="346"/>
      <c r="B15" s="43" t="s">
        <v>23</v>
      </c>
      <c r="C15" s="140">
        <f>基本データ!C31</f>
        <v>7545</v>
      </c>
      <c r="D15" s="145">
        <f>基本データ!D31</f>
        <v>132.4</v>
      </c>
      <c r="E15" s="7">
        <f>基本データ!E31</f>
        <v>125.6</v>
      </c>
      <c r="F15" s="7">
        <f>基本データ!F31</f>
        <v>6.7999999999999989</v>
      </c>
      <c r="G15" s="181">
        <f>基本データ!G31</f>
        <v>0</v>
      </c>
      <c r="H15" s="7">
        <f>基本データ!H31</f>
        <v>0</v>
      </c>
      <c r="I15" s="7">
        <f>基本データ!I31</f>
        <v>0</v>
      </c>
      <c r="J15" s="181">
        <f>基本データ!J31</f>
        <v>102.9</v>
      </c>
      <c r="K15" s="7">
        <f>基本データ!K31</f>
        <v>101</v>
      </c>
      <c r="L15" s="7">
        <f>基本データ!L31</f>
        <v>1.9</v>
      </c>
      <c r="M15" s="181">
        <f>基本データ!M31</f>
        <v>5.6</v>
      </c>
      <c r="N15" s="7">
        <f>基本データ!N31</f>
        <v>5.3</v>
      </c>
      <c r="O15" s="7">
        <f>基本データ!O31</f>
        <v>0.3</v>
      </c>
      <c r="P15" s="181">
        <f>基本データ!P31</f>
        <v>19.8</v>
      </c>
      <c r="Q15" s="7">
        <f>基本データ!Q31</f>
        <v>19.3</v>
      </c>
      <c r="R15" s="7">
        <f>基本データ!R31</f>
        <v>0.5</v>
      </c>
      <c r="S15" s="181">
        <f>基本データ!S31</f>
        <v>0</v>
      </c>
      <c r="T15" s="7">
        <f>基本データ!T31</f>
        <v>0</v>
      </c>
      <c r="U15" s="7">
        <f>基本データ!U31</f>
        <v>0</v>
      </c>
      <c r="V15" s="181">
        <f>基本データ!V31</f>
        <v>4.0999999999999996</v>
      </c>
      <c r="W15" s="7">
        <f>基本データ!W31</f>
        <v>0</v>
      </c>
      <c r="X15" s="7">
        <f>基本データ!X31</f>
        <v>4.0999999999999996</v>
      </c>
      <c r="Y15" s="163">
        <f>基本データ!Y31</f>
        <v>42.6</v>
      </c>
      <c r="Z15" s="158">
        <f>基本データ!Z31</f>
        <v>175</v>
      </c>
      <c r="AA15" s="168">
        <f>基本データ!AA31</f>
        <v>132.4</v>
      </c>
      <c r="AB15" s="179">
        <f>基本データ!AB31</f>
        <v>112.6</v>
      </c>
      <c r="AC15" s="180">
        <f>基本データ!AC31</f>
        <v>19.8</v>
      </c>
      <c r="AD15" s="281">
        <f>AA15/C15/基本データ!$AL$7*1000000</f>
        <v>566.06596977276126</v>
      </c>
      <c r="AE15" s="282">
        <f>AB15/C15/基本データ!$AL$7*1000000</f>
        <v>481.41259967079242</v>
      </c>
      <c r="AF15" s="283">
        <f>AC15/C15/基本データ!$AL$7*1000000</f>
        <v>84.653370101968818</v>
      </c>
      <c r="AG15" s="284">
        <f>Z15/C15/基本データ!$AL$7*1000000</f>
        <v>748.19897817396702</v>
      </c>
      <c r="AH15" s="285">
        <f>Y15/C15/基本データ!$AL$7*1000000</f>
        <v>182.1330084012057</v>
      </c>
      <c r="AI15" s="279">
        <f>基本データ!AI31</f>
        <v>14.954682779456192</v>
      </c>
    </row>
    <row r="16" spans="1:35" s="61" customFormat="1" ht="20.100000000000001" customHeight="1" thickTop="1" thickBot="1" x14ac:dyDescent="0.2">
      <c r="A16" s="343" t="s">
        <v>35</v>
      </c>
      <c r="B16" s="344"/>
      <c r="C16" s="55">
        <f>SUM(C6:C15)</f>
        <v>49261</v>
      </c>
      <c r="D16" s="56">
        <f t="shared" ref="D16:AC16" si="1">SUM(D6:D15)</f>
        <v>843.7</v>
      </c>
      <c r="E16" s="56">
        <f t="shared" si="1"/>
        <v>790</v>
      </c>
      <c r="F16" s="56">
        <f t="shared" si="1"/>
        <v>53.699999999999996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657.3</v>
      </c>
      <c r="K16" s="56">
        <f t="shared" si="1"/>
        <v>629</v>
      </c>
      <c r="L16" s="56">
        <f t="shared" si="1"/>
        <v>28.299999999999997</v>
      </c>
      <c r="M16" s="56">
        <f t="shared" si="1"/>
        <v>50.9</v>
      </c>
      <c r="N16" s="56">
        <f t="shared" si="1"/>
        <v>40.5</v>
      </c>
      <c r="O16" s="56">
        <f t="shared" si="1"/>
        <v>10.400000000000002</v>
      </c>
      <c r="P16" s="56">
        <f t="shared" si="1"/>
        <v>118.89999999999999</v>
      </c>
      <c r="Q16" s="56">
        <f t="shared" si="1"/>
        <v>117.19999999999999</v>
      </c>
      <c r="R16" s="56">
        <f t="shared" si="1"/>
        <v>1.7000000000000002</v>
      </c>
      <c r="S16" s="56">
        <f t="shared" si="1"/>
        <v>0</v>
      </c>
      <c r="T16" s="56">
        <f t="shared" si="1"/>
        <v>0</v>
      </c>
      <c r="U16" s="56">
        <f t="shared" si="1"/>
        <v>0</v>
      </c>
      <c r="V16" s="56">
        <f t="shared" si="1"/>
        <v>16.600000000000001</v>
      </c>
      <c r="W16" s="56">
        <f t="shared" si="1"/>
        <v>3.3</v>
      </c>
      <c r="X16" s="56">
        <f t="shared" si="1"/>
        <v>13.299999999999999</v>
      </c>
      <c r="Y16" s="56">
        <f t="shared" si="1"/>
        <v>258.5</v>
      </c>
      <c r="Z16" s="57">
        <f t="shared" si="1"/>
        <v>1102.2</v>
      </c>
      <c r="AA16" s="58">
        <f t="shared" si="1"/>
        <v>843.7</v>
      </c>
      <c r="AB16" s="59">
        <f t="shared" si="1"/>
        <v>724.80000000000007</v>
      </c>
      <c r="AC16" s="60">
        <f t="shared" si="1"/>
        <v>118.89999999999999</v>
      </c>
      <c r="AD16" s="295">
        <f>AA16/C16/基本データ!$AL$7*1000000</f>
        <v>552.48835858504833</v>
      </c>
      <c r="AE16" s="296">
        <f>AB16/C16/基本データ!$AL$7*1000000</f>
        <v>474.62790364162981</v>
      </c>
      <c r="AF16" s="297">
        <f>AC16/C16/基本データ!$AL$7*1000000</f>
        <v>77.860454943418546</v>
      </c>
      <c r="AG16" s="298">
        <f>Z16/C16/基本データ!$AL$7*1000000</f>
        <v>721.76445280602138</v>
      </c>
      <c r="AH16" s="298">
        <f>Y16/C16/基本データ!$AL$7*1000000</f>
        <v>169.27609422097308</v>
      </c>
      <c r="AI16" s="286">
        <f>AC16*100/AA16</f>
        <v>14.092686974042905</v>
      </c>
    </row>
    <row r="17" spans="1:35" s="6" customFormat="1" ht="20.100000000000001" customHeight="1" x14ac:dyDescent="0.15">
      <c r="A17" s="381" t="s">
        <v>63</v>
      </c>
      <c r="B17" s="16" t="s">
        <v>83</v>
      </c>
      <c r="C17" s="140">
        <f>基本データ!C29</f>
        <v>10117</v>
      </c>
      <c r="D17" s="145">
        <f>基本データ!D29</f>
        <v>194.5</v>
      </c>
      <c r="E17" s="7">
        <f>基本データ!E29</f>
        <v>176.50000000000003</v>
      </c>
      <c r="F17" s="7">
        <f>基本データ!F29</f>
        <v>18</v>
      </c>
      <c r="G17" s="181">
        <f>基本データ!G29</f>
        <v>0</v>
      </c>
      <c r="H17" s="7">
        <f>基本データ!H29</f>
        <v>0</v>
      </c>
      <c r="I17" s="7">
        <f>基本データ!I29</f>
        <v>0</v>
      </c>
      <c r="J17" s="181">
        <f>基本データ!J29</f>
        <v>139.4</v>
      </c>
      <c r="K17" s="7">
        <f>基本データ!K29</f>
        <v>130.80000000000001</v>
      </c>
      <c r="L17" s="7">
        <f>基本データ!L29</f>
        <v>8.6</v>
      </c>
      <c r="M17" s="181">
        <f>基本データ!M29</f>
        <v>6.4</v>
      </c>
      <c r="N17" s="7">
        <f>基本データ!N29</f>
        <v>3.8</v>
      </c>
      <c r="O17" s="7">
        <f>基本データ!O29</f>
        <v>2.6</v>
      </c>
      <c r="P17" s="181">
        <f>基本データ!P29</f>
        <v>38.5</v>
      </c>
      <c r="Q17" s="7">
        <f>基本データ!Q29</f>
        <v>37.6</v>
      </c>
      <c r="R17" s="7">
        <f>基本データ!R29</f>
        <v>0.9</v>
      </c>
      <c r="S17" s="181">
        <f>基本データ!S29</f>
        <v>0</v>
      </c>
      <c r="T17" s="7">
        <f>基本データ!T29</f>
        <v>0</v>
      </c>
      <c r="U17" s="7">
        <f>基本データ!U29</f>
        <v>0</v>
      </c>
      <c r="V17" s="181">
        <f>基本データ!V29</f>
        <v>10.199999999999999</v>
      </c>
      <c r="W17" s="7">
        <f>基本データ!W29</f>
        <v>4.3</v>
      </c>
      <c r="X17" s="7">
        <f>基本データ!X29</f>
        <v>5.9</v>
      </c>
      <c r="Y17" s="163">
        <f>基本データ!Y29</f>
        <v>59.3</v>
      </c>
      <c r="Z17" s="158">
        <f>基本データ!Z29</f>
        <v>253.8</v>
      </c>
      <c r="AA17" s="169">
        <f>基本データ!AA29</f>
        <v>194.5</v>
      </c>
      <c r="AB17" s="181">
        <f>基本データ!AB29</f>
        <v>156</v>
      </c>
      <c r="AC17" s="182">
        <f>基本データ!AC29</f>
        <v>38.5</v>
      </c>
      <c r="AD17" s="287">
        <f>AA17/C17/基本データ!$AL$7*1000000</f>
        <v>620.16344256074888</v>
      </c>
      <c r="AE17" s="288">
        <f>AB17/C17/基本データ!$AL$7*1000000</f>
        <v>497.40615444461099</v>
      </c>
      <c r="AF17" s="289">
        <f>AC17/C17/基本データ!$AL$7*1000000</f>
        <v>122.75728811613797</v>
      </c>
      <c r="AG17" s="290">
        <f>Z17/C17/基本データ!$AL$7*1000000</f>
        <v>809.24155126950166</v>
      </c>
      <c r="AH17" s="291">
        <f>Y17/C17/基本データ!$AL$7*1000000</f>
        <v>189.07810870875275</v>
      </c>
      <c r="AI17" s="279">
        <f>AC17*100/AA17</f>
        <v>19.794344473007712</v>
      </c>
    </row>
    <row r="18" spans="1:35" s="6" customFormat="1" ht="20.100000000000001" customHeight="1" x14ac:dyDescent="0.15">
      <c r="A18" s="382"/>
      <c r="B18" s="12" t="s">
        <v>84</v>
      </c>
      <c r="C18" s="140">
        <f>基本データ!C38</f>
        <v>10183</v>
      </c>
      <c r="D18" s="145">
        <f>基本データ!D38</f>
        <v>187.3</v>
      </c>
      <c r="E18" s="7">
        <f>基本データ!E38</f>
        <v>163.6</v>
      </c>
      <c r="F18" s="7">
        <f>基本データ!F38</f>
        <v>23.7</v>
      </c>
      <c r="G18" s="181">
        <f>基本データ!G38</f>
        <v>0</v>
      </c>
      <c r="H18" s="7">
        <f>基本データ!H38</f>
        <v>0</v>
      </c>
      <c r="I18" s="7">
        <f>基本データ!I38</f>
        <v>0</v>
      </c>
      <c r="J18" s="181">
        <f>基本データ!J38</f>
        <v>133.6</v>
      </c>
      <c r="K18" s="7">
        <f>基本データ!K38</f>
        <v>133</v>
      </c>
      <c r="L18" s="7">
        <f>基本データ!L38</f>
        <v>0.6</v>
      </c>
      <c r="M18" s="181">
        <f>基本データ!M38</f>
        <v>8.1</v>
      </c>
      <c r="N18" s="7">
        <f>基本データ!N38</f>
        <v>6.9</v>
      </c>
      <c r="O18" s="7">
        <f>基本データ!O38</f>
        <v>1.2</v>
      </c>
      <c r="P18" s="181">
        <f>基本データ!P38</f>
        <v>24.3</v>
      </c>
      <c r="Q18" s="7">
        <f>基本データ!Q38</f>
        <v>23.7</v>
      </c>
      <c r="R18" s="7">
        <f>基本データ!R38</f>
        <v>0.6</v>
      </c>
      <c r="S18" s="181">
        <f>基本データ!S38</f>
        <v>0</v>
      </c>
      <c r="T18" s="7">
        <f>基本データ!T38</f>
        <v>0</v>
      </c>
      <c r="U18" s="7">
        <f>基本データ!U38</f>
        <v>0</v>
      </c>
      <c r="V18" s="181">
        <f>基本データ!V38</f>
        <v>21.3</v>
      </c>
      <c r="W18" s="7">
        <f>基本データ!W38</f>
        <v>0</v>
      </c>
      <c r="X18" s="7">
        <f>基本データ!X38</f>
        <v>21.3</v>
      </c>
      <c r="Y18" s="163">
        <f>基本データ!Y38</f>
        <v>48.6</v>
      </c>
      <c r="Z18" s="158">
        <f>基本データ!Z38</f>
        <v>235.9</v>
      </c>
      <c r="AA18" s="168">
        <f>基本データ!AA38</f>
        <v>187.3</v>
      </c>
      <c r="AB18" s="179">
        <f>基本データ!AB38</f>
        <v>163</v>
      </c>
      <c r="AC18" s="180">
        <f>基本データ!AC38</f>
        <v>24.3</v>
      </c>
      <c r="AD18" s="274">
        <f>AA18/C18/基本データ!$AL$7*1000000</f>
        <v>593.3355085800813</v>
      </c>
      <c r="AE18" s="275">
        <f>AB18/C18/基本データ!$AL$7*1000000</f>
        <v>516.35711638309272</v>
      </c>
      <c r="AF18" s="276">
        <f>AC18/C18/基本データ!$AL$7*1000000</f>
        <v>76.978392196988651</v>
      </c>
      <c r="AG18" s="277">
        <f>Z18/C18/基本データ!$AL$7*1000000</f>
        <v>747.29229297405868</v>
      </c>
      <c r="AH18" s="278">
        <f>Y18/C18/基本データ!$AL$7*1000000</f>
        <v>153.9567843939773</v>
      </c>
      <c r="AI18" s="279">
        <f>AC18*100/AA18</f>
        <v>12.973838761345434</v>
      </c>
    </row>
    <row r="19" spans="1:35" s="6" customFormat="1" ht="20.100000000000001" customHeight="1" x14ac:dyDescent="0.15">
      <c r="A19" s="382"/>
      <c r="B19" s="12" t="s">
        <v>85</v>
      </c>
      <c r="C19" s="140">
        <f>基本データ!C22</f>
        <v>11072</v>
      </c>
      <c r="D19" s="145">
        <f>基本データ!D22</f>
        <v>214.9</v>
      </c>
      <c r="E19" s="7">
        <f>基本データ!E22</f>
        <v>187.70000000000002</v>
      </c>
      <c r="F19" s="7">
        <f>基本データ!F22</f>
        <v>27.200000000000003</v>
      </c>
      <c r="G19" s="181">
        <f>基本データ!G22</f>
        <v>0</v>
      </c>
      <c r="H19" s="7">
        <f>基本データ!H22</f>
        <v>0</v>
      </c>
      <c r="I19" s="7">
        <f>基本データ!I22</f>
        <v>0</v>
      </c>
      <c r="J19" s="181">
        <f>基本データ!J22</f>
        <v>165.3</v>
      </c>
      <c r="K19" s="7">
        <f>基本データ!K22</f>
        <v>146</v>
      </c>
      <c r="L19" s="7">
        <f>基本データ!L22</f>
        <v>19.3</v>
      </c>
      <c r="M19" s="181">
        <f>基本データ!M22</f>
        <v>9</v>
      </c>
      <c r="N19" s="7">
        <f>基本データ!N22</f>
        <v>5</v>
      </c>
      <c r="O19" s="7">
        <f>基本データ!O22</f>
        <v>4</v>
      </c>
      <c r="P19" s="181">
        <f>基本データ!P22</f>
        <v>37</v>
      </c>
      <c r="Q19" s="7">
        <f>基本データ!Q22</f>
        <v>35.9</v>
      </c>
      <c r="R19" s="7">
        <f>基本データ!R22</f>
        <v>1.1000000000000001</v>
      </c>
      <c r="S19" s="181">
        <f>基本データ!S22</f>
        <v>0.9</v>
      </c>
      <c r="T19" s="7">
        <f>基本データ!T22</f>
        <v>0.8</v>
      </c>
      <c r="U19" s="7">
        <f>基本データ!U22</f>
        <v>0.1</v>
      </c>
      <c r="V19" s="181">
        <f>基本データ!V22</f>
        <v>2.7</v>
      </c>
      <c r="W19" s="7">
        <f>基本データ!W22</f>
        <v>0</v>
      </c>
      <c r="X19" s="7">
        <f>基本データ!X22</f>
        <v>2.7</v>
      </c>
      <c r="Y19" s="163">
        <f>基本データ!Y22</f>
        <v>65</v>
      </c>
      <c r="Z19" s="158">
        <f>基本データ!Z22</f>
        <v>279.89999999999998</v>
      </c>
      <c r="AA19" s="168">
        <f>基本データ!AA22</f>
        <v>214.9</v>
      </c>
      <c r="AB19" s="179">
        <f>基本データ!AB22</f>
        <v>177.9</v>
      </c>
      <c r="AC19" s="180">
        <f>基本データ!AC22</f>
        <v>37</v>
      </c>
      <c r="AD19" s="274">
        <f>AA19/C19/基本データ!$AL$7*1000000</f>
        <v>626.10712287898559</v>
      </c>
      <c r="AE19" s="275">
        <f>AB19/C19/基本データ!$AL$7*1000000</f>
        <v>518.30831624091002</v>
      </c>
      <c r="AF19" s="276">
        <f>AC19/C19/基本データ!$AL$7*1000000</f>
        <v>107.79880663807572</v>
      </c>
      <c r="AG19" s="277">
        <f>Z19/C19/基本データ!$AL$7*1000000</f>
        <v>815.48340481074013</v>
      </c>
      <c r="AH19" s="278">
        <f>Y19/C19/基本データ!$AL$7*1000000</f>
        <v>189.37628193175462</v>
      </c>
      <c r="AI19" s="279">
        <f>基本データ!AI22</f>
        <v>17.217310376919496</v>
      </c>
    </row>
    <row r="20" spans="1:35" s="6" customFormat="1" ht="20.100000000000001" customHeight="1" x14ac:dyDescent="0.15">
      <c r="A20" s="382"/>
      <c r="B20" s="252" t="s">
        <v>91</v>
      </c>
      <c r="C20" s="140">
        <f>基本データ!C30</f>
        <v>13350</v>
      </c>
      <c r="D20" s="145">
        <f>基本データ!D30</f>
        <v>235.8</v>
      </c>
      <c r="E20" s="7">
        <f>基本データ!E30</f>
        <v>206.3</v>
      </c>
      <c r="F20" s="7">
        <f>基本データ!F30</f>
        <v>29.5</v>
      </c>
      <c r="G20" s="181">
        <f>基本データ!G30</f>
        <v>0</v>
      </c>
      <c r="H20" s="7">
        <f>基本データ!H30</f>
        <v>0</v>
      </c>
      <c r="I20" s="7">
        <f>基本データ!I30</f>
        <v>0</v>
      </c>
      <c r="J20" s="181">
        <f>基本データ!J30</f>
        <v>196.2</v>
      </c>
      <c r="K20" s="7">
        <f>基本データ!K30</f>
        <v>185.1</v>
      </c>
      <c r="L20" s="7">
        <f>基本データ!L30</f>
        <v>11.1</v>
      </c>
      <c r="M20" s="181">
        <f>基本データ!M30</f>
        <v>9.3000000000000007</v>
      </c>
      <c r="N20" s="7">
        <f>基本データ!N30</f>
        <v>5.6</v>
      </c>
      <c r="O20" s="7">
        <f>基本データ!O30</f>
        <v>3.7</v>
      </c>
      <c r="P20" s="181">
        <f>基本データ!P30</f>
        <v>17</v>
      </c>
      <c r="Q20" s="7">
        <f>基本データ!Q30</f>
        <v>15.3</v>
      </c>
      <c r="R20" s="7">
        <f>基本データ!R30</f>
        <v>1.7</v>
      </c>
      <c r="S20" s="181">
        <f>基本データ!S30</f>
        <v>0</v>
      </c>
      <c r="T20" s="7">
        <f>基本データ!T30</f>
        <v>0</v>
      </c>
      <c r="U20" s="7">
        <f>基本データ!U30</f>
        <v>0</v>
      </c>
      <c r="V20" s="181">
        <f>基本データ!V30</f>
        <v>13.3</v>
      </c>
      <c r="W20" s="7">
        <f>基本データ!W30</f>
        <v>0.3</v>
      </c>
      <c r="X20" s="7">
        <f>基本データ!X30</f>
        <v>13</v>
      </c>
      <c r="Y20" s="163">
        <f>基本データ!Y30</f>
        <v>64.3</v>
      </c>
      <c r="Z20" s="158">
        <f>基本データ!Z30</f>
        <v>300.10000000000002</v>
      </c>
      <c r="AA20" s="168">
        <f>基本データ!AA30</f>
        <v>235.8</v>
      </c>
      <c r="AB20" s="179">
        <f>基本データ!AB30</f>
        <v>218.8</v>
      </c>
      <c r="AC20" s="180">
        <f>基本データ!AC30</f>
        <v>17</v>
      </c>
      <c r="AD20" s="274">
        <f>AA20/C20/基本データ!$AL$7*1000000</f>
        <v>569.77165639724547</v>
      </c>
      <c r="AE20" s="275">
        <f>AB20/C20/基本データ!$AL$7*1000000</f>
        <v>528.69397124562033</v>
      </c>
      <c r="AF20" s="276">
        <f>AC20/C20/基本データ!$AL$7*1000000</f>
        <v>41.077685151624983</v>
      </c>
      <c r="AG20" s="277">
        <f>Z20/C20/基本データ!$AL$7*1000000</f>
        <v>725.14195964721523</v>
      </c>
      <c r="AH20" s="278">
        <f>Y20/C20/基本データ!$AL$7*1000000</f>
        <v>155.37030324996979</v>
      </c>
      <c r="AI20" s="279">
        <f>基本データ!AI30</f>
        <v>7.2094995759117895</v>
      </c>
    </row>
    <row r="21" spans="1:35" s="6" customFormat="1" ht="20.100000000000001" customHeight="1" x14ac:dyDescent="0.15">
      <c r="A21" s="382"/>
      <c r="B21" s="252" t="s">
        <v>92</v>
      </c>
      <c r="C21" s="140">
        <f>基本データ!C26</f>
        <v>14999</v>
      </c>
      <c r="D21" s="145">
        <f>基本データ!D26</f>
        <v>222.10000000000002</v>
      </c>
      <c r="E21" s="7">
        <f>基本データ!E26</f>
        <v>186.8</v>
      </c>
      <c r="F21" s="7">
        <f>基本データ!F26</f>
        <v>35.299999999999997</v>
      </c>
      <c r="G21" s="181">
        <f>基本データ!G26</f>
        <v>0</v>
      </c>
      <c r="H21" s="7">
        <f>基本データ!H26</f>
        <v>0</v>
      </c>
      <c r="I21" s="7">
        <f>基本データ!I26</f>
        <v>0</v>
      </c>
      <c r="J21" s="181">
        <f>基本データ!J26</f>
        <v>189.9</v>
      </c>
      <c r="K21" s="7">
        <f>基本データ!K26</f>
        <v>161.9</v>
      </c>
      <c r="L21" s="7">
        <f>基本データ!L26</f>
        <v>28</v>
      </c>
      <c r="M21" s="181">
        <f>基本データ!M26</f>
        <v>10.4</v>
      </c>
      <c r="N21" s="7">
        <f>基本データ!N26</f>
        <v>3.1</v>
      </c>
      <c r="O21" s="7">
        <f>基本データ!O26</f>
        <v>7.3</v>
      </c>
      <c r="P21" s="181">
        <f>基本データ!P26</f>
        <v>21.8</v>
      </c>
      <c r="Q21" s="7">
        <f>基本データ!Q26</f>
        <v>21.8</v>
      </c>
      <c r="R21" s="7">
        <f>基本データ!R26</f>
        <v>0</v>
      </c>
      <c r="S21" s="181">
        <f>基本データ!S26</f>
        <v>0</v>
      </c>
      <c r="T21" s="7">
        <f>基本データ!T26</f>
        <v>0</v>
      </c>
      <c r="U21" s="7">
        <f>基本データ!U26</f>
        <v>0</v>
      </c>
      <c r="V21" s="181">
        <f>基本データ!V26</f>
        <v>0</v>
      </c>
      <c r="W21" s="7">
        <f>基本データ!W26</f>
        <v>0</v>
      </c>
      <c r="X21" s="7">
        <f>基本データ!X26</f>
        <v>0</v>
      </c>
      <c r="Y21" s="163">
        <f>基本データ!Y26</f>
        <v>114.9</v>
      </c>
      <c r="Z21" s="158">
        <f>基本データ!Z26</f>
        <v>337</v>
      </c>
      <c r="AA21" s="168">
        <f>基本データ!AA26</f>
        <v>222.10000000000002</v>
      </c>
      <c r="AB21" s="179">
        <f>基本データ!AB26</f>
        <v>200.3</v>
      </c>
      <c r="AC21" s="180">
        <f>基本データ!AC26</f>
        <v>21.8</v>
      </c>
      <c r="AD21" s="274">
        <f>AA21/C21/基本データ!$AL$7*1000000</f>
        <v>477.66625301901854</v>
      </c>
      <c r="AE21" s="275">
        <f>AB21/C21/基本データ!$AL$7*1000000</f>
        <v>430.78140693250521</v>
      </c>
      <c r="AF21" s="276">
        <f>AC21/C21/基本データ!$AL$7*1000000</f>
        <v>46.884846086513292</v>
      </c>
      <c r="AG21" s="277">
        <f>Z21/C21/基本データ!$AL$7*1000000</f>
        <v>724.77950142912755</v>
      </c>
      <c r="AH21" s="278">
        <f>Y21/C21/基本データ!$AL$7*1000000</f>
        <v>247.11324841010909</v>
      </c>
      <c r="AI21" s="279">
        <f>基本データ!AI26</f>
        <v>9.8153984691580352</v>
      </c>
    </row>
    <row r="22" spans="1:35" s="6" customFormat="1" ht="20.100000000000001" customHeight="1" x14ac:dyDescent="0.15">
      <c r="A22" s="382"/>
      <c r="B22" s="252" t="s">
        <v>93</v>
      </c>
      <c r="C22" s="140">
        <f>基本データ!C37</f>
        <v>14199</v>
      </c>
      <c r="D22" s="145">
        <f>基本データ!D37</f>
        <v>262.60000000000002</v>
      </c>
      <c r="E22" s="7">
        <f>基本データ!E37</f>
        <v>206.2</v>
      </c>
      <c r="F22" s="7">
        <f>基本データ!F37</f>
        <v>56.4</v>
      </c>
      <c r="G22" s="181">
        <f>基本データ!G37</f>
        <v>0</v>
      </c>
      <c r="H22" s="7">
        <f>基本データ!H37</f>
        <v>0</v>
      </c>
      <c r="I22" s="7">
        <f>基本データ!I37</f>
        <v>0</v>
      </c>
      <c r="J22" s="181">
        <f>基本データ!J37</f>
        <v>216.60000000000002</v>
      </c>
      <c r="K22" s="7">
        <f>基本データ!K37</f>
        <v>171.4</v>
      </c>
      <c r="L22" s="7">
        <f>基本データ!L37</f>
        <v>45.2</v>
      </c>
      <c r="M22" s="181">
        <f>基本データ!M37</f>
        <v>17</v>
      </c>
      <c r="N22" s="7">
        <f>基本データ!N37</f>
        <v>8.1999999999999993</v>
      </c>
      <c r="O22" s="7">
        <f>基本データ!O37</f>
        <v>8.8000000000000007</v>
      </c>
      <c r="P22" s="181">
        <f>基本データ!P37</f>
        <v>29</v>
      </c>
      <c r="Q22" s="7">
        <f>基本データ!Q37</f>
        <v>26.6</v>
      </c>
      <c r="R22" s="7">
        <f>基本データ!R37</f>
        <v>2.4</v>
      </c>
      <c r="S22" s="181">
        <f>基本データ!S37</f>
        <v>0</v>
      </c>
      <c r="T22" s="7">
        <f>基本データ!T37</f>
        <v>0</v>
      </c>
      <c r="U22" s="7">
        <f>基本データ!U37</f>
        <v>0</v>
      </c>
      <c r="V22" s="181">
        <f>基本データ!V37</f>
        <v>0</v>
      </c>
      <c r="W22" s="7">
        <f>基本データ!W37</f>
        <v>0</v>
      </c>
      <c r="X22" s="7">
        <f>基本データ!X37</f>
        <v>0</v>
      </c>
      <c r="Y22" s="163">
        <f>基本データ!Y37</f>
        <v>75.3</v>
      </c>
      <c r="Z22" s="158">
        <f>基本データ!Z37</f>
        <v>337.90000000000003</v>
      </c>
      <c r="AA22" s="168">
        <f>基本データ!AA37</f>
        <v>262.60000000000002</v>
      </c>
      <c r="AB22" s="179">
        <f>基本データ!AB37</f>
        <v>233.60000000000002</v>
      </c>
      <c r="AC22" s="180">
        <f>基本データ!AC37</f>
        <v>29</v>
      </c>
      <c r="AD22" s="274">
        <f>AA22/C22/基本データ!$AL$7*1000000</f>
        <v>596.58903739245613</v>
      </c>
      <c r="AE22" s="275">
        <f>AB22/C22/基本データ!$AL$7*1000000</f>
        <v>530.70525184644998</v>
      </c>
      <c r="AF22" s="276">
        <f>AC22/C22/基本データ!$AL$7*1000000</f>
        <v>65.883785546006195</v>
      </c>
      <c r="AG22" s="277">
        <f>Z22/C22/基本データ!$AL$7*1000000</f>
        <v>767.65969434467218</v>
      </c>
      <c r="AH22" s="278">
        <f>Y22/C22/基本データ!$AL$7*1000000</f>
        <v>171.07065695221607</v>
      </c>
      <c r="AI22" s="279">
        <f>基本データ!AI37</f>
        <v>11.043412033511043</v>
      </c>
    </row>
    <row r="23" spans="1:35" s="6" customFormat="1" ht="20.100000000000001" customHeight="1" x14ac:dyDescent="0.15">
      <c r="A23" s="382"/>
      <c r="B23" s="253" t="s">
        <v>60</v>
      </c>
      <c r="C23" s="142">
        <f>基本データ!C20</f>
        <v>14592</v>
      </c>
      <c r="D23" s="147">
        <f>基本データ!D20</f>
        <v>358.40000000000003</v>
      </c>
      <c r="E23" s="34">
        <f>基本データ!E20</f>
        <v>306.3</v>
      </c>
      <c r="F23" s="34">
        <f>基本データ!F20</f>
        <v>52.1</v>
      </c>
      <c r="G23" s="196">
        <f>基本データ!G20</f>
        <v>0</v>
      </c>
      <c r="H23" s="34">
        <f>基本データ!H20</f>
        <v>0</v>
      </c>
      <c r="I23" s="34">
        <f>基本データ!I20</f>
        <v>0</v>
      </c>
      <c r="J23" s="196">
        <f>基本データ!J20</f>
        <v>267</v>
      </c>
      <c r="K23" s="34">
        <f>基本データ!K20</f>
        <v>257.10000000000002</v>
      </c>
      <c r="L23" s="34">
        <f>基本データ!L20</f>
        <v>9.9</v>
      </c>
      <c r="M23" s="196">
        <f>基本データ!M20</f>
        <v>0</v>
      </c>
      <c r="N23" s="34">
        <f>基本データ!N20</f>
        <v>0</v>
      </c>
      <c r="O23" s="34">
        <f>基本データ!O20</f>
        <v>0</v>
      </c>
      <c r="P23" s="196">
        <f>基本データ!P20</f>
        <v>37.1</v>
      </c>
      <c r="Q23" s="34">
        <f>基本データ!Q20</f>
        <v>37</v>
      </c>
      <c r="R23" s="34">
        <f>基本データ!R20</f>
        <v>0.1</v>
      </c>
      <c r="S23" s="196">
        <f>基本データ!S20</f>
        <v>0</v>
      </c>
      <c r="T23" s="34">
        <f>基本データ!T20</f>
        <v>0</v>
      </c>
      <c r="U23" s="34">
        <f>基本データ!U20</f>
        <v>0</v>
      </c>
      <c r="V23" s="196">
        <f>基本データ!V20</f>
        <v>54.3</v>
      </c>
      <c r="W23" s="34">
        <f>基本データ!W20</f>
        <v>12.2</v>
      </c>
      <c r="X23" s="34">
        <f>基本データ!X20</f>
        <v>42.1</v>
      </c>
      <c r="Y23" s="165">
        <f>基本データ!Y20</f>
        <v>109.9</v>
      </c>
      <c r="Z23" s="160">
        <f>基本データ!Z20</f>
        <v>468.30000000000007</v>
      </c>
      <c r="AA23" s="171">
        <f>基本データ!AA20</f>
        <v>358.40000000000003</v>
      </c>
      <c r="AB23" s="185">
        <f>基本データ!AB20</f>
        <v>321.3</v>
      </c>
      <c r="AC23" s="186">
        <f>基本データ!AC20</f>
        <v>37.1</v>
      </c>
      <c r="AD23" s="274">
        <f>AA23/C23/基本データ!$AL$7*1000000</f>
        <v>792.30333899264303</v>
      </c>
      <c r="AE23" s="275">
        <f>AB23/C23/基本データ!$AL$7*1000000</f>
        <v>710.28756366723258</v>
      </c>
      <c r="AF23" s="276">
        <f>AC23/C23/基本データ!$AL$7*1000000</f>
        <v>82.015775325410303</v>
      </c>
      <c r="AG23" s="277">
        <f>Z23/C23/基本データ!$AL$7*1000000</f>
        <v>1035.2557300509338</v>
      </c>
      <c r="AH23" s="278">
        <f>Y23/C23/基本データ!$AL$7*1000000</f>
        <v>242.95239105829089</v>
      </c>
      <c r="AI23" s="292">
        <f>基本データ!AI20</f>
        <v>10.351562499999998</v>
      </c>
    </row>
    <row r="24" spans="1:35" s="6" customFormat="1" ht="19.5" customHeight="1" thickBot="1" x14ac:dyDescent="0.2">
      <c r="A24" s="383"/>
      <c r="B24" s="43" t="s">
        <v>86</v>
      </c>
      <c r="C24" s="142">
        <f>基本データ!C14</f>
        <v>16645</v>
      </c>
      <c r="D24" s="148">
        <f>基本データ!D14</f>
        <v>312.20000000000005</v>
      </c>
      <c r="E24" s="35">
        <f>基本データ!E14</f>
        <v>228</v>
      </c>
      <c r="F24" s="35">
        <f>基本データ!F14</f>
        <v>84.2</v>
      </c>
      <c r="G24" s="197">
        <f>基本データ!G14</f>
        <v>0</v>
      </c>
      <c r="H24" s="35">
        <f>基本データ!H14</f>
        <v>0</v>
      </c>
      <c r="I24" s="35">
        <f>基本データ!I14</f>
        <v>0</v>
      </c>
      <c r="J24" s="197">
        <f>基本データ!J14</f>
        <v>250.20000000000002</v>
      </c>
      <c r="K24" s="35">
        <f>基本データ!K14</f>
        <v>186.3</v>
      </c>
      <c r="L24" s="35">
        <f>基本データ!L14</f>
        <v>63.9</v>
      </c>
      <c r="M24" s="197">
        <f>基本データ!M14</f>
        <v>22</v>
      </c>
      <c r="N24" s="35">
        <f>基本データ!N14</f>
        <v>11.1</v>
      </c>
      <c r="O24" s="35">
        <f>基本データ!O14</f>
        <v>10.9</v>
      </c>
      <c r="P24" s="197">
        <f>基本データ!P14</f>
        <v>40</v>
      </c>
      <c r="Q24" s="35">
        <f>基本データ!Q14</f>
        <v>30.6</v>
      </c>
      <c r="R24" s="35">
        <f>基本データ!R14</f>
        <v>9.4</v>
      </c>
      <c r="S24" s="197">
        <f>基本データ!S14</f>
        <v>0</v>
      </c>
      <c r="T24" s="35">
        <f>基本データ!T14</f>
        <v>0</v>
      </c>
      <c r="U24" s="35">
        <f>基本データ!U14</f>
        <v>0</v>
      </c>
      <c r="V24" s="197">
        <f>基本データ!V14</f>
        <v>0</v>
      </c>
      <c r="W24" s="35">
        <f>基本データ!W14</f>
        <v>0</v>
      </c>
      <c r="X24" s="35">
        <f>基本データ!X14</f>
        <v>0</v>
      </c>
      <c r="Y24" s="166">
        <f>基本データ!Y14</f>
        <v>59.8</v>
      </c>
      <c r="Z24" s="161">
        <f>基本データ!Z14</f>
        <v>372.00000000000006</v>
      </c>
      <c r="AA24" s="172">
        <f>基本データ!AA14</f>
        <v>312.20000000000005</v>
      </c>
      <c r="AB24" s="187">
        <f>基本データ!AB14</f>
        <v>272.20000000000005</v>
      </c>
      <c r="AC24" s="188">
        <f>基本データ!AC14</f>
        <v>40</v>
      </c>
      <c r="AD24" s="281">
        <f>AA24/C24/基本データ!$AL$7*1000000</f>
        <v>605.04462252541214</v>
      </c>
      <c r="AE24" s="282">
        <f>AB24/C24/基本データ!$AL$7*1000000</f>
        <v>527.52449151639075</v>
      </c>
      <c r="AF24" s="283">
        <f>AC24/C24/基本データ!$AL$7*1000000</f>
        <v>77.520131009021412</v>
      </c>
      <c r="AG24" s="284">
        <f>Z24/C24/基本データ!$AL$7*1000000</f>
        <v>720.93721838389911</v>
      </c>
      <c r="AH24" s="285">
        <f>Y24/C24/基本データ!$AL$7*1000000</f>
        <v>115.89259585848698</v>
      </c>
      <c r="AI24" s="293">
        <f>AC24*100/AA24</f>
        <v>12.812299807815501</v>
      </c>
    </row>
    <row r="25" spans="1:35" s="61" customFormat="1" ht="20.100000000000001" customHeight="1" thickTop="1" thickBot="1" x14ac:dyDescent="0.2">
      <c r="A25" s="343" t="s">
        <v>35</v>
      </c>
      <c r="B25" s="344"/>
      <c r="C25" s="55">
        <f t="shared" ref="C25:AC25" si="2">SUM(C17:C24)</f>
        <v>105157</v>
      </c>
      <c r="D25" s="56">
        <f t="shared" si="2"/>
        <v>1987.8</v>
      </c>
      <c r="E25" s="56">
        <f t="shared" si="2"/>
        <v>1661.4</v>
      </c>
      <c r="F25" s="56">
        <f t="shared" si="2"/>
        <v>326.39999999999998</v>
      </c>
      <c r="G25" s="56">
        <f t="shared" si="2"/>
        <v>0</v>
      </c>
      <c r="H25" s="56">
        <f t="shared" si="2"/>
        <v>0</v>
      </c>
      <c r="I25" s="56">
        <f t="shared" si="2"/>
        <v>0</v>
      </c>
      <c r="J25" s="56">
        <f t="shared" si="2"/>
        <v>1558.2</v>
      </c>
      <c r="K25" s="56">
        <f t="shared" si="2"/>
        <v>1371.6</v>
      </c>
      <c r="L25" s="56">
        <f t="shared" si="2"/>
        <v>186.6</v>
      </c>
      <c r="M25" s="56">
        <f t="shared" si="2"/>
        <v>82.199999999999989</v>
      </c>
      <c r="N25" s="56">
        <f t="shared" si="2"/>
        <v>43.699999999999996</v>
      </c>
      <c r="O25" s="56">
        <f t="shared" si="2"/>
        <v>38.5</v>
      </c>
      <c r="P25" s="56">
        <f t="shared" si="2"/>
        <v>244.7</v>
      </c>
      <c r="Q25" s="56">
        <f t="shared" si="2"/>
        <v>228.49999999999997</v>
      </c>
      <c r="R25" s="56">
        <f t="shared" si="2"/>
        <v>16.2</v>
      </c>
      <c r="S25" s="56">
        <f t="shared" si="2"/>
        <v>0.9</v>
      </c>
      <c r="T25" s="56">
        <f t="shared" si="2"/>
        <v>0.8</v>
      </c>
      <c r="U25" s="56">
        <f t="shared" si="2"/>
        <v>0.1</v>
      </c>
      <c r="V25" s="56">
        <f t="shared" si="2"/>
        <v>101.8</v>
      </c>
      <c r="W25" s="56">
        <f t="shared" si="2"/>
        <v>16.799999999999997</v>
      </c>
      <c r="X25" s="56">
        <f t="shared" si="2"/>
        <v>85</v>
      </c>
      <c r="Y25" s="56">
        <f t="shared" si="2"/>
        <v>597.1</v>
      </c>
      <c r="Z25" s="57">
        <f t="shared" si="2"/>
        <v>2584.9</v>
      </c>
      <c r="AA25" s="58">
        <f t="shared" si="2"/>
        <v>1987.8</v>
      </c>
      <c r="AB25" s="59">
        <f t="shared" si="2"/>
        <v>1743.1</v>
      </c>
      <c r="AC25" s="60">
        <f t="shared" si="2"/>
        <v>244.7</v>
      </c>
      <c r="AD25" s="295">
        <f>AA25/C25/基本データ!$AL$7*1000000</f>
        <v>609.77947873333483</v>
      </c>
      <c r="AE25" s="296">
        <f>AB25/C25/基本データ!$AL$7*1000000</f>
        <v>534.71506659627516</v>
      </c>
      <c r="AF25" s="297">
        <f>AC25/C25/基本データ!$AL$7*1000000</f>
        <v>75.064412137059577</v>
      </c>
      <c r="AG25" s="298">
        <f>Z25/C25/基本データ!$AL$7*1000000</f>
        <v>792.94646069916348</v>
      </c>
      <c r="AH25" s="298">
        <f>Y25/C25/基本データ!$AL$7*1000000</f>
        <v>183.16698196582865</v>
      </c>
      <c r="AI25" s="286">
        <f>AC25*100/AA25</f>
        <v>12.310091558506892</v>
      </c>
    </row>
    <row r="26" spans="1:35" s="6" customFormat="1" ht="20.100000000000001" customHeight="1" x14ac:dyDescent="0.15">
      <c r="A26" s="381" t="s">
        <v>64</v>
      </c>
      <c r="B26" s="12" t="s">
        <v>87</v>
      </c>
      <c r="C26" s="140">
        <f>基本データ!C17</f>
        <v>22556</v>
      </c>
      <c r="D26" s="145">
        <f>基本データ!D17</f>
        <v>502.2</v>
      </c>
      <c r="E26" s="7">
        <f>基本データ!E17</f>
        <v>418.2</v>
      </c>
      <c r="F26" s="7">
        <f>基本データ!F17</f>
        <v>84</v>
      </c>
      <c r="G26" s="181">
        <f>基本データ!G17</f>
        <v>0</v>
      </c>
      <c r="H26" s="7">
        <f>基本データ!H17</f>
        <v>0</v>
      </c>
      <c r="I26" s="7">
        <f>基本データ!I17</f>
        <v>0</v>
      </c>
      <c r="J26" s="181">
        <f>基本データ!J17</f>
        <v>411.8</v>
      </c>
      <c r="K26" s="7">
        <f>基本データ!K17</f>
        <v>351.7</v>
      </c>
      <c r="L26" s="7">
        <f>基本データ!L17</f>
        <v>60.1</v>
      </c>
      <c r="M26" s="181">
        <f>基本データ!M17</f>
        <v>13.2</v>
      </c>
      <c r="N26" s="7">
        <f>基本データ!N17</f>
        <v>13.2</v>
      </c>
      <c r="O26" s="7">
        <f>基本データ!O17</f>
        <v>0</v>
      </c>
      <c r="P26" s="181">
        <f>基本データ!P17</f>
        <v>57.8</v>
      </c>
      <c r="Q26" s="7">
        <f>基本データ!Q17</f>
        <v>53.3</v>
      </c>
      <c r="R26" s="7">
        <f>基本データ!R17</f>
        <v>4.5</v>
      </c>
      <c r="S26" s="181">
        <f>基本データ!S17</f>
        <v>0</v>
      </c>
      <c r="T26" s="7">
        <f>基本データ!T17</f>
        <v>0</v>
      </c>
      <c r="U26" s="7">
        <f>基本データ!U17</f>
        <v>0</v>
      </c>
      <c r="V26" s="181">
        <f>基本データ!V17</f>
        <v>19.399999999999999</v>
      </c>
      <c r="W26" s="7">
        <f>基本データ!W17</f>
        <v>0</v>
      </c>
      <c r="X26" s="7">
        <f>基本データ!X17</f>
        <v>19.399999999999999</v>
      </c>
      <c r="Y26" s="163">
        <f>基本データ!Y17</f>
        <v>236.4</v>
      </c>
      <c r="Z26" s="158">
        <f>基本データ!Z17</f>
        <v>738.6</v>
      </c>
      <c r="AA26" s="168">
        <f>基本データ!AA17</f>
        <v>502.2</v>
      </c>
      <c r="AB26" s="179">
        <f>基本データ!AB17</f>
        <v>444.4</v>
      </c>
      <c r="AC26" s="180">
        <f>基本データ!AC17</f>
        <v>57.8</v>
      </c>
      <c r="AD26" s="287">
        <f>AA26/C26/基本データ!$AL$7*1000000</f>
        <v>718.21244901578291</v>
      </c>
      <c r="AE26" s="288">
        <f>AB26/C26/基本データ!$AL$7*1000000</f>
        <v>635.55080116012334</v>
      </c>
      <c r="AF26" s="289">
        <f>AC26/C26/基本データ!$AL$7*1000000</f>
        <v>82.661647855659609</v>
      </c>
      <c r="AG26" s="290">
        <f>Z26/C26/基本データ!$AL$7*1000000</f>
        <v>1056.2957284807992</v>
      </c>
      <c r="AH26" s="291">
        <f>Y26/C26/基本データ!$AL$7*1000000</f>
        <v>338.08327946501612</v>
      </c>
      <c r="AI26" s="294">
        <f>AC26*100/AA26</f>
        <v>11.509358821186778</v>
      </c>
    </row>
    <row r="27" spans="1:35" s="6" customFormat="1" ht="20.100000000000001" customHeight="1" x14ac:dyDescent="0.15">
      <c r="A27" s="382"/>
      <c r="B27" s="12" t="s">
        <v>94</v>
      </c>
      <c r="C27" s="140">
        <f>基本データ!C12</f>
        <v>23076</v>
      </c>
      <c r="D27" s="145">
        <f>基本データ!D12</f>
        <v>403.3</v>
      </c>
      <c r="E27" s="7">
        <f>基本データ!E12</f>
        <v>379.2</v>
      </c>
      <c r="F27" s="7">
        <f>基本データ!F12</f>
        <v>24.099999999999998</v>
      </c>
      <c r="G27" s="181">
        <f>基本データ!G12</f>
        <v>0</v>
      </c>
      <c r="H27" s="7">
        <f>基本データ!H12</f>
        <v>0</v>
      </c>
      <c r="I27" s="7">
        <f>基本データ!I12</f>
        <v>0</v>
      </c>
      <c r="J27" s="181">
        <f>基本データ!J12</f>
        <v>297.8</v>
      </c>
      <c r="K27" s="7">
        <f>基本データ!K12</f>
        <v>281.8</v>
      </c>
      <c r="L27" s="7">
        <f>基本データ!L12</f>
        <v>16</v>
      </c>
      <c r="M27" s="181">
        <f>基本データ!M12</f>
        <v>21</v>
      </c>
      <c r="N27" s="7">
        <f>基本データ!N12</f>
        <v>19.7</v>
      </c>
      <c r="O27" s="7">
        <f>基本データ!O12</f>
        <v>1.3</v>
      </c>
      <c r="P27" s="181">
        <f>基本データ!P12</f>
        <v>79.3</v>
      </c>
      <c r="Q27" s="7">
        <f>基本データ!Q12</f>
        <v>73.7</v>
      </c>
      <c r="R27" s="7">
        <f>基本データ!R12</f>
        <v>5.6</v>
      </c>
      <c r="S27" s="181">
        <f>基本データ!S12</f>
        <v>0.5</v>
      </c>
      <c r="T27" s="7">
        <f>基本データ!T12</f>
        <v>0.5</v>
      </c>
      <c r="U27" s="7">
        <f>基本データ!U12</f>
        <v>0</v>
      </c>
      <c r="V27" s="181">
        <f>基本データ!V12</f>
        <v>4.7</v>
      </c>
      <c r="W27" s="7">
        <f>基本データ!W12</f>
        <v>3.5</v>
      </c>
      <c r="X27" s="7">
        <f>基本データ!X12</f>
        <v>1.2</v>
      </c>
      <c r="Y27" s="163">
        <f>基本データ!Y12</f>
        <v>149.19999999999999</v>
      </c>
      <c r="Z27" s="158">
        <f>基本データ!Z12</f>
        <v>552.5</v>
      </c>
      <c r="AA27" s="168">
        <f>基本データ!AA12</f>
        <v>403.3</v>
      </c>
      <c r="AB27" s="179">
        <f>基本データ!AB12</f>
        <v>324</v>
      </c>
      <c r="AC27" s="180">
        <f>基本データ!AC12</f>
        <v>79.3</v>
      </c>
      <c r="AD27" s="274">
        <f>AA27/C27/基本データ!$AL$7*1000000</f>
        <v>563.77523918161035</v>
      </c>
      <c r="AE27" s="275">
        <f>AB27/C27/基本データ!$AL$7*1000000</f>
        <v>452.92134266015802</v>
      </c>
      <c r="AF27" s="276">
        <f>AC27/C27/基本データ!$AL$7*1000000</f>
        <v>110.85389652145226</v>
      </c>
      <c r="AG27" s="277">
        <f>Z27/C27/基本データ!$AL$7*1000000</f>
        <v>772.34272166585583</v>
      </c>
      <c r="AH27" s="278">
        <f>Y27/C27/基本データ!$AL$7*1000000</f>
        <v>208.56748248424557</v>
      </c>
      <c r="AI27" s="294">
        <f>基本データ!AI12</f>
        <v>19.66278204810315</v>
      </c>
    </row>
    <row r="28" spans="1:35" s="6" customFormat="1" ht="20.100000000000001" customHeight="1" x14ac:dyDescent="0.15">
      <c r="A28" s="382"/>
      <c r="B28" s="12" t="s">
        <v>95</v>
      </c>
      <c r="C28" s="140">
        <f>基本データ!C16</f>
        <v>23306</v>
      </c>
      <c r="D28" s="145">
        <f>基本データ!D16</f>
        <v>462.6</v>
      </c>
      <c r="E28" s="7">
        <f>基本データ!E16</f>
        <v>421</v>
      </c>
      <c r="F28" s="7">
        <f>基本データ!F16</f>
        <v>41.6</v>
      </c>
      <c r="G28" s="181">
        <f>基本データ!G16</f>
        <v>0</v>
      </c>
      <c r="H28" s="7">
        <f>基本データ!H16</f>
        <v>0</v>
      </c>
      <c r="I28" s="7">
        <f>基本データ!I16</f>
        <v>0</v>
      </c>
      <c r="J28" s="181">
        <f>基本データ!J16</f>
        <v>354.09999999999997</v>
      </c>
      <c r="K28" s="7">
        <f>基本データ!K16</f>
        <v>342.4</v>
      </c>
      <c r="L28" s="7">
        <f>基本データ!L16</f>
        <v>11.7</v>
      </c>
      <c r="M28" s="181">
        <f>基本データ!M16</f>
        <v>17.5</v>
      </c>
      <c r="N28" s="7">
        <f>基本データ!N16</f>
        <v>14</v>
      </c>
      <c r="O28" s="7">
        <f>基本データ!O16</f>
        <v>3.5</v>
      </c>
      <c r="P28" s="181">
        <f>基本データ!P16</f>
        <v>43.6</v>
      </c>
      <c r="Q28" s="7">
        <f>基本データ!Q16</f>
        <v>42.5</v>
      </c>
      <c r="R28" s="7">
        <f>基本データ!R16</f>
        <v>1.1000000000000001</v>
      </c>
      <c r="S28" s="181">
        <f>基本データ!S16</f>
        <v>0</v>
      </c>
      <c r="T28" s="7">
        <f>基本データ!T16</f>
        <v>0</v>
      </c>
      <c r="U28" s="7">
        <f>基本データ!U16</f>
        <v>0</v>
      </c>
      <c r="V28" s="181">
        <f>基本データ!V16</f>
        <v>47.400000000000006</v>
      </c>
      <c r="W28" s="7">
        <f>基本データ!W16</f>
        <v>22.1</v>
      </c>
      <c r="X28" s="7">
        <f>基本データ!X16</f>
        <v>25.3</v>
      </c>
      <c r="Y28" s="163">
        <f>基本データ!Y16</f>
        <v>149.4</v>
      </c>
      <c r="Z28" s="158">
        <f>基本データ!Z16</f>
        <v>612</v>
      </c>
      <c r="AA28" s="168">
        <f>基本データ!AA16</f>
        <v>462.6</v>
      </c>
      <c r="AB28" s="179">
        <f>基本データ!AB16</f>
        <v>419</v>
      </c>
      <c r="AC28" s="180">
        <f>基本データ!AC16</f>
        <v>43.6</v>
      </c>
      <c r="AD28" s="274">
        <f>AA28/C28/基本データ!$AL$7*1000000</f>
        <v>640.28922359741239</v>
      </c>
      <c r="AE28" s="275">
        <f>AB28/C28/基本データ!$AL$7*1000000</f>
        <v>579.94203347884945</v>
      </c>
      <c r="AF28" s="276">
        <f>AC28/C28/基本データ!$AL$7*1000000</f>
        <v>60.347190118562857</v>
      </c>
      <c r="AG28" s="277">
        <f>Z28/C28/基本データ!$AL$7*1000000</f>
        <v>847.07523744404739</v>
      </c>
      <c r="AH28" s="278">
        <f>Y28/C28/基本データ!$AL$7*1000000</f>
        <v>206.78601384663511</v>
      </c>
      <c r="AI28" s="294">
        <f>基本データ!AI16</f>
        <v>9.4249891915261568</v>
      </c>
    </row>
    <row r="29" spans="1:35" s="6" customFormat="1" ht="20.100000000000001" customHeight="1" x14ac:dyDescent="0.15">
      <c r="A29" s="382"/>
      <c r="B29" s="12" t="s">
        <v>98</v>
      </c>
      <c r="C29" s="140">
        <f>基本データ!C24</f>
        <v>25961</v>
      </c>
      <c r="D29" s="145">
        <f>基本データ!D24</f>
        <v>436</v>
      </c>
      <c r="E29" s="7">
        <f>基本データ!E24</f>
        <v>409.6</v>
      </c>
      <c r="F29" s="7">
        <f>基本データ!F24</f>
        <v>26.4</v>
      </c>
      <c r="G29" s="181">
        <f>基本データ!G24</f>
        <v>0</v>
      </c>
      <c r="H29" s="7">
        <f>基本データ!H24</f>
        <v>0</v>
      </c>
      <c r="I29" s="7">
        <f>基本データ!I24</f>
        <v>0</v>
      </c>
      <c r="J29" s="181">
        <f>基本データ!J24</f>
        <v>328.8</v>
      </c>
      <c r="K29" s="7">
        <f>基本データ!K24</f>
        <v>313.7</v>
      </c>
      <c r="L29" s="7">
        <f>基本データ!L24</f>
        <v>15.1</v>
      </c>
      <c r="M29" s="181">
        <f>基本データ!M24</f>
        <v>0</v>
      </c>
      <c r="N29" s="7">
        <f>基本データ!N24</f>
        <v>0</v>
      </c>
      <c r="O29" s="7">
        <f>基本データ!O24</f>
        <v>0</v>
      </c>
      <c r="P29" s="181">
        <f>基本データ!P24</f>
        <v>72.3</v>
      </c>
      <c r="Q29" s="7">
        <f>基本データ!Q24</f>
        <v>72.3</v>
      </c>
      <c r="R29" s="7">
        <f>基本データ!R24</f>
        <v>0</v>
      </c>
      <c r="S29" s="181">
        <f>基本データ!S24</f>
        <v>0</v>
      </c>
      <c r="T29" s="7">
        <f>基本データ!T24</f>
        <v>0</v>
      </c>
      <c r="U29" s="7">
        <f>基本データ!U24</f>
        <v>0</v>
      </c>
      <c r="V29" s="181">
        <f>基本データ!V24</f>
        <v>34.900000000000006</v>
      </c>
      <c r="W29" s="7">
        <f>基本データ!W24</f>
        <v>23.6</v>
      </c>
      <c r="X29" s="7">
        <f>基本データ!X24</f>
        <v>11.3</v>
      </c>
      <c r="Y29" s="163">
        <f>基本データ!Y24</f>
        <v>341</v>
      </c>
      <c r="Z29" s="158">
        <f>基本データ!Z24</f>
        <v>777</v>
      </c>
      <c r="AA29" s="168">
        <f>基本データ!AA24</f>
        <v>436.00000000000006</v>
      </c>
      <c r="AB29" s="179">
        <f>基本データ!AB24</f>
        <v>363.70000000000005</v>
      </c>
      <c r="AC29" s="180">
        <f>基本データ!AC24</f>
        <v>72.3</v>
      </c>
      <c r="AD29" s="274">
        <f>AA29/C29/基本データ!$AL$7*1000000</f>
        <v>541.75556138177501</v>
      </c>
      <c r="AE29" s="275">
        <f>AB29/C29/基本データ!$AL$7*1000000</f>
        <v>451.91857264805401</v>
      </c>
      <c r="AF29" s="276">
        <f>AC29/C29/基本データ!$AL$7*1000000</f>
        <v>89.836988733720929</v>
      </c>
      <c r="AG29" s="277">
        <f>Z29/C29/基本データ!$AL$7*1000000</f>
        <v>965.46805319641999</v>
      </c>
      <c r="AH29" s="278">
        <f>Y29/C29/基本データ!$AL$7*1000000</f>
        <v>423.71249181464503</v>
      </c>
      <c r="AI29" s="294">
        <f>基本データ!AI24</f>
        <v>16.582568807339449</v>
      </c>
    </row>
    <row r="30" spans="1:35" s="6" customFormat="1" ht="20.100000000000001" customHeight="1" x14ac:dyDescent="0.15">
      <c r="A30" s="382"/>
      <c r="B30" s="12" t="s">
        <v>88</v>
      </c>
      <c r="C30" s="140">
        <f>基本データ!C15</f>
        <v>27745</v>
      </c>
      <c r="D30" s="145">
        <f>基本データ!D15</f>
        <v>544.4</v>
      </c>
      <c r="E30" s="7">
        <f>基本データ!E15</f>
        <v>458.59999999999997</v>
      </c>
      <c r="F30" s="7">
        <f>基本データ!F15</f>
        <v>85.800000000000011</v>
      </c>
      <c r="G30" s="181">
        <f>基本データ!G15</f>
        <v>358.5</v>
      </c>
      <c r="H30" s="7">
        <f>基本データ!H15</f>
        <v>358.5</v>
      </c>
      <c r="I30" s="7">
        <f>基本データ!I15</f>
        <v>0</v>
      </c>
      <c r="J30" s="181">
        <f>基本データ!J15</f>
        <v>50.6</v>
      </c>
      <c r="K30" s="7">
        <f>基本データ!K15</f>
        <v>0</v>
      </c>
      <c r="L30" s="7">
        <f>基本データ!L15</f>
        <v>50.6</v>
      </c>
      <c r="M30" s="181">
        <f>基本データ!M15</f>
        <v>13.1</v>
      </c>
      <c r="N30" s="7">
        <f>基本データ!N15</f>
        <v>0</v>
      </c>
      <c r="O30" s="7">
        <f>基本データ!O15</f>
        <v>13.1</v>
      </c>
      <c r="P30" s="181">
        <f>基本データ!P15</f>
        <v>98.9</v>
      </c>
      <c r="Q30" s="7">
        <f>基本データ!Q15</f>
        <v>98.9</v>
      </c>
      <c r="R30" s="7">
        <f>基本データ!R15</f>
        <v>0</v>
      </c>
      <c r="S30" s="181">
        <f>基本データ!S15</f>
        <v>0</v>
      </c>
      <c r="T30" s="7">
        <f>基本データ!T15</f>
        <v>0</v>
      </c>
      <c r="U30" s="7">
        <f>基本データ!U15</f>
        <v>0</v>
      </c>
      <c r="V30" s="181">
        <f>基本データ!V15</f>
        <v>23.3</v>
      </c>
      <c r="W30" s="7">
        <f>基本データ!W15</f>
        <v>1.2</v>
      </c>
      <c r="X30" s="7">
        <f>基本データ!X15</f>
        <v>22.1</v>
      </c>
      <c r="Y30" s="163">
        <f>基本データ!Y15</f>
        <v>299.3</v>
      </c>
      <c r="Z30" s="158">
        <f>基本データ!Z15</f>
        <v>843.7</v>
      </c>
      <c r="AA30" s="168">
        <f>基本データ!AA15</f>
        <v>544.40000000000009</v>
      </c>
      <c r="AB30" s="179">
        <f>基本データ!AB15</f>
        <v>445.50000000000006</v>
      </c>
      <c r="AC30" s="180">
        <f>基本データ!AC15</f>
        <v>98.9</v>
      </c>
      <c r="AD30" s="274">
        <f>AA30/C30/基本データ!$AL$7*1000000</f>
        <v>632.95333655003242</v>
      </c>
      <c r="AE30" s="275">
        <f>AB30/C30/基本データ!$AL$7*1000000</f>
        <v>517.96603863526707</v>
      </c>
      <c r="AF30" s="276">
        <f>AC30/C30/基本データ!$AL$7*1000000</f>
        <v>114.98729791476524</v>
      </c>
      <c r="AG30" s="277">
        <f>Z30/C30/基本データ!$AL$7*1000000</f>
        <v>980.93815218086377</v>
      </c>
      <c r="AH30" s="278">
        <f>Y30/C30/基本データ!$AL$7*1000000</f>
        <v>347.98481563083152</v>
      </c>
      <c r="AI30" s="294">
        <f>基本データ!AI15</f>
        <v>18.166789125642907</v>
      </c>
    </row>
    <row r="31" spans="1:35" s="6" customFormat="1" ht="20.100000000000001" customHeight="1" x14ac:dyDescent="0.15">
      <c r="A31" s="382"/>
      <c r="B31" s="12" t="s">
        <v>96</v>
      </c>
      <c r="C31" s="140">
        <f>基本データ!C23</f>
        <v>32313</v>
      </c>
      <c r="D31" s="145">
        <f>基本データ!D23</f>
        <v>500.80000000000007</v>
      </c>
      <c r="E31" s="7">
        <f>基本データ!E23</f>
        <v>469.8</v>
      </c>
      <c r="F31" s="7">
        <f>基本データ!F23</f>
        <v>31</v>
      </c>
      <c r="G31" s="181">
        <f>基本データ!G23</f>
        <v>0</v>
      </c>
      <c r="H31" s="7">
        <f>基本データ!H23</f>
        <v>0</v>
      </c>
      <c r="I31" s="7">
        <f>基本データ!I23</f>
        <v>0</v>
      </c>
      <c r="J31" s="181">
        <f>基本データ!J23</f>
        <v>355.70000000000005</v>
      </c>
      <c r="K31" s="7">
        <f>基本データ!K23</f>
        <v>339.1</v>
      </c>
      <c r="L31" s="7">
        <f>基本データ!L23</f>
        <v>16.600000000000001</v>
      </c>
      <c r="M31" s="181">
        <f>基本データ!M23</f>
        <v>0</v>
      </c>
      <c r="N31" s="7">
        <f>基本データ!N23</f>
        <v>0</v>
      </c>
      <c r="O31" s="7">
        <f>基本データ!O23</f>
        <v>0</v>
      </c>
      <c r="P31" s="181">
        <f>基本データ!P23</f>
        <v>97.8</v>
      </c>
      <c r="Q31" s="7">
        <f>基本データ!Q23</f>
        <v>97.8</v>
      </c>
      <c r="R31" s="7">
        <f>基本データ!R23</f>
        <v>0</v>
      </c>
      <c r="S31" s="181">
        <f>基本データ!S23</f>
        <v>0</v>
      </c>
      <c r="T31" s="7">
        <f>基本データ!T23</f>
        <v>0</v>
      </c>
      <c r="U31" s="7">
        <f>基本データ!U23</f>
        <v>0</v>
      </c>
      <c r="V31" s="181">
        <f>基本データ!V23</f>
        <v>47.3</v>
      </c>
      <c r="W31" s="7">
        <f>基本データ!W23</f>
        <v>32.9</v>
      </c>
      <c r="X31" s="7">
        <f>基本データ!X23</f>
        <v>14.4</v>
      </c>
      <c r="Y31" s="163">
        <f>基本データ!Y23</f>
        <v>158.69999999999999</v>
      </c>
      <c r="Z31" s="158">
        <f>基本データ!Z23</f>
        <v>659.5</v>
      </c>
      <c r="AA31" s="168">
        <f>基本データ!AA23</f>
        <v>500.80000000000007</v>
      </c>
      <c r="AB31" s="179">
        <f>基本データ!AB23</f>
        <v>403.00000000000006</v>
      </c>
      <c r="AC31" s="180">
        <f>基本データ!AC23</f>
        <v>97.8</v>
      </c>
      <c r="AD31" s="274">
        <f>AA31/C31/基本データ!$AL$7*1000000</f>
        <v>499.9485875553932</v>
      </c>
      <c r="AE31" s="275">
        <f>AB31/C31/基本データ!$AL$7*1000000</f>
        <v>402.3148577971715</v>
      </c>
      <c r="AF31" s="276">
        <f>AC31/C31/基本データ!$AL$7*1000000</f>
        <v>97.633729758221747</v>
      </c>
      <c r="AG31" s="277">
        <f>Z31/C31/基本データ!$AL$7*1000000</f>
        <v>658.37878093606594</v>
      </c>
      <c r="AH31" s="278">
        <f>Y31/C31/基本データ!$AL$7*1000000</f>
        <v>158.4301933806727</v>
      </c>
      <c r="AI31" s="294">
        <f>基本データ!AI23</f>
        <v>19.52875399361022</v>
      </c>
    </row>
    <row r="32" spans="1:35" s="6" customFormat="1" ht="20.100000000000001" customHeight="1" x14ac:dyDescent="0.15">
      <c r="A32" s="382"/>
      <c r="B32" s="12" t="s">
        <v>30</v>
      </c>
      <c r="C32" s="140">
        <f>基本データ!C11</f>
        <v>30262</v>
      </c>
      <c r="D32" s="145">
        <f>基本データ!D11</f>
        <v>630.20000000000005</v>
      </c>
      <c r="E32" s="7">
        <f>基本データ!E11</f>
        <v>432.90000000000003</v>
      </c>
      <c r="F32" s="7">
        <f>基本データ!F11</f>
        <v>197.3</v>
      </c>
      <c r="G32" s="181">
        <f>基本データ!G11</f>
        <v>0</v>
      </c>
      <c r="H32" s="7">
        <f>基本データ!H11</f>
        <v>0</v>
      </c>
      <c r="I32" s="7">
        <f>基本データ!I11</f>
        <v>0</v>
      </c>
      <c r="J32" s="181">
        <f>基本データ!J11</f>
        <v>530.20000000000005</v>
      </c>
      <c r="K32" s="7">
        <f>基本データ!K11</f>
        <v>366.6</v>
      </c>
      <c r="L32" s="7">
        <f>基本データ!L11</f>
        <v>163.6</v>
      </c>
      <c r="M32" s="181">
        <f>基本データ!M11</f>
        <v>41.6</v>
      </c>
      <c r="N32" s="7">
        <f>基本データ!N11</f>
        <v>11.3</v>
      </c>
      <c r="O32" s="7">
        <f>基本データ!O11</f>
        <v>30.3</v>
      </c>
      <c r="P32" s="181">
        <f>基本データ!P11</f>
        <v>58.4</v>
      </c>
      <c r="Q32" s="7">
        <f>基本データ!Q11</f>
        <v>55</v>
      </c>
      <c r="R32" s="7">
        <f>基本データ!R11</f>
        <v>3.4</v>
      </c>
      <c r="S32" s="181">
        <f>基本データ!S11</f>
        <v>0</v>
      </c>
      <c r="T32" s="7">
        <f>基本データ!T11</f>
        <v>0</v>
      </c>
      <c r="U32" s="7">
        <f>基本データ!U11</f>
        <v>0</v>
      </c>
      <c r="V32" s="181">
        <f>基本データ!V11</f>
        <v>0</v>
      </c>
      <c r="W32" s="7">
        <f>基本データ!W11</f>
        <v>0</v>
      </c>
      <c r="X32" s="7">
        <f>基本データ!X11</f>
        <v>0</v>
      </c>
      <c r="Y32" s="163">
        <f>基本データ!Y11</f>
        <v>256.7</v>
      </c>
      <c r="Z32" s="158">
        <f>基本データ!Z11</f>
        <v>886.90000000000009</v>
      </c>
      <c r="AA32" s="168">
        <f>基本データ!AA11</f>
        <v>630.20000000000005</v>
      </c>
      <c r="AB32" s="179">
        <f>基本データ!AB11</f>
        <v>571.80000000000007</v>
      </c>
      <c r="AC32" s="180">
        <f>基本データ!AC11</f>
        <v>58.4</v>
      </c>
      <c r="AD32" s="274">
        <f>AA32/C32/基本データ!$AL$7*1000000</f>
        <v>671.76763789784275</v>
      </c>
      <c r="AE32" s="275">
        <f>AB32/C32/基本データ!$AL$7*1000000</f>
        <v>609.51560671213349</v>
      </c>
      <c r="AF32" s="276">
        <f>AC32/C32/基本データ!$AL$7*1000000</f>
        <v>62.252031185709313</v>
      </c>
      <c r="AG32" s="277">
        <f>Z32/C32/基本データ!$AL$7*1000000</f>
        <v>945.39942566105492</v>
      </c>
      <c r="AH32" s="278">
        <f>Y32/C32/基本データ!$AL$7*1000000</f>
        <v>273.631787763212</v>
      </c>
      <c r="AI32" s="294">
        <f>AC32*100/AA32</f>
        <v>9.2668993970168199</v>
      </c>
    </row>
    <row r="33" spans="1:35" s="6" customFormat="1" ht="20.100000000000001" customHeight="1" x14ac:dyDescent="0.15">
      <c r="A33" s="382"/>
      <c r="B33" s="12" t="s">
        <v>89</v>
      </c>
      <c r="C33" s="140">
        <f>基本データ!C8</f>
        <v>31100</v>
      </c>
      <c r="D33" s="145">
        <f>基本データ!D8</f>
        <v>577.79999999999995</v>
      </c>
      <c r="E33" s="7">
        <f>基本データ!E8</f>
        <v>516.6</v>
      </c>
      <c r="F33" s="7">
        <f>基本データ!F8</f>
        <v>61.2</v>
      </c>
      <c r="G33" s="181">
        <f>基本データ!G8</f>
        <v>0</v>
      </c>
      <c r="H33" s="7">
        <f>基本データ!H8</f>
        <v>0</v>
      </c>
      <c r="I33" s="7">
        <f>基本データ!I8</f>
        <v>0</v>
      </c>
      <c r="J33" s="181">
        <f>基本データ!J8</f>
        <v>507.5</v>
      </c>
      <c r="K33" s="7">
        <f>基本データ!K8</f>
        <v>470.4</v>
      </c>
      <c r="L33" s="7">
        <f>基本データ!L8</f>
        <v>37.1</v>
      </c>
      <c r="M33" s="181">
        <f>基本データ!M8</f>
        <v>54.5</v>
      </c>
      <c r="N33" s="7">
        <f>基本データ!N8</f>
        <v>36.1</v>
      </c>
      <c r="O33" s="7">
        <f>基本データ!O8</f>
        <v>18.399999999999999</v>
      </c>
      <c r="P33" s="181">
        <f>基本データ!P8</f>
        <v>15.8</v>
      </c>
      <c r="Q33" s="7">
        <f>基本データ!Q8</f>
        <v>10.1</v>
      </c>
      <c r="R33" s="7">
        <f>基本データ!R8</f>
        <v>5.7</v>
      </c>
      <c r="S33" s="181">
        <f>基本データ!S8</f>
        <v>0</v>
      </c>
      <c r="T33" s="7">
        <f>基本データ!T8</f>
        <v>0</v>
      </c>
      <c r="U33" s="7">
        <f>基本データ!U8</f>
        <v>0</v>
      </c>
      <c r="V33" s="181">
        <f>基本データ!V8</f>
        <v>0</v>
      </c>
      <c r="W33" s="7">
        <f>基本データ!W8</f>
        <v>0</v>
      </c>
      <c r="X33" s="7">
        <f>基本データ!X8</f>
        <v>0</v>
      </c>
      <c r="Y33" s="163">
        <f>基本データ!Y8</f>
        <v>86.4</v>
      </c>
      <c r="Z33" s="158">
        <f>基本データ!Z8</f>
        <v>664.19999999999993</v>
      </c>
      <c r="AA33" s="168">
        <f>基本データ!AA8</f>
        <v>577.79999999999995</v>
      </c>
      <c r="AB33" s="179">
        <f>基本データ!AB8</f>
        <v>562</v>
      </c>
      <c r="AC33" s="180">
        <f>基本データ!AC8</f>
        <v>15.8</v>
      </c>
      <c r="AD33" s="274">
        <f>AA33/C33/基本データ!$AL$7*1000000</f>
        <v>599.31542371123317</v>
      </c>
      <c r="AE33" s="275">
        <f>AB33/C33/基本データ!$AL$7*1000000</f>
        <v>582.92708225287834</v>
      </c>
      <c r="AF33" s="276">
        <f>AC33/C33/基本データ!$AL$7*1000000</f>
        <v>16.388341458354944</v>
      </c>
      <c r="AG33" s="277">
        <f>Z33/C33/基本データ!$AL$7*1000000</f>
        <v>688.93268333160449</v>
      </c>
      <c r="AH33" s="278">
        <f>Y33/C33/基本データ!$AL$7*1000000</f>
        <v>89.617259620371343</v>
      </c>
      <c r="AI33" s="294">
        <f>基本データ!AI8</f>
        <v>2.7345102111457256</v>
      </c>
    </row>
    <row r="34" spans="1:35" s="6" customFormat="1" ht="20.100000000000001" customHeight="1" thickBot="1" x14ac:dyDescent="0.2">
      <c r="A34" s="383"/>
      <c r="B34" s="12" t="s">
        <v>99</v>
      </c>
      <c r="C34" s="140">
        <f>基本データ!C7</f>
        <v>44101</v>
      </c>
      <c r="D34" s="145">
        <f>基本データ!D7</f>
        <v>873.7</v>
      </c>
      <c r="E34" s="7">
        <f>基本データ!E7</f>
        <v>689.4</v>
      </c>
      <c r="F34" s="7">
        <f>基本データ!F7</f>
        <v>184.3</v>
      </c>
      <c r="G34" s="181">
        <f>基本データ!G7</f>
        <v>0</v>
      </c>
      <c r="H34" s="7">
        <f>基本データ!H7</f>
        <v>0</v>
      </c>
      <c r="I34" s="7">
        <f>基本データ!I7</f>
        <v>0</v>
      </c>
      <c r="J34" s="181">
        <f>基本データ!J7</f>
        <v>670.6</v>
      </c>
      <c r="K34" s="7">
        <f>基本データ!K7</f>
        <v>596.20000000000005</v>
      </c>
      <c r="L34" s="7">
        <f>基本データ!L7</f>
        <v>74.400000000000006</v>
      </c>
      <c r="M34" s="181">
        <f>基本データ!M7</f>
        <v>36.6</v>
      </c>
      <c r="N34" s="7">
        <f>基本データ!N7</f>
        <v>19.3</v>
      </c>
      <c r="O34" s="7">
        <f>基本データ!O7</f>
        <v>17.3</v>
      </c>
      <c r="P34" s="181">
        <f>基本データ!P7</f>
        <v>101.30000000000001</v>
      </c>
      <c r="Q34" s="7">
        <f>基本データ!Q7</f>
        <v>73.900000000000006</v>
      </c>
      <c r="R34" s="7">
        <f>基本データ!R7</f>
        <v>27.4</v>
      </c>
      <c r="S34" s="181">
        <f>基本データ!S7</f>
        <v>0</v>
      </c>
      <c r="T34" s="7">
        <f>基本データ!T7</f>
        <v>0</v>
      </c>
      <c r="U34" s="7">
        <f>基本データ!U7</f>
        <v>0</v>
      </c>
      <c r="V34" s="181">
        <f>基本データ!V7</f>
        <v>65.2</v>
      </c>
      <c r="W34" s="7">
        <f>基本データ!W7</f>
        <v>0</v>
      </c>
      <c r="X34" s="7">
        <f>基本データ!X7</f>
        <v>65.2</v>
      </c>
      <c r="Y34" s="163">
        <f>基本データ!Y7</f>
        <v>459.2</v>
      </c>
      <c r="Z34" s="158">
        <f>基本データ!Z7</f>
        <v>1332.9</v>
      </c>
      <c r="AA34" s="168">
        <f>基本データ!AA7</f>
        <v>873.7</v>
      </c>
      <c r="AB34" s="179">
        <f>基本データ!AB7</f>
        <v>772.40000000000009</v>
      </c>
      <c r="AC34" s="180">
        <f>基本データ!AC7</f>
        <v>101.30000000000001</v>
      </c>
      <c r="AD34" s="281">
        <f>AA34/C34/基本データ!$AL$7*1000000</f>
        <v>639.07555311085775</v>
      </c>
      <c r="AE34" s="282">
        <f>AB34/C34/基本データ!$AL$7*1000000</f>
        <v>564.97877672293293</v>
      </c>
      <c r="AF34" s="283">
        <f>AC34/C34/基本データ!$AL$7*1000000</f>
        <v>74.096776387924791</v>
      </c>
      <c r="AG34" s="284">
        <f>Z34/C34/基本データ!$AL$7*1000000</f>
        <v>974.96143383479716</v>
      </c>
      <c r="AH34" s="285">
        <f>Y34/C34/基本データ!$AL$7*1000000</f>
        <v>335.88588072393935</v>
      </c>
      <c r="AI34" s="294">
        <f>基本データ!AI7</f>
        <v>11.594368776467897</v>
      </c>
    </row>
    <row r="35" spans="1:35" s="61" customFormat="1" ht="20.100000000000001" customHeight="1" thickTop="1" thickBot="1" x14ac:dyDescent="0.2">
      <c r="A35" s="343" t="s">
        <v>35</v>
      </c>
      <c r="B35" s="344"/>
      <c r="C35" s="55">
        <f>SUM(C26:C34)</f>
        <v>260420</v>
      </c>
      <c r="D35" s="56">
        <f t="shared" ref="D35:Z35" si="3">SUM(D26:D34)</f>
        <v>4931</v>
      </c>
      <c r="E35" s="56">
        <f t="shared" si="3"/>
        <v>4195.3</v>
      </c>
      <c r="F35" s="56">
        <f t="shared" si="3"/>
        <v>735.7</v>
      </c>
      <c r="G35" s="56">
        <f t="shared" si="3"/>
        <v>358.5</v>
      </c>
      <c r="H35" s="56">
        <f t="shared" si="3"/>
        <v>358.5</v>
      </c>
      <c r="I35" s="56">
        <f t="shared" si="3"/>
        <v>0</v>
      </c>
      <c r="J35" s="56">
        <f t="shared" si="3"/>
        <v>3507.1</v>
      </c>
      <c r="K35" s="56">
        <f t="shared" si="3"/>
        <v>3061.8999999999996</v>
      </c>
      <c r="L35" s="56">
        <f t="shared" si="3"/>
        <v>445.20000000000005</v>
      </c>
      <c r="M35" s="56">
        <f t="shared" si="3"/>
        <v>197.5</v>
      </c>
      <c r="N35" s="56">
        <f t="shared" si="3"/>
        <v>113.60000000000001</v>
      </c>
      <c r="O35" s="56">
        <f t="shared" si="3"/>
        <v>83.899999999999991</v>
      </c>
      <c r="P35" s="56">
        <f t="shared" si="3"/>
        <v>625.20000000000005</v>
      </c>
      <c r="Q35" s="56">
        <f t="shared" si="3"/>
        <v>577.50000000000011</v>
      </c>
      <c r="R35" s="56">
        <f t="shared" si="3"/>
        <v>47.7</v>
      </c>
      <c r="S35" s="56">
        <f t="shared" si="3"/>
        <v>0.5</v>
      </c>
      <c r="T35" s="56">
        <f t="shared" si="3"/>
        <v>0.5</v>
      </c>
      <c r="U35" s="56">
        <f t="shared" si="3"/>
        <v>0</v>
      </c>
      <c r="V35" s="56">
        <f t="shared" si="3"/>
        <v>242.2</v>
      </c>
      <c r="W35" s="56">
        <f t="shared" si="3"/>
        <v>83.300000000000011</v>
      </c>
      <c r="X35" s="56">
        <f t="shared" si="3"/>
        <v>158.90000000000003</v>
      </c>
      <c r="Y35" s="56">
        <f t="shared" si="3"/>
        <v>2136.3000000000002</v>
      </c>
      <c r="Z35" s="57">
        <f t="shared" si="3"/>
        <v>7067.3000000000011</v>
      </c>
      <c r="AA35" s="58">
        <f>SUM(AA26:AA34)</f>
        <v>4931</v>
      </c>
      <c r="AB35" s="59">
        <f>SUM(AB26:AB34)</f>
        <v>4305.8000000000011</v>
      </c>
      <c r="AC35" s="60">
        <f>SUM(AC26:AC34)</f>
        <v>625.20000000000005</v>
      </c>
      <c r="AD35" s="295">
        <f>AA35/C35/基本データ!$AL$7*1000000</f>
        <v>610.7999236964605</v>
      </c>
      <c r="AE35" s="296">
        <f>AB35/C35/基本データ!$AL$7*1000000</f>
        <v>533.35678593636601</v>
      </c>
      <c r="AF35" s="297">
        <f>AC35/C35/基本データ!$AL$7*1000000</f>
        <v>77.443137760094757</v>
      </c>
      <c r="AG35" s="298">
        <f>Z35/C35/基本データ!$AL$7*1000000</f>
        <v>875.4220849198939</v>
      </c>
      <c r="AH35" s="298">
        <f>Y35/C35/基本データ!$AL$7*1000000</f>
        <v>264.62216122343312</v>
      </c>
      <c r="AI35" s="286">
        <f>AC35*100/AA35</f>
        <v>12.678969783005478</v>
      </c>
    </row>
    <row r="36" spans="1:35" s="6" customFormat="1" ht="20.100000000000001" customHeight="1" x14ac:dyDescent="0.15">
      <c r="A36" s="345" t="s">
        <v>100</v>
      </c>
      <c r="B36" s="38" t="s">
        <v>59</v>
      </c>
      <c r="C36" s="139">
        <f>基本データ!C19</f>
        <v>53535</v>
      </c>
      <c r="D36" s="144">
        <f>基本データ!D19</f>
        <v>1021</v>
      </c>
      <c r="E36" s="13">
        <f>基本データ!E19</f>
        <v>912.5</v>
      </c>
      <c r="F36" s="13">
        <f>基本データ!F19</f>
        <v>108.5</v>
      </c>
      <c r="G36" s="194">
        <f>基本データ!G19</f>
        <v>0</v>
      </c>
      <c r="H36" s="13">
        <f>基本データ!H19</f>
        <v>0</v>
      </c>
      <c r="I36" s="13">
        <f>基本データ!I19</f>
        <v>0</v>
      </c>
      <c r="J36" s="194">
        <f>基本データ!J19</f>
        <v>781.4</v>
      </c>
      <c r="K36" s="13">
        <f>基本データ!K19</f>
        <v>740.4</v>
      </c>
      <c r="L36" s="13">
        <f>基本データ!L19</f>
        <v>41</v>
      </c>
      <c r="M36" s="194">
        <f>基本データ!M19</f>
        <v>0</v>
      </c>
      <c r="N36" s="13">
        <f>基本データ!N19</f>
        <v>0</v>
      </c>
      <c r="O36" s="13">
        <f>基本データ!O19</f>
        <v>0</v>
      </c>
      <c r="P36" s="194">
        <f>基本データ!P19</f>
        <v>154.5</v>
      </c>
      <c r="Q36" s="13">
        <f>基本データ!Q19</f>
        <v>142.80000000000001</v>
      </c>
      <c r="R36" s="13">
        <f>基本データ!R19</f>
        <v>11.7</v>
      </c>
      <c r="S36" s="194">
        <f>基本データ!S19</f>
        <v>0</v>
      </c>
      <c r="T36" s="13">
        <f>基本データ!T19</f>
        <v>0</v>
      </c>
      <c r="U36" s="13">
        <f>基本データ!U19</f>
        <v>0</v>
      </c>
      <c r="V36" s="194">
        <f>基本データ!V19</f>
        <v>85.1</v>
      </c>
      <c r="W36" s="13">
        <f>基本データ!W19</f>
        <v>29.3</v>
      </c>
      <c r="X36" s="13">
        <f>基本データ!X19</f>
        <v>55.8</v>
      </c>
      <c r="Y36" s="162">
        <f>基本データ!Y19</f>
        <v>273.39999999999998</v>
      </c>
      <c r="Z36" s="157">
        <f>基本データ!Z19</f>
        <v>1294.4000000000001</v>
      </c>
      <c r="AA36" s="167">
        <f>基本データ!AA19</f>
        <v>1021</v>
      </c>
      <c r="AB36" s="177">
        <f>基本データ!AB19</f>
        <v>866.5</v>
      </c>
      <c r="AC36" s="178">
        <f>基本データ!AC19</f>
        <v>154.5</v>
      </c>
      <c r="AD36" s="287">
        <f>AA36/C36/基本データ!$AL$7*1000000</f>
        <v>615.21404447497412</v>
      </c>
      <c r="AE36" s="288">
        <f>AB36/C36/基本データ!$AL$7*1000000</f>
        <v>522.11848142758583</v>
      </c>
      <c r="AF36" s="289">
        <f>AC36/C36/基本データ!$AL$7*1000000</f>
        <v>93.095563047388353</v>
      </c>
      <c r="AG36" s="290">
        <f>Z36/C36/基本データ!$AL$7*1000000</f>
        <v>779.95402465074108</v>
      </c>
      <c r="AH36" s="291">
        <f>Y36/C36/基本データ!$AL$7*1000000</f>
        <v>164.73998017576682</v>
      </c>
      <c r="AI36" s="273">
        <f>基本データ!AI19</f>
        <v>15.132223310479922</v>
      </c>
    </row>
    <row r="37" spans="1:35" s="6" customFormat="1" ht="20.100000000000001" customHeight="1" x14ac:dyDescent="0.15">
      <c r="A37" s="345"/>
      <c r="B37" s="12" t="s">
        <v>90</v>
      </c>
      <c r="C37" s="140">
        <f>基本データ!C10</f>
        <v>90412</v>
      </c>
      <c r="D37" s="145">
        <f>基本データ!D10</f>
        <v>1334.1999999999998</v>
      </c>
      <c r="E37" s="7">
        <f>基本データ!E10</f>
        <v>1232.5999999999999</v>
      </c>
      <c r="F37" s="7">
        <f>基本データ!F10</f>
        <v>101.6</v>
      </c>
      <c r="G37" s="181">
        <f>基本データ!G10</f>
        <v>0</v>
      </c>
      <c r="H37" s="7">
        <f>基本データ!H10</f>
        <v>0</v>
      </c>
      <c r="I37" s="7">
        <f>基本データ!I10</f>
        <v>0</v>
      </c>
      <c r="J37" s="181">
        <f>基本データ!J10</f>
        <v>1032.3999999999999</v>
      </c>
      <c r="K37" s="7">
        <f>基本データ!K10</f>
        <v>951.8</v>
      </c>
      <c r="L37" s="7">
        <f>基本データ!L10</f>
        <v>80.599999999999994</v>
      </c>
      <c r="M37" s="181">
        <f>基本データ!M10</f>
        <v>53.1</v>
      </c>
      <c r="N37" s="7">
        <f>基本データ!N10</f>
        <v>32.1</v>
      </c>
      <c r="O37" s="7">
        <f>基本データ!O10</f>
        <v>21</v>
      </c>
      <c r="P37" s="181">
        <f>基本データ!P10</f>
        <v>248.7</v>
      </c>
      <c r="Q37" s="7">
        <f>基本データ!Q10</f>
        <v>248.7</v>
      </c>
      <c r="R37" s="7">
        <f>基本データ!R10</f>
        <v>0</v>
      </c>
      <c r="S37" s="181">
        <f>基本データ!S10</f>
        <v>0</v>
      </c>
      <c r="T37" s="7">
        <f>基本データ!T10</f>
        <v>0</v>
      </c>
      <c r="U37" s="7">
        <f>基本データ!U10</f>
        <v>0</v>
      </c>
      <c r="V37" s="181">
        <f>基本データ!V10</f>
        <v>0</v>
      </c>
      <c r="W37" s="7">
        <f>基本データ!W10</f>
        <v>0</v>
      </c>
      <c r="X37" s="7">
        <f>基本データ!X10</f>
        <v>0</v>
      </c>
      <c r="Y37" s="163">
        <f>基本データ!Y10</f>
        <v>642.20000000000005</v>
      </c>
      <c r="Z37" s="158">
        <f>基本データ!Z10</f>
        <v>1976.3999999999999</v>
      </c>
      <c r="AA37" s="168">
        <f>基本データ!AA10</f>
        <v>1334.1999999999998</v>
      </c>
      <c r="AB37" s="179">
        <f>基本データ!AB10</f>
        <v>1085.4999999999998</v>
      </c>
      <c r="AC37" s="180">
        <f>基本データ!AC10</f>
        <v>248.7</v>
      </c>
      <c r="AD37" s="274">
        <f>AA37/C37/基本データ!$AL$7*1000000</f>
        <v>476.02873155575975</v>
      </c>
      <c r="AE37" s="275">
        <f>AB37/C37/基本データ!$AL$7*1000000</f>
        <v>387.29514923083286</v>
      </c>
      <c r="AF37" s="276">
        <f>AC37/C37/基本データ!$AL$7*1000000</f>
        <v>88.733582324926871</v>
      </c>
      <c r="AG37" s="277">
        <f>Z37/C37/基本データ!$AL$7*1000000</f>
        <v>705.15903541208479</v>
      </c>
      <c r="AH37" s="278">
        <f>Y37/C37/基本データ!$AL$7*1000000</f>
        <v>229.1303038563251</v>
      </c>
      <c r="AI37" s="279">
        <f t="shared" ref="AI37:AI42" si="4">AC37*100/AA37</f>
        <v>18.640383750562137</v>
      </c>
    </row>
    <row r="38" spans="1:35" s="6" customFormat="1" ht="20.100000000000001" customHeight="1" x14ac:dyDescent="0.15">
      <c r="A38" s="345"/>
      <c r="B38" s="12" t="s">
        <v>3</v>
      </c>
      <c r="C38" s="140">
        <f>基本データ!C9</f>
        <v>88174</v>
      </c>
      <c r="D38" s="145">
        <f>基本データ!D9</f>
        <v>1286.9000000000001</v>
      </c>
      <c r="E38" s="7">
        <f>基本データ!E9</f>
        <v>1234.0999999999999</v>
      </c>
      <c r="F38" s="7">
        <f>基本データ!F9</f>
        <v>52.800000000000004</v>
      </c>
      <c r="G38" s="181">
        <f>基本データ!G9</f>
        <v>0</v>
      </c>
      <c r="H38" s="7">
        <f>基本データ!H9</f>
        <v>0</v>
      </c>
      <c r="I38" s="7">
        <f>基本データ!I9</f>
        <v>0</v>
      </c>
      <c r="J38" s="181">
        <f>基本データ!J9</f>
        <v>1127.9000000000001</v>
      </c>
      <c r="K38" s="7">
        <f>基本データ!K9</f>
        <v>1093.2</v>
      </c>
      <c r="L38" s="7">
        <f>基本データ!L9</f>
        <v>34.700000000000003</v>
      </c>
      <c r="M38" s="181">
        <f>基本データ!M9</f>
        <v>64</v>
      </c>
      <c r="N38" s="7">
        <f>基本データ!N9</f>
        <v>52.8</v>
      </c>
      <c r="O38" s="7">
        <f>基本データ!O9</f>
        <v>11.2</v>
      </c>
      <c r="P38" s="181">
        <f>基本データ!P9</f>
        <v>88.1</v>
      </c>
      <c r="Q38" s="7">
        <f>基本データ!Q9</f>
        <v>88.1</v>
      </c>
      <c r="R38" s="7">
        <f>基本データ!R9</f>
        <v>0</v>
      </c>
      <c r="S38" s="181">
        <f>基本データ!S9</f>
        <v>0</v>
      </c>
      <c r="T38" s="7">
        <f>基本データ!T9</f>
        <v>0</v>
      </c>
      <c r="U38" s="7">
        <f>基本データ!U9</f>
        <v>0</v>
      </c>
      <c r="V38" s="181">
        <f>基本データ!V9</f>
        <v>6.9</v>
      </c>
      <c r="W38" s="7">
        <f>基本データ!W9</f>
        <v>0</v>
      </c>
      <c r="X38" s="7">
        <f>基本データ!X9</f>
        <v>6.9</v>
      </c>
      <c r="Y38" s="163">
        <f>基本データ!Y9</f>
        <v>873.6</v>
      </c>
      <c r="Z38" s="158">
        <f>基本データ!Z9</f>
        <v>2160.5</v>
      </c>
      <c r="AA38" s="168">
        <f>基本データ!AA9</f>
        <v>1286.9000000000001</v>
      </c>
      <c r="AB38" s="179">
        <f>基本データ!AB9</f>
        <v>1198.8000000000002</v>
      </c>
      <c r="AC38" s="180">
        <f>基本データ!AC9</f>
        <v>88.1</v>
      </c>
      <c r="AD38" s="274">
        <f>AA38/C38/基本データ!$AL$7*1000000</f>
        <v>470.80662356030643</v>
      </c>
      <c r="AE38" s="275">
        <f>AB38/C38/基本データ!$AL$7*1000000</f>
        <v>438.5756316140301</v>
      </c>
      <c r="AF38" s="276">
        <f>AC38/C38/基本データ!$AL$7*1000000</f>
        <v>32.230991946276312</v>
      </c>
      <c r="AG38" s="277">
        <f>Z38/C38/基本データ!$AL$7*1000000</f>
        <v>790.40928603779764</v>
      </c>
      <c r="AH38" s="278">
        <f>Y38/C38/基本データ!$AL$7*1000000</f>
        <v>319.60266247749138</v>
      </c>
      <c r="AI38" s="279">
        <f t="shared" si="4"/>
        <v>6.8459087730204367</v>
      </c>
    </row>
    <row r="39" spans="1:35" s="6" customFormat="1" ht="20.100000000000001" customHeight="1" x14ac:dyDescent="0.15">
      <c r="A39" s="345"/>
      <c r="B39" s="252" t="s">
        <v>68</v>
      </c>
      <c r="C39" s="140">
        <f>基本データ!C13</f>
        <v>102532</v>
      </c>
      <c r="D39" s="145">
        <f>基本データ!D13</f>
        <v>1771.1999999999998</v>
      </c>
      <c r="E39" s="7">
        <f>基本データ!E13</f>
        <v>1543.4</v>
      </c>
      <c r="F39" s="7">
        <f>基本データ!F13</f>
        <v>227.8</v>
      </c>
      <c r="G39" s="181">
        <f>基本データ!G13</f>
        <v>0</v>
      </c>
      <c r="H39" s="7">
        <f>基本データ!H13</f>
        <v>0</v>
      </c>
      <c r="I39" s="7">
        <f>基本データ!I13</f>
        <v>0</v>
      </c>
      <c r="J39" s="181">
        <f>基本データ!J13</f>
        <v>1451.5</v>
      </c>
      <c r="K39" s="7">
        <f>基本データ!K13</f>
        <v>1294.7</v>
      </c>
      <c r="L39" s="7">
        <f>基本データ!L13</f>
        <v>156.80000000000001</v>
      </c>
      <c r="M39" s="181">
        <f>基本データ!M13</f>
        <v>103.10000000000001</v>
      </c>
      <c r="N39" s="7">
        <f>基本データ!N13</f>
        <v>78.400000000000006</v>
      </c>
      <c r="O39" s="7">
        <f>基本データ!O13</f>
        <v>24.7</v>
      </c>
      <c r="P39" s="181">
        <f>基本データ!P13</f>
        <v>170.3</v>
      </c>
      <c r="Q39" s="7">
        <f>基本データ!Q13</f>
        <v>170.3</v>
      </c>
      <c r="R39" s="7">
        <f>基本データ!R13</f>
        <v>0</v>
      </c>
      <c r="S39" s="181">
        <f>基本データ!S13</f>
        <v>0</v>
      </c>
      <c r="T39" s="7">
        <f>基本データ!T13</f>
        <v>0</v>
      </c>
      <c r="U39" s="7">
        <f>基本データ!U13</f>
        <v>0</v>
      </c>
      <c r="V39" s="181">
        <f>基本データ!V13</f>
        <v>46.3</v>
      </c>
      <c r="W39" s="7">
        <f>基本データ!W13</f>
        <v>0</v>
      </c>
      <c r="X39" s="7">
        <f>基本データ!X13</f>
        <v>46.3</v>
      </c>
      <c r="Y39" s="163">
        <f>基本データ!Y13</f>
        <v>638</v>
      </c>
      <c r="Z39" s="158">
        <f>基本データ!Z13</f>
        <v>2409.1999999999998</v>
      </c>
      <c r="AA39" s="168">
        <f>基本データ!AA13</f>
        <v>1771.1999999999998</v>
      </c>
      <c r="AB39" s="179">
        <f>基本データ!AB13</f>
        <v>1600.8999999999999</v>
      </c>
      <c r="AC39" s="180">
        <f>基本データ!AC13</f>
        <v>170.3</v>
      </c>
      <c r="AD39" s="274">
        <f>AA39/C39/基本データ!$AL$7*1000000</f>
        <v>557.24538554761193</v>
      </c>
      <c r="AE39" s="275">
        <f>AB39/C39/基本データ!$AL$7*1000000</f>
        <v>503.66651858805994</v>
      </c>
      <c r="AF39" s="276">
        <f>AC39/C39/基本データ!$AL$7*1000000</f>
        <v>53.578866959551895</v>
      </c>
      <c r="AG39" s="277">
        <f>Z39/C39/基本データ!$AL$7*1000000</f>
        <v>757.96950251880446</v>
      </c>
      <c r="AH39" s="278">
        <f>Y39/C39/基本データ!$AL$7*1000000</f>
        <v>200.72411697119264</v>
      </c>
      <c r="AI39" s="279">
        <f>基本データ!AI13</f>
        <v>9.6149503161698302</v>
      </c>
    </row>
    <row r="40" spans="1:35" s="6" customFormat="1" ht="20.100000000000001" customHeight="1" x14ac:dyDescent="0.15">
      <c r="A40" s="345"/>
      <c r="B40" s="252" t="s">
        <v>97</v>
      </c>
      <c r="C40" s="140">
        <f>基本データ!C18</f>
        <v>105490</v>
      </c>
      <c r="D40" s="149">
        <f>基本データ!D18</f>
        <v>1828.5</v>
      </c>
      <c r="E40" s="7">
        <f>基本データ!E18</f>
        <v>1641</v>
      </c>
      <c r="F40" s="7">
        <f>基本データ!F18</f>
        <v>187.5</v>
      </c>
      <c r="G40" s="181">
        <f>基本データ!G18</f>
        <v>0</v>
      </c>
      <c r="H40" s="7">
        <f>基本データ!H18</f>
        <v>0</v>
      </c>
      <c r="I40" s="7">
        <f>基本データ!I18</f>
        <v>0</v>
      </c>
      <c r="J40" s="181">
        <f>基本データ!J18</f>
        <v>1550.7</v>
      </c>
      <c r="K40" s="7">
        <f>基本データ!K18</f>
        <v>1412.3</v>
      </c>
      <c r="L40" s="7">
        <f>基本データ!L18</f>
        <v>138.4</v>
      </c>
      <c r="M40" s="181">
        <f>基本データ!M18</f>
        <v>105.30000000000001</v>
      </c>
      <c r="N40" s="7">
        <f>基本データ!N18</f>
        <v>56.2</v>
      </c>
      <c r="O40" s="7">
        <f>基本データ!O18</f>
        <v>49.1</v>
      </c>
      <c r="P40" s="181">
        <f>基本データ!P18</f>
        <v>172.5</v>
      </c>
      <c r="Q40" s="7">
        <f>基本データ!Q18</f>
        <v>172.5</v>
      </c>
      <c r="R40" s="7">
        <f>基本データ!R18</f>
        <v>0</v>
      </c>
      <c r="S40" s="181">
        <f>基本データ!S18</f>
        <v>0</v>
      </c>
      <c r="T40" s="7">
        <f>基本データ!T18</f>
        <v>0</v>
      </c>
      <c r="U40" s="7">
        <f>基本データ!U18</f>
        <v>0</v>
      </c>
      <c r="V40" s="181">
        <f>基本データ!V18</f>
        <v>0</v>
      </c>
      <c r="W40" s="7">
        <f>基本データ!W18</f>
        <v>0</v>
      </c>
      <c r="X40" s="7">
        <f>基本データ!X18</f>
        <v>0</v>
      </c>
      <c r="Y40" s="163">
        <f>基本データ!Y18</f>
        <v>973.3</v>
      </c>
      <c r="Z40" s="158">
        <f>基本データ!Z18</f>
        <v>2801.8</v>
      </c>
      <c r="AA40" s="168">
        <f>基本データ!AA18</f>
        <v>1828.5</v>
      </c>
      <c r="AB40" s="179">
        <f>基本データ!AB18</f>
        <v>1656</v>
      </c>
      <c r="AC40" s="180">
        <f>基本データ!AC18</f>
        <v>172.5</v>
      </c>
      <c r="AD40" s="274">
        <f>AA40/C40/基本データ!$AL$7*1000000</f>
        <v>559.14182356376853</v>
      </c>
      <c r="AE40" s="275">
        <f>AB40/C40/基本データ!$AL$7*1000000</f>
        <v>506.39259492567714</v>
      </c>
      <c r="AF40" s="276">
        <f>AC40/C40/基本データ!$AL$7*1000000</f>
        <v>52.749228638091367</v>
      </c>
      <c r="AG40" s="277">
        <f>Z40/C40/基本データ!$AL$7*1000000</f>
        <v>856.76979013451819</v>
      </c>
      <c r="AH40" s="278">
        <f>Y40/C40/基本データ!$AL$7*1000000</f>
        <v>297.62796657074972</v>
      </c>
      <c r="AI40" s="279">
        <f>基本データ!AI18</f>
        <v>9.433962264150944</v>
      </c>
    </row>
    <row r="41" spans="1:35" s="6" customFormat="1" ht="20.100000000000001" customHeight="1" thickBot="1" x14ac:dyDescent="0.2">
      <c r="A41" s="346"/>
      <c r="B41" s="23" t="s">
        <v>0</v>
      </c>
      <c r="C41" s="142">
        <f>基本データ!C6</f>
        <v>273332</v>
      </c>
      <c r="D41" s="147">
        <f>基本データ!D6</f>
        <v>4352.6000000000004</v>
      </c>
      <c r="E41" s="34">
        <f>基本データ!E6</f>
        <v>4294</v>
      </c>
      <c r="F41" s="34">
        <f>基本データ!F6</f>
        <v>58.599999999999994</v>
      </c>
      <c r="G41" s="196">
        <f>基本データ!G6</f>
        <v>0</v>
      </c>
      <c r="H41" s="34">
        <f>基本データ!H6</f>
        <v>0</v>
      </c>
      <c r="I41" s="34">
        <f>基本データ!I6</f>
        <v>0</v>
      </c>
      <c r="J41" s="196">
        <f>基本データ!J6</f>
        <v>3326.8</v>
      </c>
      <c r="K41" s="34">
        <f>基本データ!K6</f>
        <v>3289.9</v>
      </c>
      <c r="L41" s="34">
        <f>基本データ!L6</f>
        <v>36.9</v>
      </c>
      <c r="M41" s="196">
        <f>基本データ!M6</f>
        <v>229.4</v>
      </c>
      <c r="N41" s="34">
        <f>基本データ!N6</f>
        <v>226.6</v>
      </c>
      <c r="O41" s="34">
        <f>基本データ!O6</f>
        <v>2.8</v>
      </c>
      <c r="P41" s="196">
        <f>基本データ!P6</f>
        <v>712.6</v>
      </c>
      <c r="Q41" s="34">
        <f>基本データ!Q6</f>
        <v>710.7</v>
      </c>
      <c r="R41" s="34">
        <f>基本データ!R6</f>
        <v>1.9</v>
      </c>
      <c r="S41" s="196">
        <f>基本データ!S6</f>
        <v>0</v>
      </c>
      <c r="T41" s="34">
        <f>基本データ!T6</f>
        <v>0</v>
      </c>
      <c r="U41" s="34">
        <f>基本データ!U6</f>
        <v>0</v>
      </c>
      <c r="V41" s="150">
        <f>基本データ!V6</f>
        <v>83.8</v>
      </c>
      <c r="W41" s="34">
        <f>基本データ!W6</f>
        <v>66.8</v>
      </c>
      <c r="X41" s="34">
        <f>基本データ!X6</f>
        <v>17</v>
      </c>
      <c r="Y41" s="165">
        <f>基本データ!Y6</f>
        <v>2909.3</v>
      </c>
      <c r="Z41" s="151">
        <f>基本データ!Z6</f>
        <v>7261.9000000000005</v>
      </c>
      <c r="AA41" s="171">
        <f>基本データ!AA6</f>
        <v>4352.6000000000004</v>
      </c>
      <c r="AB41" s="185">
        <f>基本データ!AB6</f>
        <v>3640.0000000000005</v>
      </c>
      <c r="AC41" s="186">
        <f>基本データ!AC6</f>
        <v>712.6</v>
      </c>
      <c r="AD41" s="281">
        <f>AA41/C41/基本データ!$AL$7*1000000</f>
        <v>513.6846458259671</v>
      </c>
      <c r="AE41" s="282">
        <f>AB41/C41/基本データ!$AL$7*1000000</f>
        <v>429.58510104455274</v>
      </c>
      <c r="AF41" s="283">
        <f>AC41/C41/基本データ!$AL$7*1000000</f>
        <v>84.099544781414352</v>
      </c>
      <c r="AG41" s="284">
        <f>Z41/C41/基本データ!$AL$7*1000000</f>
        <v>857.03407837237296</v>
      </c>
      <c r="AH41" s="285">
        <f>Y41/C41/基本データ!$AL$7*1000000</f>
        <v>343.34943254640586</v>
      </c>
      <c r="AI41" s="292">
        <f>基本データ!AI6</f>
        <v>16.371823737536182</v>
      </c>
    </row>
    <row r="42" spans="1:35" s="64" customFormat="1" ht="18" customHeight="1" thickTop="1" thickBot="1" x14ac:dyDescent="0.2">
      <c r="A42" s="343" t="s">
        <v>35</v>
      </c>
      <c r="B42" s="344"/>
      <c r="C42" s="55">
        <f t="shared" ref="C42:AC42" si="5">SUM(C36:C41)</f>
        <v>713475</v>
      </c>
      <c r="D42" s="56">
        <f t="shared" si="5"/>
        <v>11594.4</v>
      </c>
      <c r="E42" s="56">
        <f t="shared" si="5"/>
        <v>10857.6</v>
      </c>
      <c r="F42" s="56">
        <f t="shared" si="5"/>
        <v>736.80000000000007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9270.7000000000007</v>
      </c>
      <c r="K42" s="56">
        <f t="shared" si="5"/>
        <v>8782.2999999999993</v>
      </c>
      <c r="L42" s="56">
        <f t="shared" si="5"/>
        <v>488.4</v>
      </c>
      <c r="M42" s="56">
        <f t="shared" si="5"/>
        <v>554.9</v>
      </c>
      <c r="N42" s="56">
        <f t="shared" si="5"/>
        <v>446.1</v>
      </c>
      <c r="O42" s="56">
        <f t="shared" si="5"/>
        <v>108.8</v>
      </c>
      <c r="P42" s="56">
        <f t="shared" si="5"/>
        <v>1546.6999999999998</v>
      </c>
      <c r="Q42" s="56">
        <f t="shared" si="5"/>
        <v>1533.1000000000001</v>
      </c>
      <c r="R42" s="56">
        <f t="shared" si="5"/>
        <v>13.6</v>
      </c>
      <c r="S42" s="56">
        <f t="shared" si="5"/>
        <v>0</v>
      </c>
      <c r="T42" s="56">
        <f t="shared" si="5"/>
        <v>0</v>
      </c>
      <c r="U42" s="56">
        <f t="shared" si="5"/>
        <v>0</v>
      </c>
      <c r="V42" s="56">
        <f t="shared" si="5"/>
        <v>222.10000000000002</v>
      </c>
      <c r="W42" s="56">
        <f t="shared" si="5"/>
        <v>96.1</v>
      </c>
      <c r="X42" s="56">
        <f t="shared" si="5"/>
        <v>126</v>
      </c>
      <c r="Y42" s="56">
        <f t="shared" si="5"/>
        <v>6309.8</v>
      </c>
      <c r="Z42" s="57">
        <f t="shared" si="5"/>
        <v>17904.2</v>
      </c>
      <c r="AA42" s="62">
        <f t="shared" si="5"/>
        <v>11594.4</v>
      </c>
      <c r="AB42" s="56">
        <f t="shared" si="5"/>
        <v>10047.700000000001</v>
      </c>
      <c r="AC42" s="63">
        <f t="shared" si="5"/>
        <v>1546.6999999999998</v>
      </c>
      <c r="AD42" s="299">
        <f>AA42/C42/基本データ!$AL$7*1000000</f>
        <v>524.21304632370641</v>
      </c>
      <c r="AE42" s="300">
        <f>AB42/C42/基本データ!$AL$7*1000000</f>
        <v>454.28270764737334</v>
      </c>
      <c r="AF42" s="301">
        <f>AC42/C42/基本データ!$AL$7*1000000</f>
        <v>69.930338676333122</v>
      </c>
      <c r="AG42" s="302">
        <f>Z42/C42/基本データ!$AL$7*1000000</f>
        <v>809.49555164466506</v>
      </c>
      <c r="AH42" s="302">
        <f>Y42/C42/基本データ!$AL$7*1000000</f>
        <v>285.28250532095859</v>
      </c>
      <c r="AI42" s="286">
        <f t="shared" si="4"/>
        <v>13.340060718967775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17:A24"/>
    <mergeCell ref="A35:B35"/>
    <mergeCell ref="A26:A34"/>
    <mergeCell ref="A25:B25"/>
    <mergeCell ref="A16:B16"/>
    <mergeCell ref="G2:X2"/>
    <mergeCell ref="G3:I3"/>
    <mergeCell ref="J3:L3"/>
    <mergeCell ref="M3:O3"/>
    <mergeCell ref="A6:A15"/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&amp;C&amp;16【人口規模別】令和８年３月分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="90" zoomScaleNormal="90" zoomScaleSheetLayoutView="75" workbookViewId="0">
      <selection sqref="A1:B4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53" t="s">
        <v>103</v>
      </c>
      <c r="B1" s="386"/>
      <c r="C1" s="317" t="s">
        <v>31</v>
      </c>
      <c r="D1" s="153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22" t="s">
        <v>38</v>
      </c>
      <c r="AB1" s="323"/>
      <c r="AC1" s="324"/>
      <c r="AD1" s="309" t="s">
        <v>56</v>
      </c>
      <c r="AE1" s="309"/>
      <c r="AF1" s="309"/>
      <c r="AG1" s="393" t="s">
        <v>57</v>
      </c>
      <c r="AH1" s="303" t="s">
        <v>58</v>
      </c>
      <c r="AI1" s="306" t="s">
        <v>45</v>
      </c>
    </row>
    <row r="2" spans="1:35" ht="20.100000000000001" customHeight="1" x14ac:dyDescent="0.15">
      <c r="A2" s="387"/>
      <c r="B2" s="388"/>
      <c r="C2" s="318"/>
      <c r="D2" s="336" t="s">
        <v>38</v>
      </c>
      <c r="E2" s="337"/>
      <c r="F2" s="338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320" t="s">
        <v>36</v>
      </c>
      <c r="Z2" s="384" t="s">
        <v>37</v>
      </c>
      <c r="AA2" s="325"/>
      <c r="AB2" s="326"/>
      <c r="AC2" s="327"/>
      <c r="AD2" s="310"/>
      <c r="AE2" s="310"/>
      <c r="AF2" s="310"/>
      <c r="AG2" s="394"/>
      <c r="AH2" s="304"/>
      <c r="AI2" s="307"/>
    </row>
    <row r="3" spans="1:35" ht="20.100000000000001" customHeight="1" x14ac:dyDescent="0.15">
      <c r="A3" s="387"/>
      <c r="B3" s="388"/>
      <c r="C3" s="318"/>
      <c r="D3" s="339"/>
      <c r="E3" s="337"/>
      <c r="F3" s="337"/>
      <c r="G3" s="391" t="s">
        <v>41</v>
      </c>
      <c r="H3" s="392"/>
      <c r="I3" s="392"/>
      <c r="J3" s="391" t="s">
        <v>42</v>
      </c>
      <c r="K3" s="392"/>
      <c r="L3" s="392"/>
      <c r="M3" s="391" t="s">
        <v>43</v>
      </c>
      <c r="N3" s="392"/>
      <c r="O3" s="392"/>
      <c r="P3" s="391" t="s">
        <v>44</v>
      </c>
      <c r="Q3" s="392"/>
      <c r="R3" s="392"/>
      <c r="S3" s="391" t="s">
        <v>40</v>
      </c>
      <c r="T3" s="392"/>
      <c r="U3" s="392"/>
      <c r="V3" s="391" t="s">
        <v>39</v>
      </c>
      <c r="W3" s="392"/>
      <c r="X3" s="392"/>
      <c r="Y3" s="320"/>
      <c r="Z3" s="384"/>
      <c r="AA3" s="325"/>
      <c r="AB3" s="326"/>
      <c r="AC3" s="327"/>
      <c r="AD3" s="310"/>
      <c r="AE3" s="310"/>
      <c r="AF3" s="310"/>
      <c r="AG3" s="394"/>
      <c r="AH3" s="304"/>
      <c r="AI3" s="307"/>
    </row>
    <row r="4" spans="1:35" ht="20.100000000000001" customHeight="1" thickBot="1" x14ac:dyDescent="0.2">
      <c r="A4" s="389"/>
      <c r="B4" s="390"/>
      <c r="C4" s="319"/>
      <c r="D4" s="206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21"/>
      <c r="Z4" s="385"/>
      <c r="AA4" s="110" t="s">
        <v>35</v>
      </c>
      <c r="AB4" s="173" t="s">
        <v>65</v>
      </c>
      <c r="AC4" s="174" t="s">
        <v>34</v>
      </c>
      <c r="AD4" s="131"/>
      <c r="AE4" s="244" t="s">
        <v>65</v>
      </c>
      <c r="AF4" s="189" t="s">
        <v>34</v>
      </c>
      <c r="AG4" s="395"/>
      <c r="AH4" s="305"/>
      <c r="AI4" s="308"/>
    </row>
    <row r="5" spans="1:35" s="27" customFormat="1" ht="22.5" customHeight="1" thickBot="1" x14ac:dyDescent="0.2">
      <c r="A5" s="334" t="s">
        <v>55</v>
      </c>
      <c r="B5" s="335"/>
      <c r="C5" s="75">
        <f>C14+C23+C28+C33+C38+C44</f>
        <v>1128313</v>
      </c>
      <c r="D5" s="207">
        <f>D14+D23+D28+D33+D38+D44</f>
        <v>19356.899999999998</v>
      </c>
      <c r="E5" s="31">
        <f t="shared" ref="E5:AC5" si="0">E14+E23+E28+E33+E38+E44</f>
        <v>17504.3</v>
      </c>
      <c r="F5" s="31">
        <f t="shared" si="0"/>
        <v>1852.6</v>
      </c>
      <c r="G5" s="193">
        <f t="shared" si="0"/>
        <v>358.5</v>
      </c>
      <c r="H5" s="31">
        <f t="shared" si="0"/>
        <v>358.5</v>
      </c>
      <c r="I5" s="31">
        <f t="shared" si="0"/>
        <v>0</v>
      </c>
      <c r="J5" s="193">
        <f t="shared" si="0"/>
        <v>14993.300000000003</v>
      </c>
      <c r="K5" s="31">
        <f t="shared" si="0"/>
        <v>13844.800000000001</v>
      </c>
      <c r="L5" s="31">
        <f t="shared" si="0"/>
        <v>1148.5</v>
      </c>
      <c r="M5" s="193">
        <f t="shared" si="0"/>
        <v>885.50000000000011</v>
      </c>
      <c r="N5" s="31">
        <f t="shared" si="0"/>
        <v>643.9</v>
      </c>
      <c r="O5" s="31">
        <f t="shared" si="0"/>
        <v>241.60000000000002</v>
      </c>
      <c r="P5" s="193">
        <f t="shared" si="0"/>
        <v>2535.4999999999995</v>
      </c>
      <c r="Q5" s="31">
        <f t="shared" si="0"/>
        <v>2456.2999999999997</v>
      </c>
      <c r="R5" s="31">
        <f t="shared" si="0"/>
        <v>79.199999999999989</v>
      </c>
      <c r="S5" s="193">
        <f t="shared" si="0"/>
        <v>1.4</v>
      </c>
      <c r="T5" s="31">
        <f t="shared" si="0"/>
        <v>1.3</v>
      </c>
      <c r="U5" s="31">
        <f t="shared" si="0"/>
        <v>0.1</v>
      </c>
      <c r="V5" s="193">
        <f t="shared" si="0"/>
        <v>582.70000000000005</v>
      </c>
      <c r="W5" s="31">
        <f t="shared" si="0"/>
        <v>199.5</v>
      </c>
      <c r="X5" s="31">
        <f t="shared" si="0"/>
        <v>383.2</v>
      </c>
      <c r="Y5" s="98">
        <f t="shared" si="0"/>
        <v>9301.7000000000007</v>
      </c>
      <c r="Z5" s="156">
        <f t="shared" si="0"/>
        <v>28658.600000000002</v>
      </c>
      <c r="AA5" s="111">
        <f t="shared" si="0"/>
        <v>19356.899999999998</v>
      </c>
      <c r="AB5" s="175">
        <f t="shared" si="0"/>
        <v>16821.399999999998</v>
      </c>
      <c r="AC5" s="176">
        <f t="shared" si="0"/>
        <v>2535.4999999999995</v>
      </c>
      <c r="AD5" s="132">
        <f>AA5/C5/基本データ!$AL$7*1000000</f>
        <v>553.40683749301661</v>
      </c>
      <c r="AE5" s="190">
        <f>AB5/C5/基本データ!$AL$7*1000000</f>
        <v>480.91780069148621</v>
      </c>
      <c r="AF5" s="191">
        <f>AC5/C5/基本データ!$AL$7*1000000</f>
        <v>72.489036801530375</v>
      </c>
      <c r="AG5" s="198">
        <f>Z5/C5/基本データ!$AL$7*1000000</f>
        <v>819.33910868875523</v>
      </c>
      <c r="AH5" s="134">
        <f>Y5/C5/基本データ!$AL$7*1000000</f>
        <v>265.93227119573862</v>
      </c>
      <c r="AI5" s="245">
        <f>AC5*100/AA5</f>
        <v>13.098688323026929</v>
      </c>
    </row>
    <row r="6" spans="1:35" s="14" customFormat="1" ht="20.100000000000001" customHeight="1" thickTop="1" x14ac:dyDescent="0.15">
      <c r="A6" s="399" t="s">
        <v>49</v>
      </c>
      <c r="B6" s="29" t="s">
        <v>48</v>
      </c>
      <c r="C6" s="200">
        <f>基本データ!C11</f>
        <v>30262</v>
      </c>
      <c r="D6" s="208">
        <f>基本データ!D11</f>
        <v>630.20000000000005</v>
      </c>
      <c r="E6" s="32">
        <f>基本データ!E11</f>
        <v>432.90000000000003</v>
      </c>
      <c r="F6" s="32">
        <f>基本データ!F11</f>
        <v>197.3</v>
      </c>
      <c r="G6" s="214">
        <f>基本データ!G11</f>
        <v>0</v>
      </c>
      <c r="H6" s="32">
        <f>基本データ!H11</f>
        <v>0</v>
      </c>
      <c r="I6" s="32">
        <f>基本データ!I11</f>
        <v>0</v>
      </c>
      <c r="J6" s="214">
        <f>基本データ!J11</f>
        <v>530.20000000000005</v>
      </c>
      <c r="K6" s="32">
        <f>基本データ!K11</f>
        <v>366.6</v>
      </c>
      <c r="L6" s="32">
        <f>基本データ!L11</f>
        <v>163.6</v>
      </c>
      <c r="M6" s="214">
        <f>基本データ!M11</f>
        <v>41.6</v>
      </c>
      <c r="N6" s="32">
        <f>基本データ!N11</f>
        <v>11.3</v>
      </c>
      <c r="O6" s="32">
        <f>基本データ!O11</f>
        <v>30.3</v>
      </c>
      <c r="P6" s="214">
        <f>基本データ!P11</f>
        <v>58.4</v>
      </c>
      <c r="Q6" s="32">
        <f>基本データ!Q11</f>
        <v>55</v>
      </c>
      <c r="R6" s="32">
        <f>基本データ!R11</f>
        <v>3.4</v>
      </c>
      <c r="S6" s="214">
        <f>基本データ!S11</f>
        <v>0</v>
      </c>
      <c r="T6" s="32">
        <f>基本データ!T11</f>
        <v>0</v>
      </c>
      <c r="U6" s="32">
        <f>基本データ!U11</f>
        <v>0</v>
      </c>
      <c r="V6" s="214">
        <f>基本データ!V11</f>
        <v>0</v>
      </c>
      <c r="W6" s="32">
        <f>基本データ!W11</f>
        <v>0</v>
      </c>
      <c r="X6" s="32">
        <f>基本データ!X11</f>
        <v>0</v>
      </c>
      <c r="Y6" s="99">
        <f>基本データ!Y11</f>
        <v>256.7</v>
      </c>
      <c r="Z6" s="224">
        <f>基本データ!Z11</f>
        <v>886.90000000000009</v>
      </c>
      <c r="AA6" s="112">
        <f>基本データ!AA11</f>
        <v>630.20000000000005</v>
      </c>
      <c r="AB6" s="234">
        <f>基本データ!AB11</f>
        <v>571.80000000000007</v>
      </c>
      <c r="AC6" s="235">
        <f>基本データ!AC11</f>
        <v>58.4</v>
      </c>
      <c r="AD6" s="268">
        <f>AA6/C6/基本データ!$AL$7*1000000</f>
        <v>671.76763789784275</v>
      </c>
      <c r="AE6" s="269">
        <f>AB6/C6/基本データ!$AL$7*1000000</f>
        <v>609.51560671213349</v>
      </c>
      <c r="AF6" s="270">
        <f>AC6/C6/基本データ!$AL$7*1000000</f>
        <v>62.252031185709313</v>
      </c>
      <c r="AG6" s="271">
        <f>Z6/C6/基本データ!$AL$7*1000000</f>
        <v>945.39942566105492</v>
      </c>
      <c r="AH6" s="272">
        <f>Y6/C6/基本データ!$AL$7*1000000</f>
        <v>273.631787763212</v>
      </c>
      <c r="AI6" s="246">
        <f t="shared" ref="AI6:AI38" si="1">AC6*100/AA6</f>
        <v>9.2668993970168199</v>
      </c>
    </row>
    <row r="7" spans="1:35" s="14" customFormat="1" ht="20.100000000000001" customHeight="1" x14ac:dyDescent="0.15">
      <c r="A7" s="399"/>
      <c r="B7" s="22" t="s">
        <v>46</v>
      </c>
      <c r="C7" s="78">
        <f>基本データ!C33</f>
        <v>2213</v>
      </c>
      <c r="D7" s="209">
        <f>基本データ!D33</f>
        <v>43.4</v>
      </c>
      <c r="E7" s="15">
        <f>基本データ!E33</f>
        <v>36.4</v>
      </c>
      <c r="F7" s="15">
        <f>基本データ!F33</f>
        <v>7</v>
      </c>
      <c r="G7" s="215">
        <f>基本データ!G33</f>
        <v>0</v>
      </c>
      <c r="H7" s="15">
        <f>基本データ!H33</f>
        <v>0</v>
      </c>
      <c r="I7" s="15">
        <f>基本データ!I33</f>
        <v>0</v>
      </c>
      <c r="J7" s="215">
        <f>基本データ!J33</f>
        <v>36</v>
      </c>
      <c r="K7" s="15">
        <f>基本データ!K33</f>
        <v>30.2</v>
      </c>
      <c r="L7" s="15">
        <f>基本データ!L33</f>
        <v>5.8</v>
      </c>
      <c r="M7" s="215">
        <f>基本データ!M33</f>
        <v>2.8</v>
      </c>
      <c r="N7" s="15">
        <f>基本データ!N33</f>
        <v>1.9</v>
      </c>
      <c r="O7" s="15">
        <f>基本データ!O33</f>
        <v>0.9</v>
      </c>
      <c r="P7" s="215">
        <f>基本データ!P33</f>
        <v>4.5999999999999996</v>
      </c>
      <c r="Q7" s="15">
        <f>基本データ!Q33</f>
        <v>4.3</v>
      </c>
      <c r="R7" s="15">
        <f>基本データ!R33</f>
        <v>0.3</v>
      </c>
      <c r="S7" s="215">
        <f>基本データ!S33</f>
        <v>0</v>
      </c>
      <c r="T7" s="15">
        <f>基本データ!T33</f>
        <v>0</v>
      </c>
      <c r="U7" s="15">
        <f>基本データ!U33</f>
        <v>0</v>
      </c>
      <c r="V7" s="215">
        <f>基本データ!V33</f>
        <v>0</v>
      </c>
      <c r="W7" s="15">
        <f>基本データ!W33</f>
        <v>0</v>
      </c>
      <c r="X7" s="15">
        <f>基本データ!X33</f>
        <v>0</v>
      </c>
      <c r="Y7" s="100">
        <f>基本データ!Y33</f>
        <v>15.6</v>
      </c>
      <c r="Z7" s="225">
        <f>基本データ!Z33</f>
        <v>59</v>
      </c>
      <c r="AA7" s="113">
        <f>基本データ!AA33</f>
        <v>43.4</v>
      </c>
      <c r="AB7" s="216">
        <f>基本データ!AB33</f>
        <v>38.799999999999997</v>
      </c>
      <c r="AC7" s="236">
        <f>基本データ!AC33</f>
        <v>4.5999999999999996</v>
      </c>
      <c r="AD7" s="274">
        <f>AA7/C7/基本データ!$AL$7*1000000</f>
        <v>632.62539539087197</v>
      </c>
      <c r="AE7" s="275">
        <f>AB7/C7/基本データ!$AL$7*1000000</f>
        <v>565.57293412824504</v>
      </c>
      <c r="AF7" s="276">
        <f>AC7/C7/基本データ!$AL$7*1000000</f>
        <v>67.052461262626991</v>
      </c>
      <c r="AG7" s="277">
        <f>Z7/C7/基本データ!$AL$7*1000000</f>
        <v>860.02069880325928</v>
      </c>
      <c r="AH7" s="278">
        <f>Y7/C7/基本データ!$AL$7*1000000</f>
        <v>227.39530341238719</v>
      </c>
      <c r="AI7" s="247">
        <f t="shared" si="1"/>
        <v>10.599078341013824</v>
      </c>
    </row>
    <row r="8" spans="1:35" s="14" customFormat="1" ht="20.100000000000001" customHeight="1" x14ac:dyDescent="0.15">
      <c r="A8" s="399"/>
      <c r="B8" s="22" t="s">
        <v>25</v>
      </c>
      <c r="C8" s="78">
        <f>基本データ!C34</f>
        <v>7577</v>
      </c>
      <c r="D8" s="209">
        <f>基本データ!D34</f>
        <v>118.4</v>
      </c>
      <c r="E8" s="15">
        <f>基本データ!E34</f>
        <v>113.3</v>
      </c>
      <c r="F8" s="15">
        <f>基本データ!F34</f>
        <v>5.1000000000000005</v>
      </c>
      <c r="G8" s="215">
        <f>基本データ!G34</f>
        <v>0</v>
      </c>
      <c r="H8" s="15">
        <f>基本データ!H34</f>
        <v>0</v>
      </c>
      <c r="I8" s="15">
        <f>基本データ!I34</f>
        <v>0</v>
      </c>
      <c r="J8" s="215">
        <f>基本データ!J34</f>
        <v>92.5</v>
      </c>
      <c r="K8" s="15">
        <f>基本データ!K34</f>
        <v>91.6</v>
      </c>
      <c r="L8" s="15">
        <f>基本データ!L34</f>
        <v>0.9</v>
      </c>
      <c r="M8" s="215">
        <f>基本データ!M34</f>
        <v>6.8000000000000007</v>
      </c>
      <c r="N8" s="15">
        <f>基本データ!N34</f>
        <v>6.4</v>
      </c>
      <c r="O8" s="15">
        <f>基本データ!O34</f>
        <v>0.4</v>
      </c>
      <c r="P8" s="215">
        <f>基本データ!P34</f>
        <v>15.4</v>
      </c>
      <c r="Q8" s="15">
        <f>基本データ!Q34</f>
        <v>15.3</v>
      </c>
      <c r="R8" s="15">
        <f>基本データ!R34</f>
        <v>0.1</v>
      </c>
      <c r="S8" s="215">
        <f>基本データ!S34</f>
        <v>0</v>
      </c>
      <c r="T8" s="15">
        <f>基本データ!T34</f>
        <v>0</v>
      </c>
      <c r="U8" s="15">
        <f>基本データ!U34</f>
        <v>0</v>
      </c>
      <c r="V8" s="215">
        <f>基本データ!V34</f>
        <v>3.7</v>
      </c>
      <c r="W8" s="15">
        <f>基本データ!W34</f>
        <v>0</v>
      </c>
      <c r="X8" s="15">
        <f>基本データ!X34</f>
        <v>3.7</v>
      </c>
      <c r="Y8" s="100">
        <f>基本データ!Y34</f>
        <v>22.8</v>
      </c>
      <c r="Z8" s="225">
        <f>基本データ!Z34</f>
        <v>141.20000000000002</v>
      </c>
      <c r="AA8" s="113">
        <f>基本データ!AA34</f>
        <v>118.4</v>
      </c>
      <c r="AB8" s="216">
        <f>基本データ!AB34</f>
        <v>103</v>
      </c>
      <c r="AC8" s="236">
        <f>基本データ!AC34</f>
        <v>15.4</v>
      </c>
      <c r="AD8" s="274">
        <f>AA8/C8/基本データ!$AL$7*1000000</f>
        <v>504.07217087365416</v>
      </c>
      <c r="AE8" s="275">
        <f>AB8/C8/基本データ!$AL$7*1000000</f>
        <v>438.50872972961469</v>
      </c>
      <c r="AF8" s="276">
        <f>AC8/C8/基本データ!$AL$7*1000000</f>
        <v>65.563441144039473</v>
      </c>
      <c r="AG8" s="277">
        <f>Z8/C8/基本データ!$AL$7*1000000</f>
        <v>601.1401226972971</v>
      </c>
      <c r="AH8" s="278">
        <f>Y8/C8/基本データ!$AL$7*1000000</f>
        <v>97.067951823642858</v>
      </c>
      <c r="AI8" s="247">
        <f t="shared" si="1"/>
        <v>13.006756756756756</v>
      </c>
    </row>
    <row r="9" spans="1:35" s="14" customFormat="1" ht="20.100000000000001" customHeight="1" x14ac:dyDescent="0.15">
      <c r="A9" s="399"/>
      <c r="B9" s="22" t="s">
        <v>26</v>
      </c>
      <c r="C9" s="201">
        <f>基本データ!C35</f>
        <v>3780</v>
      </c>
      <c r="D9" s="210">
        <f>基本データ!D35</f>
        <v>67.7</v>
      </c>
      <c r="E9" s="16">
        <f>基本データ!E35</f>
        <v>57.1</v>
      </c>
      <c r="F9" s="16">
        <f>基本データ!F35</f>
        <v>10.6</v>
      </c>
      <c r="G9" s="216">
        <f>基本データ!G35</f>
        <v>0</v>
      </c>
      <c r="H9" s="16">
        <f>基本データ!H35</f>
        <v>0</v>
      </c>
      <c r="I9" s="15">
        <f>基本データ!I35</f>
        <v>0</v>
      </c>
      <c r="J9" s="216">
        <f>基本データ!J35</f>
        <v>56.199999999999996</v>
      </c>
      <c r="K9" s="16">
        <f>基本データ!K35</f>
        <v>48.9</v>
      </c>
      <c r="L9" s="16">
        <f>基本データ!L35</f>
        <v>7.3</v>
      </c>
      <c r="M9" s="216">
        <f>基本データ!M35</f>
        <v>5.3000000000000007</v>
      </c>
      <c r="N9" s="16">
        <f>基本データ!N35</f>
        <v>2.2000000000000002</v>
      </c>
      <c r="O9" s="16">
        <f>基本データ!O35</f>
        <v>3.1</v>
      </c>
      <c r="P9" s="216">
        <f>基本データ!P35</f>
        <v>6.2</v>
      </c>
      <c r="Q9" s="16">
        <f>基本データ!Q35</f>
        <v>6</v>
      </c>
      <c r="R9" s="16">
        <f>基本データ!R35</f>
        <v>0.2</v>
      </c>
      <c r="S9" s="216">
        <f>基本データ!S35</f>
        <v>0</v>
      </c>
      <c r="T9" s="16">
        <f>基本データ!T35</f>
        <v>0</v>
      </c>
      <c r="U9" s="16">
        <f>基本データ!U35</f>
        <v>0</v>
      </c>
      <c r="V9" s="216">
        <f>基本データ!V35</f>
        <v>0</v>
      </c>
      <c r="W9" s="16">
        <f>基本データ!W35</f>
        <v>0</v>
      </c>
      <c r="X9" s="16">
        <f>基本データ!X35</f>
        <v>0</v>
      </c>
      <c r="Y9" s="220">
        <f>基本データ!Y35</f>
        <v>23.3</v>
      </c>
      <c r="Z9" s="226">
        <f>基本データ!Z35</f>
        <v>91</v>
      </c>
      <c r="AA9" s="113">
        <f>基本データ!AA35</f>
        <v>67.7</v>
      </c>
      <c r="AB9" s="216">
        <f>基本データ!AB35</f>
        <v>61.5</v>
      </c>
      <c r="AC9" s="236">
        <f>基本データ!AC35</f>
        <v>6.2</v>
      </c>
      <c r="AD9" s="274">
        <f>AA9/C9/基本データ!$AL$7*1000000</f>
        <v>577.74364225977138</v>
      </c>
      <c r="AE9" s="275">
        <f>AB9/C9/基本データ!$AL$7*1000000</f>
        <v>524.83358934971841</v>
      </c>
      <c r="AF9" s="276">
        <f>AC9/C9/基本データ!$AL$7*1000000</f>
        <v>52.910052910052912</v>
      </c>
      <c r="AG9" s="277">
        <f>Z9/C9/基本データ!$AL$7*1000000</f>
        <v>776.58303464755079</v>
      </c>
      <c r="AH9" s="278">
        <f>Y9/C9/基本データ!$AL$7*1000000</f>
        <v>198.8393923877795</v>
      </c>
      <c r="AI9" s="247">
        <f t="shared" si="1"/>
        <v>9.1580502215657305</v>
      </c>
    </row>
    <row r="10" spans="1:35" s="14" customFormat="1" ht="20.100000000000001" customHeight="1" x14ac:dyDescent="0.15">
      <c r="A10" s="399"/>
      <c r="B10" s="22" t="s">
        <v>9</v>
      </c>
      <c r="C10" s="78">
        <f>基本データ!C16</f>
        <v>23306</v>
      </c>
      <c r="D10" s="209">
        <f>基本データ!D16</f>
        <v>462.6</v>
      </c>
      <c r="E10" s="15">
        <f>基本データ!E16</f>
        <v>421</v>
      </c>
      <c r="F10" s="15">
        <f>基本データ!F16</f>
        <v>41.6</v>
      </c>
      <c r="G10" s="215">
        <f>基本データ!G16</f>
        <v>0</v>
      </c>
      <c r="H10" s="15">
        <f>基本データ!H16</f>
        <v>0</v>
      </c>
      <c r="I10" s="15">
        <f>基本データ!I16</f>
        <v>0</v>
      </c>
      <c r="J10" s="215">
        <f>基本データ!J16</f>
        <v>354.09999999999997</v>
      </c>
      <c r="K10" s="15">
        <f>基本データ!K16</f>
        <v>342.4</v>
      </c>
      <c r="L10" s="15">
        <f>基本データ!L16</f>
        <v>11.7</v>
      </c>
      <c r="M10" s="215">
        <f>基本データ!M16</f>
        <v>17.5</v>
      </c>
      <c r="N10" s="15">
        <f>基本データ!N16</f>
        <v>14</v>
      </c>
      <c r="O10" s="15">
        <f>基本データ!O16</f>
        <v>3.5</v>
      </c>
      <c r="P10" s="215">
        <f>基本データ!P16</f>
        <v>43.6</v>
      </c>
      <c r="Q10" s="15">
        <f>基本データ!Q16</f>
        <v>42.5</v>
      </c>
      <c r="R10" s="15">
        <f>基本データ!R16</f>
        <v>1.1000000000000001</v>
      </c>
      <c r="S10" s="215">
        <f>基本データ!S16</f>
        <v>0</v>
      </c>
      <c r="T10" s="15">
        <f>基本データ!T16</f>
        <v>0</v>
      </c>
      <c r="U10" s="15">
        <f>基本データ!U16</f>
        <v>0</v>
      </c>
      <c r="V10" s="215">
        <f>基本データ!V16</f>
        <v>47.400000000000006</v>
      </c>
      <c r="W10" s="15">
        <f>基本データ!W16</f>
        <v>22.1</v>
      </c>
      <c r="X10" s="15">
        <f>基本データ!X16</f>
        <v>25.3</v>
      </c>
      <c r="Y10" s="100">
        <f>基本データ!Y16</f>
        <v>149.4</v>
      </c>
      <c r="Z10" s="225">
        <f>基本データ!Z16</f>
        <v>612</v>
      </c>
      <c r="AA10" s="113">
        <f>基本データ!AA16</f>
        <v>462.6</v>
      </c>
      <c r="AB10" s="216">
        <f>基本データ!AB16</f>
        <v>419</v>
      </c>
      <c r="AC10" s="236">
        <f>基本データ!AC16</f>
        <v>43.6</v>
      </c>
      <c r="AD10" s="274">
        <f>AA10/C10/基本データ!$AL$7*1000000</f>
        <v>640.28922359741239</v>
      </c>
      <c r="AE10" s="275">
        <f>AB10/C10/基本データ!$AL$7*1000000</f>
        <v>579.94203347884945</v>
      </c>
      <c r="AF10" s="276">
        <f>AC10/C10/基本データ!$AL$7*1000000</f>
        <v>60.347190118562857</v>
      </c>
      <c r="AG10" s="277">
        <f>Z10/C10/基本データ!$AL$7*1000000</f>
        <v>847.07523744404739</v>
      </c>
      <c r="AH10" s="278">
        <f>Y10/C10/基本データ!$AL$7*1000000</f>
        <v>206.78601384663511</v>
      </c>
      <c r="AI10" s="247">
        <f t="shared" si="1"/>
        <v>9.4249891915261568</v>
      </c>
    </row>
    <row r="11" spans="1:35" s="14" customFormat="1" ht="20.100000000000001" customHeight="1" x14ac:dyDescent="0.15">
      <c r="A11" s="399"/>
      <c r="B11" s="22" t="s">
        <v>27</v>
      </c>
      <c r="C11" s="78">
        <f>基本データ!C36</f>
        <v>4912</v>
      </c>
      <c r="D11" s="209">
        <f>基本データ!D36</f>
        <v>78.5</v>
      </c>
      <c r="E11" s="15">
        <f>基本データ!E36</f>
        <v>76.7</v>
      </c>
      <c r="F11" s="15">
        <f>基本データ!F36</f>
        <v>1.8</v>
      </c>
      <c r="G11" s="215">
        <f>基本データ!G36</f>
        <v>0</v>
      </c>
      <c r="H11" s="15">
        <f>基本データ!H36</f>
        <v>0</v>
      </c>
      <c r="I11" s="15">
        <f>基本データ!I36</f>
        <v>0</v>
      </c>
      <c r="J11" s="215">
        <f>基本データ!J36</f>
        <v>60.7</v>
      </c>
      <c r="K11" s="15">
        <f>基本データ!K36</f>
        <v>60.2</v>
      </c>
      <c r="L11" s="15">
        <f>基本データ!L36</f>
        <v>0.5</v>
      </c>
      <c r="M11" s="215">
        <f>基本データ!M36</f>
        <v>3.4</v>
      </c>
      <c r="N11" s="15">
        <f>基本データ!N36</f>
        <v>2.9</v>
      </c>
      <c r="O11" s="15">
        <f>基本データ!O36</f>
        <v>0.5</v>
      </c>
      <c r="P11" s="215">
        <f>基本データ!P36</f>
        <v>10.3</v>
      </c>
      <c r="Q11" s="15">
        <f>基本データ!Q36</f>
        <v>10.3</v>
      </c>
      <c r="R11" s="15">
        <f>基本データ!R36</f>
        <v>0</v>
      </c>
      <c r="S11" s="215">
        <f>基本データ!S36</f>
        <v>0</v>
      </c>
      <c r="T11" s="15">
        <f>基本データ!T36</f>
        <v>0</v>
      </c>
      <c r="U11" s="15">
        <f>基本データ!U36</f>
        <v>0</v>
      </c>
      <c r="V11" s="215">
        <f>基本データ!V36</f>
        <v>4.0999999999999996</v>
      </c>
      <c r="W11" s="15">
        <f>基本データ!W36</f>
        <v>3.3</v>
      </c>
      <c r="X11" s="15">
        <f>基本データ!X36</f>
        <v>0.8</v>
      </c>
      <c r="Y11" s="100">
        <f>基本データ!Y36</f>
        <v>12.3</v>
      </c>
      <c r="Z11" s="225">
        <f>基本データ!Z36</f>
        <v>90.8</v>
      </c>
      <c r="AA11" s="113">
        <f>基本データ!AA36</f>
        <v>78.5</v>
      </c>
      <c r="AB11" s="216">
        <f>基本データ!AB36</f>
        <v>68.2</v>
      </c>
      <c r="AC11" s="236">
        <f>基本データ!AC36</f>
        <v>10.3</v>
      </c>
      <c r="AD11" s="274">
        <f>AA11/C11/基本データ!$AL$7*1000000</f>
        <v>515.52485026794159</v>
      </c>
      <c r="AE11" s="275">
        <f>AB11/C11/基本データ!$AL$7*1000000</f>
        <v>447.88273615635177</v>
      </c>
      <c r="AF11" s="276">
        <f>AC11/C11/基本データ!$AL$7*1000000</f>
        <v>67.642114111589791</v>
      </c>
      <c r="AG11" s="277">
        <f>Z11/C11/基本データ!$AL$7*1000000</f>
        <v>596.3013554691604</v>
      </c>
      <c r="AH11" s="278">
        <f>Y11/C11/基本データ!$AL$7*1000000</f>
        <v>80.776505201218868</v>
      </c>
      <c r="AI11" s="247">
        <f t="shared" si="1"/>
        <v>13.121019108280255</v>
      </c>
    </row>
    <row r="12" spans="1:35" s="14" customFormat="1" ht="20.100000000000001" customHeight="1" x14ac:dyDescent="0.15">
      <c r="A12" s="399"/>
      <c r="B12" s="22" t="s">
        <v>28</v>
      </c>
      <c r="C12" s="78">
        <f>基本データ!C37</f>
        <v>14199</v>
      </c>
      <c r="D12" s="209">
        <f>基本データ!D37</f>
        <v>262.60000000000002</v>
      </c>
      <c r="E12" s="15">
        <f>基本データ!E37</f>
        <v>206.2</v>
      </c>
      <c r="F12" s="15">
        <f>基本データ!F37</f>
        <v>56.4</v>
      </c>
      <c r="G12" s="215">
        <f>基本データ!G37</f>
        <v>0</v>
      </c>
      <c r="H12" s="15">
        <f>基本データ!H37</f>
        <v>0</v>
      </c>
      <c r="I12" s="15">
        <f>基本データ!I37</f>
        <v>0</v>
      </c>
      <c r="J12" s="215">
        <f>基本データ!J37</f>
        <v>216.60000000000002</v>
      </c>
      <c r="K12" s="15">
        <f>基本データ!K37</f>
        <v>171.4</v>
      </c>
      <c r="L12" s="15">
        <f>基本データ!L37</f>
        <v>45.2</v>
      </c>
      <c r="M12" s="215">
        <f>基本データ!M37</f>
        <v>17</v>
      </c>
      <c r="N12" s="15">
        <f>基本データ!N37</f>
        <v>8.1999999999999993</v>
      </c>
      <c r="O12" s="15">
        <f>基本データ!O37</f>
        <v>8.8000000000000007</v>
      </c>
      <c r="P12" s="215">
        <f>基本データ!P37</f>
        <v>29</v>
      </c>
      <c r="Q12" s="15">
        <f>基本データ!Q37</f>
        <v>26.6</v>
      </c>
      <c r="R12" s="15">
        <f>基本データ!R37</f>
        <v>2.4</v>
      </c>
      <c r="S12" s="215">
        <f>基本データ!S37</f>
        <v>0</v>
      </c>
      <c r="T12" s="15">
        <f>基本データ!T37</f>
        <v>0</v>
      </c>
      <c r="U12" s="15">
        <f>基本データ!U37</f>
        <v>0</v>
      </c>
      <c r="V12" s="215">
        <f>基本データ!V37</f>
        <v>0</v>
      </c>
      <c r="W12" s="15">
        <f>基本データ!W37</f>
        <v>0</v>
      </c>
      <c r="X12" s="15">
        <f>基本データ!X37</f>
        <v>0</v>
      </c>
      <c r="Y12" s="100">
        <f>基本データ!Y37</f>
        <v>75.3</v>
      </c>
      <c r="Z12" s="225">
        <f>基本データ!Z37</f>
        <v>337.90000000000003</v>
      </c>
      <c r="AA12" s="113">
        <f>基本データ!AA37</f>
        <v>262.60000000000002</v>
      </c>
      <c r="AB12" s="216">
        <f>基本データ!AB37</f>
        <v>233.60000000000002</v>
      </c>
      <c r="AC12" s="236">
        <f>基本データ!AC37</f>
        <v>29</v>
      </c>
      <c r="AD12" s="274">
        <f>AA12/C12/基本データ!$AL$7*1000000</f>
        <v>596.58903739245613</v>
      </c>
      <c r="AE12" s="275">
        <f>AB12/C12/基本データ!$AL$7*1000000</f>
        <v>530.70525184644998</v>
      </c>
      <c r="AF12" s="276">
        <f>AC12/C12/基本データ!$AL$7*1000000</f>
        <v>65.883785546006195</v>
      </c>
      <c r="AG12" s="277">
        <f>Z12/C12/基本データ!$AL$7*1000000</f>
        <v>767.65969434467218</v>
      </c>
      <c r="AH12" s="278">
        <f>Y12/C12/基本データ!$AL$7*1000000</f>
        <v>171.07065695221607</v>
      </c>
      <c r="AI12" s="247">
        <f t="shared" si="1"/>
        <v>11.043412033511043</v>
      </c>
    </row>
    <row r="13" spans="1:35" s="14" customFormat="1" ht="19.5" customHeight="1" thickBot="1" x14ac:dyDescent="0.2">
      <c r="A13" s="399"/>
      <c r="B13" s="24" t="s">
        <v>29</v>
      </c>
      <c r="C13" s="202">
        <f>基本データ!C38</f>
        <v>10183</v>
      </c>
      <c r="D13" s="211">
        <f>基本データ!D38</f>
        <v>187.3</v>
      </c>
      <c r="E13" s="25">
        <f>基本データ!E38</f>
        <v>163.6</v>
      </c>
      <c r="F13" s="25">
        <f>基本データ!F38</f>
        <v>23.7</v>
      </c>
      <c r="G13" s="217">
        <f>基本データ!G38</f>
        <v>0</v>
      </c>
      <c r="H13" s="25">
        <f>基本データ!H38</f>
        <v>0</v>
      </c>
      <c r="I13" s="25">
        <f>基本データ!I38</f>
        <v>0</v>
      </c>
      <c r="J13" s="217">
        <f>基本データ!J38</f>
        <v>133.6</v>
      </c>
      <c r="K13" s="25">
        <f>基本データ!K38</f>
        <v>133</v>
      </c>
      <c r="L13" s="25">
        <f>基本データ!L38</f>
        <v>0.6</v>
      </c>
      <c r="M13" s="217">
        <f>基本データ!M38</f>
        <v>8.1</v>
      </c>
      <c r="N13" s="25">
        <f>基本データ!N38</f>
        <v>6.9</v>
      </c>
      <c r="O13" s="25">
        <f>基本データ!O38</f>
        <v>1.2</v>
      </c>
      <c r="P13" s="217">
        <f>基本データ!P38</f>
        <v>24.3</v>
      </c>
      <c r="Q13" s="25">
        <f>基本データ!Q38</f>
        <v>23.7</v>
      </c>
      <c r="R13" s="25">
        <f>基本データ!R38</f>
        <v>0.6</v>
      </c>
      <c r="S13" s="217">
        <f>基本データ!S38</f>
        <v>0</v>
      </c>
      <c r="T13" s="25">
        <f>基本データ!T38</f>
        <v>0</v>
      </c>
      <c r="U13" s="25">
        <f>基本データ!U38</f>
        <v>0</v>
      </c>
      <c r="V13" s="217">
        <f>基本データ!V38</f>
        <v>21.3</v>
      </c>
      <c r="W13" s="25">
        <f>基本データ!W38</f>
        <v>0</v>
      </c>
      <c r="X13" s="25">
        <f>基本データ!X38</f>
        <v>21.3</v>
      </c>
      <c r="Y13" s="221">
        <f>基本データ!Y38</f>
        <v>48.6</v>
      </c>
      <c r="Z13" s="227">
        <f>基本データ!Z38</f>
        <v>235.9</v>
      </c>
      <c r="AA13" s="230">
        <f>基本データ!AA38</f>
        <v>187.3</v>
      </c>
      <c r="AB13" s="237">
        <f>基本データ!AB38</f>
        <v>163</v>
      </c>
      <c r="AC13" s="238">
        <f>基本データ!AC38</f>
        <v>24.3</v>
      </c>
      <c r="AD13" s="281">
        <f>AA13/C13/基本データ!$AL$7*1000000</f>
        <v>593.3355085800813</v>
      </c>
      <c r="AE13" s="282">
        <f>AB13/C13/基本データ!$AL$7*1000000</f>
        <v>516.35711638309272</v>
      </c>
      <c r="AF13" s="283">
        <f>AC13/C13/基本データ!$AL$7*1000000</f>
        <v>76.978392196988651</v>
      </c>
      <c r="AG13" s="284">
        <f>Z13/C13/基本データ!$AL$7*1000000</f>
        <v>747.29229297405868</v>
      </c>
      <c r="AH13" s="285">
        <f>Y13/C13/基本データ!$AL$7*1000000</f>
        <v>153.9567843939773</v>
      </c>
      <c r="AI13" s="248">
        <f t="shared" si="1"/>
        <v>12.973838761345434</v>
      </c>
    </row>
    <row r="14" spans="1:35" s="73" customFormat="1" ht="20.100000000000001" customHeight="1" thickTop="1" thickBot="1" x14ac:dyDescent="0.2">
      <c r="A14" s="396" t="s">
        <v>35</v>
      </c>
      <c r="B14" s="397"/>
      <c r="C14" s="65">
        <f>SUM(C6:C13)</f>
        <v>96432</v>
      </c>
      <c r="D14" s="66">
        <f>SUM(D6:D13)</f>
        <v>1850.7</v>
      </c>
      <c r="E14" s="67">
        <f t="shared" ref="E14:AC14" si="2">SUM(E6:E13)</f>
        <v>1507.2</v>
      </c>
      <c r="F14" s="67">
        <f t="shared" si="2"/>
        <v>343.5</v>
      </c>
      <c r="G14" s="67">
        <f>SUM(G6:G13)</f>
        <v>0</v>
      </c>
      <c r="H14" s="67">
        <f t="shared" si="2"/>
        <v>0</v>
      </c>
      <c r="I14" s="67">
        <f>SUM(I6:I13)</f>
        <v>0</v>
      </c>
      <c r="J14" s="67">
        <f t="shared" si="2"/>
        <v>1479.9</v>
      </c>
      <c r="K14" s="67">
        <f t="shared" si="2"/>
        <v>1244.3</v>
      </c>
      <c r="L14" s="67">
        <f t="shared" si="2"/>
        <v>235.6</v>
      </c>
      <c r="M14" s="67">
        <f t="shared" si="2"/>
        <v>102.5</v>
      </c>
      <c r="N14" s="67">
        <f t="shared" si="2"/>
        <v>53.79999999999999</v>
      </c>
      <c r="O14" s="67">
        <f t="shared" si="2"/>
        <v>48.7</v>
      </c>
      <c r="P14" s="67">
        <f t="shared" si="2"/>
        <v>191.80000000000004</v>
      </c>
      <c r="Q14" s="67">
        <f t="shared" si="2"/>
        <v>183.7</v>
      </c>
      <c r="R14" s="67">
        <f t="shared" si="2"/>
        <v>8.1</v>
      </c>
      <c r="S14" s="67">
        <f t="shared" si="2"/>
        <v>0</v>
      </c>
      <c r="T14" s="67">
        <f t="shared" si="2"/>
        <v>0</v>
      </c>
      <c r="U14" s="67">
        <f t="shared" si="2"/>
        <v>0</v>
      </c>
      <c r="V14" s="67">
        <f t="shared" si="2"/>
        <v>76.500000000000014</v>
      </c>
      <c r="W14" s="67">
        <f t="shared" si="2"/>
        <v>25.400000000000002</v>
      </c>
      <c r="X14" s="67">
        <f t="shared" si="2"/>
        <v>51.1</v>
      </c>
      <c r="Y14" s="67">
        <f t="shared" si="2"/>
        <v>604.00000000000011</v>
      </c>
      <c r="Z14" s="68">
        <f t="shared" si="2"/>
        <v>2454.7000000000003</v>
      </c>
      <c r="AA14" s="69">
        <f t="shared" si="2"/>
        <v>1850.7</v>
      </c>
      <c r="AB14" s="70">
        <f t="shared" si="2"/>
        <v>1658.9</v>
      </c>
      <c r="AC14" s="71">
        <f t="shared" si="2"/>
        <v>191.80000000000004</v>
      </c>
      <c r="AD14" s="295">
        <f>AA14/C14/基本データ!$AL$7*1000000</f>
        <v>619.08909905425571</v>
      </c>
      <c r="AE14" s="296">
        <f>AB14/C14/基本データ!$AL$7*1000000</f>
        <v>554.9288952402361</v>
      </c>
      <c r="AF14" s="297">
        <f>AC14/C14/基本データ!$AL$7*1000000</f>
        <v>64.160203814019724</v>
      </c>
      <c r="AG14" s="298">
        <f>Z14/C14/基本データ!$AL$7*1000000</f>
        <v>821.13687331738367</v>
      </c>
      <c r="AH14" s="298">
        <f>Y14/C14/基本データ!$AL$7*1000000</f>
        <v>202.04777426312779</v>
      </c>
      <c r="AI14" s="72">
        <f t="shared" si="1"/>
        <v>10.363646187928893</v>
      </c>
    </row>
    <row r="15" spans="1:35" s="14" customFormat="1" ht="20.100000000000001" customHeight="1" x14ac:dyDescent="0.15">
      <c r="A15" s="398" t="s">
        <v>50</v>
      </c>
      <c r="B15" s="21" t="s">
        <v>0</v>
      </c>
      <c r="C15" s="203">
        <f>基本データ!C6</f>
        <v>273332</v>
      </c>
      <c r="D15" s="212">
        <f>基本データ!D6</f>
        <v>4352.6000000000004</v>
      </c>
      <c r="E15" s="20">
        <f>基本データ!E6</f>
        <v>4294</v>
      </c>
      <c r="F15" s="20">
        <f>基本データ!F6</f>
        <v>58.599999999999994</v>
      </c>
      <c r="G15" s="218">
        <f>基本データ!G6</f>
        <v>0</v>
      </c>
      <c r="H15" s="20">
        <f>基本データ!H6</f>
        <v>0</v>
      </c>
      <c r="I15" s="20">
        <f>基本データ!I6</f>
        <v>0</v>
      </c>
      <c r="J15" s="218">
        <f>基本データ!J6</f>
        <v>3326.8</v>
      </c>
      <c r="K15" s="20">
        <f>基本データ!K6</f>
        <v>3289.9</v>
      </c>
      <c r="L15" s="20">
        <f>基本データ!L6</f>
        <v>36.9</v>
      </c>
      <c r="M15" s="218">
        <f>基本データ!M6</f>
        <v>229.4</v>
      </c>
      <c r="N15" s="20">
        <f>基本データ!N6</f>
        <v>226.6</v>
      </c>
      <c r="O15" s="20">
        <f>基本データ!O6</f>
        <v>2.8</v>
      </c>
      <c r="P15" s="218">
        <f>基本データ!P6</f>
        <v>712.6</v>
      </c>
      <c r="Q15" s="20">
        <f>基本データ!Q6</f>
        <v>710.7</v>
      </c>
      <c r="R15" s="20">
        <f>基本データ!R6</f>
        <v>1.9</v>
      </c>
      <c r="S15" s="218">
        <f>基本データ!S6</f>
        <v>0</v>
      </c>
      <c r="T15" s="20">
        <f>基本データ!T6</f>
        <v>0</v>
      </c>
      <c r="U15" s="20">
        <f>基本データ!U6</f>
        <v>0</v>
      </c>
      <c r="V15" s="218">
        <f>基本データ!V6</f>
        <v>83.8</v>
      </c>
      <c r="W15" s="20">
        <f>基本データ!W6</f>
        <v>66.8</v>
      </c>
      <c r="X15" s="20">
        <f>基本データ!X6</f>
        <v>17</v>
      </c>
      <c r="Y15" s="222">
        <f>基本データ!Y6</f>
        <v>2909.3</v>
      </c>
      <c r="Z15" s="228">
        <f>基本データ!Z6</f>
        <v>7261.9000000000005</v>
      </c>
      <c r="AA15" s="231">
        <f>基本データ!AA6</f>
        <v>4352.6000000000004</v>
      </c>
      <c r="AB15" s="239">
        <f>基本データ!AB6</f>
        <v>3640.0000000000005</v>
      </c>
      <c r="AC15" s="240">
        <f>基本データ!AC6</f>
        <v>712.6</v>
      </c>
      <c r="AD15" s="287">
        <f>AA15/C15/基本データ!$AL$7*1000000</f>
        <v>513.6846458259671</v>
      </c>
      <c r="AE15" s="288">
        <f>AB15/C15/基本データ!$AL$7*1000000</f>
        <v>429.58510104455274</v>
      </c>
      <c r="AF15" s="289">
        <f>AC15/C15/基本データ!$AL$7*1000000</f>
        <v>84.099544781414352</v>
      </c>
      <c r="AG15" s="290">
        <f>Z15/C15/基本データ!$AL$7*1000000</f>
        <v>857.03407837237296</v>
      </c>
      <c r="AH15" s="291">
        <f>Y15/C15/基本データ!$AL$7*1000000</f>
        <v>343.34943254640586</v>
      </c>
      <c r="AI15" s="249">
        <f t="shared" si="1"/>
        <v>16.371823737536182</v>
      </c>
    </row>
    <row r="16" spans="1:35" s="14" customFormat="1" ht="20.100000000000001" customHeight="1" x14ac:dyDescent="0.15">
      <c r="A16" s="399"/>
      <c r="B16" s="22" t="s">
        <v>10</v>
      </c>
      <c r="C16" s="78">
        <f>基本データ!C17</f>
        <v>22556</v>
      </c>
      <c r="D16" s="209">
        <f>基本データ!D17</f>
        <v>502.2</v>
      </c>
      <c r="E16" s="15">
        <f>基本データ!E17</f>
        <v>418.2</v>
      </c>
      <c r="F16" s="15">
        <f>基本データ!F17</f>
        <v>84</v>
      </c>
      <c r="G16" s="215">
        <f>基本データ!G17</f>
        <v>0</v>
      </c>
      <c r="H16" s="15">
        <f>基本データ!H17</f>
        <v>0</v>
      </c>
      <c r="I16" s="15">
        <f>基本データ!I17</f>
        <v>0</v>
      </c>
      <c r="J16" s="215">
        <f>基本データ!J17</f>
        <v>411.8</v>
      </c>
      <c r="K16" s="15">
        <f>基本データ!K17</f>
        <v>351.7</v>
      </c>
      <c r="L16" s="15">
        <f>基本データ!L17</f>
        <v>60.1</v>
      </c>
      <c r="M16" s="215">
        <f>基本データ!M17</f>
        <v>13.2</v>
      </c>
      <c r="N16" s="15">
        <f>基本データ!N17</f>
        <v>13.2</v>
      </c>
      <c r="O16" s="15">
        <f>基本データ!O17</f>
        <v>0</v>
      </c>
      <c r="P16" s="215">
        <f>基本データ!P17</f>
        <v>57.8</v>
      </c>
      <c r="Q16" s="15">
        <f>基本データ!Q17</f>
        <v>53.3</v>
      </c>
      <c r="R16" s="15">
        <f>基本データ!R17</f>
        <v>4.5</v>
      </c>
      <c r="S16" s="215">
        <f>基本データ!S17</f>
        <v>0</v>
      </c>
      <c r="T16" s="15">
        <f>基本データ!T17</f>
        <v>0</v>
      </c>
      <c r="U16" s="15">
        <f>基本データ!U17</f>
        <v>0</v>
      </c>
      <c r="V16" s="215">
        <f>基本データ!V17</f>
        <v>19.399999999999999</v>
      </c>
      <c r="W16" s="15">
        <f>基本データ!W17</f>
        <v>0</v>
      </c>
      <c r="X16" s="15">
        <f>基本データ!X17</f>
        <v>19.399999999999999</v>
      </c>
      <c r="Y16" s="100">
        <f>基本データ!Y17</f>
        <v>236.4</v>
      </c>
      <c r="Z16" s="225">
        <f>基本データ!Z17</f>
        <v>738.6</v>
      </c>
      <c r="AA16" s="113">
        <f>基本データ!AA17</f>
        <v>502.2</v>
      </c>
      <c r="AB16" s="216">
        <f>基本データ!AB17</f>
        <v>444.4</v>
      </c>
      <c r="AC16" s="236">
        <f>基本データ!AC17</f>
        <v>57.8</v>
      </c>
      <c r="AD16" s="274">
        <f>AA16/C16/基本データ!$AL$7*1000000</f>
        <v>718.21244901578291</v>
      </c>
      <c r="AE16" s="275">
        <f>AB16/C16/基本データ!$AL$7*1000000</f>
        <v>635.55080116012334</v>
      </c>
      <c r="AF16" s="276">
        <f>AC16/C16/基本データ!$AL$7*1000000</f>
        <v>82.661647855659609</v>
      </c>
      <c r="AG16" s="277">
        <f>Z16/C16/基本データ!$AL$7*1000000</f>
        <v>1056.2957284807992</v>
      </c>
      <c r="AH16" s="278">
        <f>Y16/C16/基本データ!$AL$7*1000000</f>
        <v>338.08327946501612</v>
      </c>
      <c r="AI16" s="247">
        <f t="shared" si="1"/>
        <v>11.509358821186778</v>
      </c>
    </row>
    <row r="17" spans="1:35" s="14" customFormat="1" ht="20.100000000000001" customHeight="1" x14ac:dyDescent="0.15">
      <c r="A17" s="399"/>
      <c r="B17" s="22" t="s">
        <v>12</v>
      </c>
      <c r="C17" s="78">
        <f>基本データ!C20</f>
        <v>14592</v>
      </c>
      <c r="D17" s="209">
        <f>基本データ!D20</f>
        <v>358.40000000000003</v>
      </c>
      <c r="E17" s="15">
        <f>基本データ!E20</f>
        <v>306.3</v>
      </c>
      <c r="F17" s="15">
        <f>基本データ!F20</f>
        <v>52.1</v>
      </c>
      <c r="G17" s="215">
        <f>基本データ!G20</f>
        <v>0</v>
      </c>
      <c r="H17" s="15">
        <f>基本データ!H20</f>
        <v>0</v>
      </c>
      <c r="I17" s="15">
        <f>基本データ!I20</f>
        <v>0</v>
      </c>
      <c r="J17" s="215">
        <f>基本データ!J20</f>
        <v>267</v>
      </c>
      <c r="K17" s="15">
        <f>基本データ!K20</f>
        <v>257.10000000000002</v>
      </c>
      <c r="L17" s="15">
        <f>基本データ!L20</f>
        <v>9.9</v>
      </c>
      <c r="M17" s="215">
        <f>基本データ!M20</f>
        <v>0</v>
      </c>
      <c r="N17" s="15">
        <f>基本データ!N20</f>
        <v>0</v>
      </c>
      <c r="O17" s="15">
        <f>基本データ!O20</f>
        <v>0</v>
      </c>
      <c r="P17" s="215">
        <f>基本データ!P20</f>
        <v>37.1</v>
      </c>
      <c r="Q17" s="15">
        <f>基本データ!Q20</f>
        <v>37</v>
      </c>
      <c r="R17" s="15">
        <f>基本データ!R20</f>
        <v>0.1</v>
      </c>
      <c r="S17" s="215">
        <f>基本データ!S20</f>
        <v>0</v>
      </c>
      <c r="T17" s="15">
        <f>基本データ!T20</f>
        <v>0</v>
      </c>
      <c r="U17" s="15">
        <f>基本データ!U20</f>
        <v>0</v>
      </c>
      <c r="V17" s="215">
        <f>基本データ!V20</f>
        <v>54.3</v>
      </c>
      <c r="W17" s="15">
        <f>基本データ!W20</f>
        <v>12.2</v>
      </c>
      <c r="X17" s="15">
        <f>基本データ!X20</f>
        <v>42.1</v>
      </c>
      <c r="Y17" s="100">
        <f>基本データ!Y20</f>
        <v>109.9</v>
      </c>
      <c r="Z17" s="225">
        <f>基本データ!Z20</f>
        <v>468.30000000000007</v>
      </c>
      <c r="AA17" s="113">
        <f>基本データ!AA20</f>
        <v>358.40000000000003</v>
      </c>
      <c r="AB17" s="216">
        <f>基本データ!AB20</f>
        <v>321.3</v>
      </c>
      <c r="AC17" s="236">
        <f>基本データ!AC20</f>
        <v>37.1</v>
      </c>
      <c r="AD17" s="274">
        <f>AA17/C17/基本データ!$AL$7*1000000</f>
        <v>792.30333899264303</v>
      </c>
      <c r="AE17" s="275">
        <f>AB17/C17/基本データ!$AL$7*1000000</f>
        <v>710.28756366723258</v>
      </c>
      <c r="AF17" s="276">
        <f>AC17/C17/基本データ!$AL$7*1000000</f>
        <v>82.015775325410303</v>
      </c>
      <c r="AG17" s="277">
        <f>Z17/C17/基本データ!$AL$7*1000000</f>
        <v>1035.2557300509338</v>
      </c>
      <c r="AH17" s="278">
        <f>Y17/C17/基本データ!$AL$7*1000000</f>
        <v>242.95239105829089</v>
      </c>
      <c r="AI17" s="247">
        <f>基本データ!AI20</f>
        <v>10.351562499999998</v>
      </c>
    </row>
    <row r="18" spans="1:35" s="14" customFormat="1" ht="20.100000000000001" customHeight="1" x14ac:dyDescent="0.15">
      <c r="A18" s="399"/>
      <c r="B18" s="22" t="s">
        <v>13</v>
      </c>
      <c r="C18" s="78">
        <f>基本データ!C21</f>
        <v>5035</v>
      </c>
      <c r="D18" s="209">
        <f>基本データ!D21</f>
        <v>87.300000000000011</v>
      </c>
      <c r="E18" s="15">
        <f>基本データ!E21</f>
        <v>84.4</v>
      </c>
      <c r="F18" s="15">
        <f>基本データ!F21</f>
        <v>2.9</v>
      </c>
      <c r="G18" s="215">
        <f>基本データ!G21</f>
        <v>0</v>
      </c>
      <c r="H18" s="15">
        <f>基本データ!H21</f>
        <v>0</v>
      </c>
      <c r="I18" s="15">
        <f>基本データ!I21</f>
        <v>0</v>
      </c>
      <c r="J18" s="215">
        <f>基本データ!J21</f>
        <v>51.2</v>
      </c>
      <c r="K18" s="15">
        <f>基本データ!K21</f>
        <v>50.7</v>
      </c>
      <c r="L18" s="15">
        <f>基本データ!L21</f>
        <v>0.5</v>
      </c>
      <c r="M18" s="215">
        <f>基本データ!M21</f>
        <v>8</v>
      </c>
      <c r="N18" s="15">
        <f>基本データ!N21</f>
        <v>5.6</v>
      </c>
      <c r="O18" s="15">
        <f>基本データ!O21</f>
        <v>2.4</v>
      </c>
      <c r="P18" s="215">
        <f>基本データ!P21</f>
        <v>28.1</v>
      </c>
      <c r="Q18" s="15">
        <f>基本データ!Q21</f>
        <v>28.1</v>
      </c>
      <c r="R18" s="15">
        <f>基本データ!R21</f>
        <v>0</v>
      </c>
      <c r="S18" s="215">
        <f>基本データ!S21</f>
        <v>0</v>
      </c>
      <c r="T18" s="15">
        <f>基本データ!T21</f>
        <v>0</v>
      </c>
      <c r="U18" s="15">
        <f>基本データ!U21</f>
        <v>0</v>
      </c>
      <c r="V18" s="215">
        <f>基本データ!V21</f>
        <v>0</v>
      </c>
      <c r="W18" s="15">
        <f>基本データ!W21</f>
        <v>0</v>
      </c>
      <c r="X18" s="15">
        <f>基本データ!X21</f>
        <v>0</v>
      </c>
      <c r="Y18" s="100">
        <f>基本データ!Y21</f>
        <v>39</v>
      </c>
      <c r="Z18" s="225">
        <f>基本データ!Z21</f>
        <v>126.30000000000001</v>
      </c>
      <c r="AA18" s="113">
        <f>基本データ!AA21</f>
        <v>87.300000000000011</v>
      </c>
      <c r="AB18" s="216">
        <f>基本データ!AB21</f>
        <v>59.2</v>
      </c>
      <c r="AC18" s="236">
        <f>基本データ!AC21</f>
        <v>28.1</v>
      </c>
      <c r="AD18" s="274">
        <f>AA18/C18/基本データ!$AL$7*1000000</f>
        <v>559.31063202742098</v>
      </c>
      <c r="AE18" s="275">
        <f>AB18/C18/基本データ!$AL$7*1000000</f>
        <v>379.2805202293622</v>
      </c>
      <c r="AF18" s="276">
        <f>AC18/C18/基本データ!$AL$7*1000000</f>
        <v>180.03011179805875</v>
      </c>
      <c r="AG18" s="277">
        <f>Z18/C18/基本データ!$AL$7*1000000</f>
        <v>809.17448825960219</v>
      </c>
      <c r="AH18" s="278">
        <f>Y18/C18/基本データ!$AL$7*1000000</f>
        <v>249.86385623218121</v>
      </c>
      <c r="AI18" s="247">
        <f>基本データ!AI21</f>
        <v>32.187857961053837</v>
      </c>
    </row>
    <row r="19" spans="1:35" s="14" customFormat="1" ht="20.100000000000001" customHeight="1" x14ac:dyDescent="0.15">
      <c r="A19" s="399"/>
      <c r="B19" s="22" t="s">
        <v>14</v>
      </c>
      <c r="C19" s="78">
        <f>基本データ!C22</f>
        <v>11072</v>
      </c>
      <c r="D19" s="209">
        <f>基本データ!D22</f>
        <v>214.9</v>
      </c>
      <c r="E19" s="15">
        <f>基本データ!E22</f>
        <v>187.70000000000002</v>
      </c>
      <c r="F19" s="15">
        <f>基本データ!F22</f>
        <v>27.200000000000003</v>
      </c>
      <c r="G19" s="215">
        <f>基本データ!G22</f>
        <v>0</v>
      </c>
      <c r="H19" s="15">
        <f>基本データ!H22</f>
        <v>0</v>
      </c>
      <c r="I19" s="15">
        <f>基本データ!I22</f>
        <v>0</v>
      </c>
      <c r="J19" s="215">
        <f>基本データ!J22</f>
        <v>165.3</v>
      </c>
      <c r="K19" s="15">
        <f>基本データ!K22</f>
        <v>146</v>
      </c>
      <c r="L19" s="15">
        <f>基本データ!L22</f>
        <v>19.3</v>
      </c>
      <c r="M19" s="215">
        <f>基本データ!M22</f>
        <v>9</v>
      </c>
      <c r="N19" s="15">
        <f>基本データ!N22</f>
        <v>5</v>
      </c>
      <c r="O19" s="15">
        <f>基本データ!O22</f>
        <v>4</v>
      </c>
      <c r="P19" s="215">
        <f>基本データ!P22</f>
        <v>37</v>
      </c>
      <c r="Q19" s="15">
        <f>基本データ!Q22</f>
        <v>35.9</v>
      </c>
      <c r="R19" s="15">
        <f>基本データ!R22</f>
        <v>1.1000000000000001</v>
      </c>
      <c r="S19" s="215">
        <f>基本データ!S22</f>
        <v>0.9</v>
      </c>
      <c r="T19" s="15">
        <f>基本データ!T22</f>
        <v>0.8</v>
      </c>
      <c r="U19" s="15">
        <f>基本データ!U22</f>
        <v>0.1</v>
      </c>
      <c r="V19" s="215">
        <f>基本データ!V22</f>
        <v>2.7</v>
      </c>
      <c r="W19" s="15">
        <f>基本データ!W22</f>
        <v>0</v>
      </c>
      <c r="X19" s="15">
        <f>基本データ!X22</f>
        <v>2.7</v>
      </c>
      <c r="Y19" s="100">
        <f>基本データ!Y22</f>
        <v>65</v>
      </c>
      <c r="Z19" s="225">
        <f>基本データ!Z22</f>
        <v>279.89999999999998</v>
      </c>
      <c r="AA19" s="113">
        <f>基本データ!AA22</f>
        <v>214.9</v>
      </c>
      <c r="AB19" s="216">
        <f>基本データ!AB22</f>
        <v>177.9</v>
      </c>
      <c r="AC19" s="236">
        <f>基本データ!AC22</f>
        <v>37</v>
      </c>
      <c r="AD19" s="274">
        <f>AA19/C19/基本データ!$AL$7*1000000</f>
        <v>626.10712287898559</v>
      </c>
      <c r="AE19" s="275">
        <f>AB19/C19/基本データ!$AL$7*1000000</f>
        <v>518.30831624091002</v>
      </c>
      <c r="AF19" s="276">
        <f>AC19/C19/基本データ!$AL$7*1000000</f>
        <v>107.79880663807572</v>
      </c>
      <c r="AG19" s="277">
        <f>Z19/C19/基本データ!$AL$7*1000000</f>
        <v>815.48340481074013</v>
      </c>
      <c r="AH19" s="278">
        <f>Y19/C19/基本データ!$AL$7*1000000</f>
        <v>189.37628193175462</v>
      </c>
      <c r="AI19" s="247">
        <f>基本データ!AI22</f>
        <v>17.217310376919496</v>
      </c>
    </row>
    <row r="20" spans="1:35" s="14" customFormat="1" ht="20.100000000000001" customHeight="1" x14ac:dyDescent="0.15">
      <c r="A20" s="399"/>
      <c r="B20" s="39" t="s">
        <v>59</v>
      </c>
      <c r="C20" s="78">
        <f>基本データ!C19</f>
        <v>53535</v>
      </c>
      <c r="D20" s="209">
        <f>基本データ!D19</f>
        <v>1021</v>
      </c>
      <c r="E20" s="15">
        <f>基本データ!E19</f>
        <v>912.5</v>
      </c>
      <c r="F20" s="15">
        <f>基本データ!F19</f>
        <v>108.5</v>
      </c>
      <c r="G20" s="215">
        <f>基本データ!G19</f>
        <v>0</v>
      </c>
      <c r="H20" s="15">
        <f>基本データ!H19</f>
        <v>0</v>
      </c>
      <c r="I20" s="15">
        <f>基本データ!I19</f>
        <v>0</v>
      </c>
      <c r="J20" s="215">
        <f>基本データ!J19</f>
        <v>781.4</v>
      </c>
      <c r="K20" s="15">
        <f>基本データ!K19</f>
        <v>740.4</v>
      </c>
      <c r="L20" s="15">
        <f>基本データ!L19</f>
        <v>41</v>
      </c>
      <c r="M20" s="215">
        <f>基本データ!M19</f>
        <v>0</v>
      </c>
      <c r="N20" s="15">
        <f>基本データ!N19</f>
        <v>0</v>
      </c>
      <c r="O20" s="15">
        <f>基本データ!O19</f>
        <v>0</v>
      </c>
      <c r="P20" s="215">
        <f>基本データ!P19</f>
        <v>154.5</v>
      </c>
      <c r="Q20" s="15">
        <f>基本データ!Q19</f>
        <v>142.80000000000001</v>
      </c>
      <c r="R20" s="15">
        <f>基本データ!R19</f>
        <v>11.7</v>
      </c>
      <c r="S20" s="215">
        <f>基本データ!S19</f>
        <v>0</v>
      </c>
      <c r="T20" s="15">
        <f>基本データ!T19</f>
        <v>0</v>
      </c>
      <c r="U20" s="15">
        <f>基本データ!U19</f>
        <v>0</v>
      </c>
      <c r="V20" s="215">
        <f>基本データ!V19</f>
        <v>85.1</v>
      </c>
      <c r="W20" s="15">
        <f>基本データ!W19</f>
        <v>29.3</v>
      </c>
      <c r="X20" s="15">
        <f>基本データ!X19</f>
        <v>55.8</v>
      </c>
      <c r="Y20" s="100">
        <f>基本データ!Y19</f>
        <v>273.39999999999998</v>
      </c>
      <c r="Z20" s="225">
        <f>基本データ!Z19</f>
        <v>1294.4000000000001</v>
      </c>
      <c r="AA20" s="113">
        <f>基本データ!AA19</f>
        <v>1021</v>
      </c>
      <c r="AB20" s="216">
        <f>基本データ!AB19</f>
        <v>866.5</v>
      </c>
      <c r="AC20" s="236">
        <f>基本データ!AC19</f>
        <v>154.5</v>
      </c>
      <c r="AD20" s="274">
        <f>AA20/C20/基本データ!$AL$7*1000000</f>
        <v>615.21404447497412</v>
      </c>
      <c r="AE20" s="275">
        <f>AB20/C20/基本データ!$AL$7*1000000</f>
        <v>522.11848142758583</v>
      </c>
      <c r="AF20" s="276">
        <f>AC20/C20/基本データ!$AL$7*1000000</f>
        <v>93.095563047388353</v>
      </c>
      <c r="AG20" s="277">
        <f>Z20/C20/基本データ!$AL$7*1000000</f>
        <v>779.95402465074108</v>
      </c>
      <c r="AH20" s="278">
        <f>Y20/C20/基本データ!$AL$7*1000000</f>
        <v>164.73998017576682</v>
      </c>
      <c r="AI20" s="247">
        <f>基本データ!AI19</f>
        <v>15.132223310479922</v>
      </c>
    </row>
    <row r="21" spans="1:35" s="14" customFormat="1" ht="20.100000000000001" customHeight="1" x14ac:dyDescent="0.15">
      <c r="A21" s="399"/>
      <c r="B21" s="22" t="s">
        <v>15</v>
      </c>
      <c r="C21" s="78">
        <f>基本データ!C23</f>
        <v>32313</v>
      </c>
      <c r="D21" s="209">
        <f>基本データ!D23</f>
        <v>500.80000000000007</v>
      </c>
      <c r="E21" s="15">
        <f>基本データ!E23</f>
        <v>469.8</v>
      </c>
      <c r="F21" s="15">
        <f>基本データ!F23</f>
        <v>31</v>
      </c>
      <c r="G21" s="215">
        <f>基本データ!G23</f>
        <v>0</v>
      </c>
      <c r="H21" s="15">
        <f>基本データ!H23</f>
        <v>0</v>
      </c>
      <c r="I21" s="15">
        <f>基本データ!I23</f>
        <v>0</v>
      </c>
      <c r="J21" s="215">
        <f>基本データ!J23</f>
        <v>355.70000000000005</v>
      </c>
      <c r="K21" s="15">
        <f>基本データ!K23</f>
        <v>339.1</v>
      </c>
      <c r="L21" s="15">
        <f>基本データ!L23</f>
        <v>16.600000000000001</v>
      </c>
      <c r="M21" s="215">
        <f>基本データ!M23</f>
        <v>0</v>
      </c>
      <c r="N21" s="15">
        <f>基本データ!N23</f>
        <v>0</v>
      </c>
      <c r="O21" s="15">
        <f>基本データ!O23</f>
        <v>0</v>
      </c>
      <c r="P21" s="215">
        <f>基本データ!P23</f>
        <v>97.8</v>
      </c>
      <c r="Q21" s="15">
        <f>基本データ!Q23</f>
        <v>97.8</v>
      </c>
      <c r="R21" s="15">
        <f>基本データ!R23</f>
        <v>0</v>
      </c>
      <c r="S21" s="215">
        <f>基本データ!S23</f>
        <v>0</v>
      </c>
      <c r="T21" s="15">
        <f>基本データ!T23</f>
        <v>0</v>
      </c>
      <c r="U21" s="15">
        <f>基本データ!U23</f>
        <v>0</v>
      </c>
      <c r="V21" s="215">
        <f>基本データ!V23</f>
        <v>47.3</v>
      </c>
      <c r="W21" s="15">
        <f>基本データ!W23</f>
        <v>32.9</v>
      </c>
      <c r="X21" s="15">
        <f>基本データ!X23</f>
        <v>14.4</v>
      </c>
      <c r="Y21" s="100">
        <f>基本データ!Y23</f>
        <v>158.69999999999999</v>
      </c>
      <c r="Z21" s="225">
        <f>基本データ!Z23</f>
        <v>659.5</v>
      </c>
      <c r="AA21" s="113">
        <f>基本データ!AA23</f>
        <v>500.80000000000007</v>
      </c>
      <c r="AB21" s="216">
        <f>基本データ!AB23</f>
        <v>403.00000000000006</v>
      </c>
      <c r="AC21" s="236">
        <f>基本データ!AC23</f>
        <v>97.8</v>
      </c>
      <c r="AD21" s="274">
        <f>AA21/C21/基本データ!$AL$7*1000000</f>
        <v>499.9485875553932</v>
      </c>
      <c r="AE21" s="275">
        <f>AB21/C21/基本データ!$AL$7*1000000</f>
        <v>402.3148577971715</v>
      </c>
      <c r="AF21" s="276">
        <f>AC21/C21/基本データ!$AL$7*1000000</f>
        <v>97.633729758221747</v>
      </c>
      <c r="AG21" s="277">
        <f>Z21/C21/基本データ!$AL$7*1000000</f>
        <v>658.37878093606594</v>
      </c>
      <c r="AH21" s="278">
        <f>Y21/C21/基本データ!$AL$7*1000000</f>
        <v>158.4301933806727</v>
      </c>
      <c r="AI21" s="247">
        <f t="shared" si="1"/>
        <v>19.52875399361022</v>
      </c>
    </row>
    <row r="22" spans="1:35" s="14" customFormat="1" ht="20.25" customHeight="1" thickBot="1" x14ac:dyDescent="0.2">
      <c r="A22" s="399"/>
      <c r="B22" s="24" t="s">
        <v>16</v>
      </c>
      <c r="C22" s="202">
        <f>基本データ!C24</f>
        <v>25961</v>
      </c>
      <c r="D22" s="211">
        <f>基本データ!D24</f>
        <v>436</v>
      </c>
      <c r="E22" s="25">
        <f>基本データ!E24</f>
        <v>409.6</v>
      </c>
      <c r="F22" s="25">
        <f>基本データ!F24</f>
        <v>26.4</v>
      </c>
      <c r="G22" s="217">
        <f>基本データ!G24</f>
        <v>0</v>
      </c>
      <c r="H22" s="25">
        <f>基本データ!H24</f>
        <v>0</v>
      </c>
      <c r="I22" s="25">
        <f>基本データ!I24</f>
        <v>0</v>
      </c>
      <c r="J22" s="217">
        <f>基本データ!J24</f>
        <v>328.8</v>
      </c>
      <c r="K22" s="25">
        <f>基本データ!K24</f>
        <v>313.7</v>
      </c>
      <c r="L22" s="25">
        <f>基本データ!L24</f>
        <v>15.1</v>
      </c>
      <c r="M22" s="217">
        <f>基本データ!M24</f>
        <v>0</v>
      </c>
      <c r="N22" s="25">
        <f>基本データ!N24</f>
        <v>0</v>
      </c>
      <c r="O22" s="25">
        <f>基本データ!O24</f>
        <v>0</v>
      </c>
      <c r="P22" s="217">
        <f>基本データ!P24</f>
        <v>72.3</v>
      </c>
      <c r="Q22" s="25">
        <f>基本データ!Q24</f>
        <v>72.3</v>
      </c>
      <c r="R22" s="25">
        <f>基本データ!R24</f>
        <v>0</v>
      </c>
      <c r="S22" s="217">
        <f>基本データ!S24</f>
        <v>0</v>
      </c>
      <c r="T22" s="25">
        <f>基本データ!T24</f>
        <v>0</v>
      </c>
      <c r="U22" s="25">
        <f>基本データ!U24</f>
        <v>0</v>
      </c>
      <c r="V22" s="217">
        <f>基本データ!V24</f>
        <v>34.900000000000006</v>
      </c>
      <c r="W22" s="25">
        <f>基本データ!W24</f>
        <v>23.6</v>
      </c>
      <c r="X22" s="25">
        <f>基本データ!X24</f>
        <v>11.3</v>
      </c>
      <c r="Y22" s="221">
        <f>基本データ!Y24</f>
        <v>341</v>
      </c>
      <c r="Z22" s="227">
        <f>基本データ!Z24</f>
        <v>777</v>
      </c>
      <c r="AA22" s="230">
        <f>基本データ!AA24</f>
        <v>436.00000000000006</v>
      </c>
      <c r="AB22" s="237">
        <f>基本データ!AB24</f>
        <v>363.70000000000005</v>
      </c>
      <c r="AC22" s="238">
        <f>基本データ!AC24</f>
        <v>72.3</v>
      </c>
      <c r="AD22" s="281">
        <f>AA22/C22/基本データ!$AL$7*1000000</f>
        <v>541.75556138177501</v>
      </c>
      <c r="AE22" s="282">
        <f>AB22/C22/基本データ!$AL$7*1000000</f>
        <v>451.91857264805401</v>
      </c>
      <c r="AF22" s="283">
        <f>AC22/C22/基本データ!$AL$7*1000000</f>
        <v>89.836988733720929</v>
      </c>
      <c r="AG22" s="284">
        <f>Z22/C22/基本データ!$AL$7*1000000</f>
        <v>965.46805319641999</v>
      </c>
      <c r="AH22" s="285">
        <f>Y22/C22/基本データ!$AL$7*1000000</f>
        <v>423.71249181464503</v>
      </c>
      <c r="AI22" s="248">
        <f t="shared" si="1"/>
        <v>16.582568807339449</v>
      </c>
    </row>
    <row r="23" spans="1:35" s="73" customFormat="1" ht="20.100000000000001" customHeight="1" thickTop="1" thickBot="1" x14ac:dyDescent="0.2">
      <c r="A23" s="396" t="s">
        <v>35</v>
      </c>
      <c r="B23" s="397"/>
      <c r="C23" s="65">
        <f>SUM(C15:C22)</f>
        <v>438396</v>
      </c>
      <c r="D23" s="66">
        <f>SUM(D15:D22)</f>
        <v>7473.2</v>
      </c>
      <c r="E23" s="67">
        <f t="shared" ref="E23:AC23" si="3">SUM(E15:E22)</f>
        <v>7082.5</v>
      </c>
      <c r="F23" s="67">
        <f t="shared" si="3"/>
        <v>390.7</v>
      </c>
      <c r="G23" s="67">
        <f t="shared" si="3"/>
        <v>0</v>
      </c>
      <c r="H23" s="67">
        <f t="shared" si="3"/>
        <v>0</v>
      </c>
      <c r="I23" s="67">
        <f t="shared" si="3"/>
        <v>0</v>
      </c>
      <c r="J23" s="67">
        <f t="shared" si="3"/>
        <v>5688</v>
      </c>
      <c r="K23" s="67">
        <f t="shared" si="3"/>
        <v>5488.5999999999995</v>
      </c>
      <c r="L23" s="67">
        <f t="shared" si="3"/>
        <v>199.39999999999998</v>
      </c>
      <c r="M23" s="67">
        <f t="shared" si="3"/>
        <v>259.60000000000002</v>
      </c>
      <c r="N23" s="67">
        <f t="shared" si="3"/>
        <v>250.39999999999998</v>
      </c>
      <c r="O23" s="67">
        <f t="shared" si="3"/>
        <v>9.1999999999999993</v>
      </c>
      <c r="P23" s="67">
        <f t="shared" si="3"/>
        <v>1197.1999999999998</v>
      </c>
      <c r="Q23" s="67">
        <f t="shared" si="3"/>
        <v>1177.8999999999999</v>
      </c>
      <c r="R23" s="67">
        <f t="shared" si="3"/>
        <v>19.299999999999997</v>
      </c>
      <c r="S23" s="67">
        <f t="shared" si="3"/>
        <v>0.9</v>
      </c>
      <c r="T23" s="67">
        <f t="shared" si="3"/>
        <v>0.8</v>
      </c>
      <c r="U23" s="67">
        <f t="shared" si="3"/>
        <v>0.1</v>
      </c>
      <c r="V23" s="67">
        <f t="shared" si="3"/>
        <v>327.5</v>
      </c>
      <c r="W23" s="67">
        <f t="shared" si="3"/>
        <v>164.79999999999998</v>
      </c>
      <c r="X23" s="67">
        <f t="shared" si="3"/>
        <v>162.70000000000002</v>
      </c>
      <c r="Y23" s="67">
        <f t="shared" si="3"/>
        <v>4132.7000000000007</v>
      </c>
      <c r="Z23" s="68">
        <f t="shared" si="3"/>
        <v>11605.9</v>
      </c>
      <c r="AA23" s="69">
        <f t="shared" si="3"/>
        <v>7473.2</v>
      </c>
      <c r="AB23" s="70">
        <f t="shared" si="3"/>
        <v>6276</v>
      </c>
      <c r="AC23" s="71">
        <f t="shared" si="3"/>
        <v>1197.1999999999998</v>
      </c>
      <c r="AD23" s="295">
        <f>AA23/C23/基本データ!$AL$7*1000000</f>
        <v>549.89317361913766</v>
      </c>
      <c r="AE23" s="296">
        <f>AB23/C23/基本データ!$AL$7*1000000</f>
        <v>461.80077578998396</v>
      </c>
      <c r="AF23" s="297">
        <f>AC23/C23/基本データ!$AL$7*1000000</f>
        <v>88.092397829153711</v>
      </c>
      <c r="AG23" s="298">
        <f>Z23/C23/基本データ!$AL$7*1000000</f>
        <v>853.98559970378813</v>
      </c>
      <c r="AH23" s="298">
        <f>Y23/C23/基本データ!$AL$7*1000000</f>
        <v>304.09242608465058</v>
      </c>
      <c r="AI23" s="72">
        <f t="shared" si="1"/>
        <v>16.019911149173044</v>
      </c>
    </row>
    <row r="24" spans="1:35" s="14" customFormat="1" ht="20.100000000000001" customHeight="1" x14ac:dyDescent="0.15">
      <c r="A24" s="398" t="s">
        <v>51</v>
      </c>
      <c r="B24" s="21" t="s">
        <v>3</v>
      </c>
      <c r="C24" s="203">
        <f>基本データ!C9</f>
        <v>88174</v>
      </c>
      <c r="D24" s="212">
        <f>基本データ!D9</f>
        <v>1286.9000000000001</v>
      </c>
      <c r="E24" s="20">
        <f>基本データ!E9</f>
        <v>1234.0999999999999</v>
      </c>
      <c r="F24" s="20">
        <f>基本データ!F9</f>
        <v>52.800000000000004</v>
      </c>
      <c r="G24" s="218">
        <f>基本データ!G9</f>
        <v>0</v>
      </c>
      <c r="H24" s="20">
        <f>基本データ!H9</f>
        <v>0</v>
      </c>
      <c r="I24" s="20">
        <f>基本データ!I9</f>
        <v>0</v>
      </c>
      <c r="J24" s="218">
        <f>基本データ!J9</f>
        <v>1127.9000000000001</v>
      </c>
      <c r="K24" s="20">
        <f>基本データ!K9</f>
        <v>1093.2</v>
      </c>
      <c r="L24" s="20">
        <f>基本データ!L9</f>
        <v>34.700000000000003</v>
      </c>
      <c r="M24" s="218">
        <f>基本データ!M9</f>
        <v>64</v>
      </c>
      <c r="N24" s="20">
        <f>基本データ!N9</f>
        <v>52.8</v>
      </c>
      <c r="O24" s="20">
        <f>基本データ!O9</f>
        <v>11.2</v>
      </c>
      <c r="P24" s="218">
        <f>基本データ!P9</f>
        <v>88.1</v>
      </c>
      <c r="Q24" s="20">
        <f>基本データ!Q9</f>
        <v>88.1</v>
      </c>
      <c r="R24" s="20">
        <f>基本データ!R9</f>
        <v>0</v>
      </c>
      <c r="S24" s="218">
        <f>基本データ!S9</f>
        <v>0</v>
      </c>
      <c r="T24" s="20">
        <f>基本データ!T9</f>
        <v>0</v>
      </c>
      <c r="U24" s="20">
        <f>基本データ!U9</f>
        <v>0</v>
      </c>
      <c r="V24" s="218">
        <f>基本データ!V9</f>
        <v>6.9</v>
      </c>
      <c r="W24" s="20">
        <f>基本データ!W9</f>
        <v>0</v>
      </c>
      <c r="X24" s="20">
        <f>基本データ!X9</f>
        <v>6.9</v>
      </c>
      <c r="Y24" s="222">
        <f>基本データ!Y9</f>
        <v>873.6</v>
      </c>
      <c r="Z24" s="228">
        <f>基本データ!Z9</f>
        <v>2160.5</v>
      </c>
      <c r="AA24" s="231">
        <f>基本データ!AA9</f>
        <v>1286.9000000000001</v>
      </c>
      <c r="AB24" s="239">
        <f>基本データ!AB9</f>
        <v>1198.8000000000002</v>
      </c>
      <c r="AC24" s="240">
        <f>基本データ!AC9</f>
        <v>88.1</v>
      </c>
      <c r="AD24" s="287">
        <f>AA24/C24/基本データ!$AL$7*1000000</f>
        <v>470.80662356030643</v>
      </c>
      <c r="AE24" s="288">
        <f>AB24/C24/基本データ!$AL$7*1000000</f>
        <v>438.5756316140301</v>
      </c>
      <c r="AF24" s="289">
        <f>AC24/C24/基本データ!$AL$7*1000000</f>
        <v>32.230991946276312</v>
      </c>
      <c r="AG24" s="290">
        <f>Z24/C24/基本データ!$AL$7*1000000</f>
        <v>790.40928603779764</v>
      </c>
      <c r="AH24" s="291">
        <f>Y24/C24/基本データ!$AL$7*1000000</f>
        <v>319.60266247749138</v>
      </c>
      <c r="AI24" s="249">
        <f t="shared" si="1"/>
        <v>6.8459087730204367</v>
      </c>
    </row>
    <row r="25" spans="1:35" s="14" customFormat="1" ht="20.100000000000001" customHeight="1" x14ac:dyDescent="0.15">
      <c r="A25" s="399"/>
      <c r="B25" s="22" t="s">
        <v>4</v>
      </c>
      <c r="C25" s="78">
        <f>基本データ!C10</f>
        <v>90412</v>
      </c>
      <c r="D25" s="209">
        <f>基本データ!D10</f>
        <v>1334.1999999999998</v>
      </c>
      <c r="E25" s="15">
        <f>基本データ!E10</f>
        <v>1232.5999999999999</v>
      </c>
      <c r="F25" s="15">
        <f>基本データ!F10</f>
        <v>101.6</v>
      </c>
      <c r="G25" s="215">
        <f>基本データ!G10</f>
        <v>0</v>
      </c>
      <c r="H25" s="15">
        <f>基本データ!H10</f>
        <v>0</v>
      </c>
      <c r="I25" s="15">
        <f>基本データ!I10</f>
        <v>0</v>
      </c>
      <c r="J25" s="215">
        <f>基本データ!J10</f>
        <v>1032.3999999999999</v>
      </c>
      <c r="K25" s="15">
        <f>基本データ!K10</f>
        <v>951.8</v>
      </c>
      <c r="L25" s="15">
        <f>基本データ!L10</f>
        <v>80.599999999999994</v>
      </c>
      <c r="M25" s="215">
        <f>基本データ!M10</f>
        <v>53.1</v>
      </c>
      <c r="N25" s="15">
        <f>基本データ!N10</f>
        <v>32.1</v>
      </c>
      <c r="O25" s="15">
        <f>基本データ!O10</f>
        <v>21</v>
      </c>
      <c r="P25" s="215">
        <f>基本データ!P10</f>
        <v>248.7</v>
      </c>
      <c r="Q25" s="15">
        <f>基本データ!Q10</f>
        <v>248.7</v>
      </c>
      <c r="R25" s="15">
        <f>基本データ!R10</f>
        <v>0</v>
      </c>
      <c r="S25" s="215">
        <f>基本データ!S10</f>
        <v>0</v>
      </c>
      <c r="T25" s="15">
        <f>基本データ!T10</f>
        <v>0</v>
      </c>
      <c r="U25" s="15">
        <f>基本データ!U10</f>
        <v>0</v>
      </c>
      <c r="V25" s="215">
        <f>基本データ!V10</f>
        <v>0</v>
      </c>
      <c r="W25" s="15">
        <f>基本データ!W10</f>
        <v>0</v>
      </c>
      <c r="X25" s="15">
        <f>基本データ!X10</f>
        <v>0</v>
      </c>
      <c r="Y25" s="100">
        <f>基本データ!Y10</f>
        <v>642.20000000000005</v>
      </c>
      <c r="Z25" s="225">
        <f>基本データ!Z10</f>
        <v>1976.3999999999999</v>
      </c>
      <c r="AA25" s="113">
        <f>基本データ!AA10</f>
        <v>1334.1999999999998</v>
      </c>
      <c r="AB25" s="216">
        <f>基本データ!AB10</f>
        <v>1085.4999999999998</v>
      </c>
      <c r="AC25" s="236">
        <f>基本データ!AC10</f>
        <v>248.7</v>
      </c>
      <c r="AD25" s="274">
        <f>AA25/C25/基本データ!$AL$7*1000000</f>
        <v>476.02873155575975</v>
      </c>
      <c r="AE25" s="275">
        <f>AB25/C25/基本データ!$AL$7*1000000</f>
        <v>387.29514923083286</v>
      </c>
      <c r="AF25" s="276">
        <f>AC25/C25/基本データ!$AL$7*1000000</f>
        <v>88.733582324926871</v>
      </c>
      <c r="AG25" s="277">
        <f>Z25/C25/基本データ!$AL$7*1000000</f>
        <v>705.15903541208479</v>
      </c>
      <c r="AH25" s="278">
        <f>Y25/C25/基本データ!$AL$7*1000000</f>
        <v>229.1303038563251</v>
      </c>
      <c r="AI25" s="247">
        <f t="shared" si="1"/>
        <v>18.640383750562137</v>
      </c>
    </row>
    <row r="26" spans="1:35" s="14" customFormat="1" ht="20.100000000000001" customHeight="1" x14ac:dyDescent="0.15">
      <c r="A26" s="399"/>
      <c r="B26" s="22" t="s">
        <v>5</v>
      </c>
      <c r="C26" s="78">
        <f>基本データ!C12</f>
        <v>23076</v>
      </c>
      <c r="D26" s="209">
        <f>基本データ!D12</f>
        <v>403.3</v>
      </c>
      <c r="E26" s="15">
        <f>基本データ!E12</f>
        <v>379.2</v>
      </c>
      <c r="F26" s="15">
        <f>基本データ!F12</f>
        <v>24.099999999999998</v>
      </c>
      <c r="G26" s="215">
        <f>基本データ!G12</f>
        <v>0</v>
      </c>
      <c r="H26" s="15">
        <f>基本データ!H12</f>
        <v>0</v>
      </c>
      <c r="I26" s="15">
        <f>基本データ!I12</f>
        <v>0</v>
      </c>
      <c r="J26" s="215">
        <f>基本データ!J12</f>
        <v>297.8</v>
      </c>
      <c r="K26" s="15">
        <f>基本データ!K12</f>
        <v>281.8</v>
      </c>
      <c r="L26" s="15">
        <f>基本データ!L12</f>
        <v>16</v>
      </c>
      <c r="M26" s="215">
        <f>基本データ!M12</f>
        <v>21</v>
      </c>
      <c r="N26" s="15">
        <f>基本データ!N12</f>
        <v>19.7</v>
      </c>
      <c r="O26" s="15">
        <f>基本データ!O12</f>
        <v>1.3</v>
      </c>
      <c r="P26" s="215">
        <f>基本データ!P12</f>
        <v>79.3</v>
      </c>
      <c r="Q26" s="15">
        <f>基本データ!Q12</f>
        <v>73.7</v>
      </c>
      <c r="R26" s="15">
        <f>基本データ!R12</f>
        <v>5.6</v>
      </c>
      <c r="S26" s="215">
        <f>基本データ!S12</f>
        <v>0.5</v>
      </c>
      <c r="T26" s="15">
        <f>基本データ!T12</f>
        <v>0.5</v>
      </c>
      <c r="U26" s="15">
        <f>基本データ!U12</f>
        <v>0</v>
      </c>
      <c r="V26" s="215">
        <f>基本データ!V12</f>
        <v>4.7</v>
      </c>
      <c r="W26" s="15">
        <f>基本データ!W12</f>
        <v>3.5</v>
      </c>
      <c r="X26" s="15">
        <f>基本データ!X12</f>
        <v>1.2</v>
      </c>
      <c r="Y26" s="100">
        <f>基本データ!Y12</f>
        <v>149.19999999999999</v>
      </c>
      <c r="Z26" s="225">
        <f>基本データ!Z12</f>
        <v>552.5</v>
      </c>
      <c r="AA26" s="113">
        <f>基本データ!AA12</f>
        <v>403.3</v>
      </c>
      <c r="AB26" s="216">
        <f>基本データ!AB12</f>
        <v>324</v>
      </c>
      <c r="AC26" s="236">
        <f>基本データ!AC12</f>
        <v>79.3</v>
      </c>
      <c r="AD26" s="274">
        <f>AA26/C26/基本データ!$AL$7*1000000</f>
        <v>563.77523918161035</v>
      </c>
      <c r="AE26" s="275">
        <f>AB26/C26/基本データ!$AL$7*1000000</f>
        <v>452.92134266015802</v>
      </c>
      <c r="AF26" s="276">
        <f>AC26/C26/基本データ!$AL$7*1000000</f>
        <v>110.85389652145226</v>
      </c>
      <c r="AG26" s="277">
        <f>Z26/C26/基本データ!$AL$7*1000000</f>
        <v>772.34272166585583</v>
      </c>
      <c r="AH26" s="278">
        <f>Y26/C26/基本データ!$AL$7*1000000</f>
        <v>208.56748248424557</v>
      </c>
      <c r="AI26" s="247">
        <f t="shared" si="1"/>
        <v>19.66278204810315</v>
      </c>
    </row>
    <row r="27" spans="1:35" s="14" customFormat="1" ht="19.5" customHeight="1" thickBot="1" x14ac:dyDescent="0.2">
      <c r="A27" s="399"/>
      <c r="B27" s="24" t="s">
        <v>17</v>
      </c>
      <c r="C27" s="202">
        <f>基本データ!C25</f>
        <v>4436</v>
      </c>
      <c r="D27" s="211">
        <f>基本データ!D25</f>
        <v>76.3</v>
      </c>
      <c r="E27" s="25">
        <f>基本データ!E25</f>
        <v>75.400000000000006</v>
      </c>
      <c r="F27" s="25">
        <f>基本データ!F25</f>
        <v>0.9</v>
      </c>
      <c r="G27" s="217">
        <f>基本データ!G25</f>
        <v>0</v>
      </c>
      <c r="H27" s="25">
        <f>基本データ!H25</f>
        <v>0</v>
      </c>
      <c r="I27" s="25">
        <f>基本データ!I25</f>
        <v>0</v>
      </c>
      <c r="J27" s="217">
        <f>基本データ!J25</f>
        <v>62.6</v>
      </c>
      <c r="K27" s="25">
        <f>基本データ!K25</f>
        <v>61.7</v>
      </c>
      <c r="L27" s="25">
        <f>基本データ!L25</f>
        <v>0.9</v>
      </c>
      <c r="M27" s="217">
        <f>基本データ!M25</f>
        <v>1.6</v>
      </c>
      <c r="N27" s="25">
        <f>基本データ!N25</f>
        <v>1.6</v>
      </c>
      <c r="O27" s="25">
        <f>基本データ!O25</f>
        <v>0</v>
      </c>
      <c r="P27" s="217">
        <f>基本データ!P25</f>
        <v>12.1</v>
      </c>
      <c r="Q27" s="25">
        <f>基本データ!Q25</f>
        <v>12.1</v>
      </c>
      <c r="R27" s="25">
        <f>基本データ!R25</f>
        <v>0</v>
      </c>
      <c r="S27" s="217">
        <f>基本データ!S25</f>
        <v>0</v>
      </c>
      <c r="T27" s="25">
        <f>基本データ!T25</f>
        <v>0</v>
      </c>
      <c r="U27" s="25">
        <f>基本データ!U25</f>
        <v>0</v>
      </c>
      <c r="V27" s="217">
        <f>基本データ!V25</f>
        <v>0</v>
      </c>
      <c r="W27" s="25">
        <f>基本データ!W25</f>
        <v>0</v>
      </c>
      <c r="X27" s="25">
        <f>基本データ!X25</f>
        <v>0</v>
      </c>
      <c r="Y27" s="221">
        <f>基本データ!Y25</f>
        <v>51.2</v>
      </c>
      <c r="Z27" s="227">
        <f>基本データ!Z25</f>
        <v>127.5</v>
      </c>
      <c r="AA27" s="230">
        <f>基本データ!AA25</f>
        <v>76.3</v>
      </c>
      <c r="AB27" s="237">
        <f>基本データ!AB25</f>
        <v>64.2</v>
      </c>
      <c r="AC27" s="238">
        <f>基本データ!AC25</f>
        <v>12.1</v>
      </c>
      <c r="AD27" s="281">
        <f>AA27/C27/基本データ!$AL$7*1000000</f>
        <v>554.84452718229147</v>
      </c>
      <c r="AE27" s="282">
        <f>AB27/C27/基本データ!$AL$7*1000000</f>
        <v>466.85476599086655</v>
      </c>
      <c r="AF27" s="283">
        <f>AC27/C27/基本データ!$AL$7*1000000</f>
        <v>87.989761191425004</v>
      </c>
      <c r="AG27" s="284">
        <f>Z27/C27/基本データ!$AL$7*1000000</f>
        <v>927.16483900055266</v>
      </c>
      <c r="AH27" s="285">
        <f>Y27/C27/基本データ!$AL$7*1000000</f>
        <v>372.32031181826113</v>
      </c>
      <c r="AI27" s="248">
        <f t="shared" si="1"/>
        <v>15.858453473132373</v>
      </c>
    </row>
    <row r="28" spans="1:35" s="73" customFormat="1" ht="19.5" customHeight="1" thickTop="1" thickBot="1" x14ac:dyDescent="0.2">
      <c r="A28" s="396" t="s">
        <v>35</v>
      </c>
      <c r="B28" s="397"/>
      <c r="C28" s="65">
        <f>SUM(C24:C27)</f>
        <v>206098</v>
      </c>
      <c r="D28" s="66">
        <f>SUM(D24:D27)</f>
        <v>3100.7000000000003</v>
      </c>
      <c r="E28" s="67">
        <f t="shared" ref="E28:AC28" si="4">SUM(E24:E27)</f>
        <v>2921.2999999999997</v>
      </c>
      <c r="F28" s="67">
        <f t="shared" si="4"/>
        <v>179.4</v>
      </c>
      <c r="G28" s="67">
        <f t="shared" si="4"/>
        <v>0</v>
      </c>
      <c r="H28" s="67">
        <f t="shared" si="4"/>
        <v>0</v>
      </c>
      <c r="I28" s="67">
        <f t="shared" si="4"/>
        <v>0</v>
      </c>
      <c r="J28" s="67">
        <f t="shared" si="4"/>
        <v>2520.7000000000003</v>
      </c>
      <c r="K28" s="67">
        <f t="shared" si="4"/>
        <v>2388.5</v>
      </c>
      <c r="L28" s="67">
        <f t="shared" si="4"/>
        <v>132.20000000000002</v>
      </c>
      <c r="M28" s="67">
        <f t="shared" si="4"/>
        <v>139.69999999999999</v>
      </c>
      <c r="N28" s="67">
        <f t="shared" si="4"/>
        <v>106.2</v>
      </c>
      <c r="O28" s="67">
        <f t="shared" si="4"/>
        <v>33.5</v>
      </c>
      <c r="P28" s="67">
        <f t="shared" si="4"/>
        <v>428.2</v>
      </c>
      <c r="Q28" s="67">
        <f t="shared" si="4"/>
        <v>422.59999999999997</v>
      </c>
      <c r="R28" s="67">
        <f t="shared" si="4"/>
        <v>5.6</v>
      </c>
      <c r="S28" s="67">
        <f t="shared" si="4"/>
        <v>0.5</v>
      </c>
      <c r="T28" s="67">
        <f t="shared" si="4"/>
        <v>0.5</v>
      </c>
      <c r="U28" s="67">
        <f t="shared" si="4"/>
        <v>0</v>
      </c>
      <c r="V28" s="67">
        <f t="shared" si="4"/>
        <v>11.600000000000001</v>
      </c>
      <c r="W28" s="67">
        <f t="shared" si="4"/>
        <v>3.5</v>
      </c>
      <c r="X28" s="67">
        <f t="shared" si="4"/>
        <v>8.1</v>
      </c>
      <c r="Y28" s="67">
        <f t="shared" si="4"/>
        <v>1716.2000000000003</v>
      </c>
      <c r="Z28" s="68">
        <f t="shared" si="4"/>
        <v>4816.8999999999996</v>
      </c>
      <c r="AA28" s="69">
        <f t="shared" si="4"/>
        <v>3100.7000000000003</v>
      </c>
      <c r="AB28" s="70">
        <f t="shared" si="4"/>
        <v>2672.5</v>
      </c>
      <c r="AC28" s="71">
        <f t="shared" si="4"/>
        <v>428.2</v>
      </c>
      <c r="AD28" s="295">
        <f>AA28/C28/基本データ!$AL$7*1000000</f>
        <v>485.31562967695612</v>
      </c>
      <c r="AE28" s="296">
        <f>AB28/C28/基本データ!$AL$7*1000000</f>
        <v>418.29458519420297</v>
      </c>
      <c r="AF28" s="297">
        <f>AC28/C28/基本データ!$AL$7*1000000</f>
        <v>67.021044482753112</v>
      </c>
      <c r="AG28" s="298">
        <f>Z28/C28/基本データ!$AL$7*1000000</f>
        <v>753.93196910082554</v>
      </c>
      <c r="AH28" s="298">
        <f>Y28/C28/基本データ!$AL$7*1000000</f>
        <v>268.61633942386948</v>
      </c>
      <c r="AI28" s="72">
        <f t="shared" si="1"/>
        <v>13.809784887283515</v>
      </c>
    </row>
    <row r="29" spans="1:35" s="14" customFormat="1" ht="20.100000000000001" customHeight="1" x14ac:dyDescent="0.15">
      <c r="A29" s="398" t="s">
        <v>52</v>
      </c>
      <c r="B29" s="21" t="s">
        <v>11</v>
      </c>
      <c r="C29" s="203">
        <f>基本データ!C18</f>
        <v>105490</v>
      </c>
      <c r="D29" s="212">
        <f>基本データ!D18</f>
        <v>1828.5</v>
      </c>
      <c r="E29" s="20">
        <f>基本データ!E18</f>
        <v>1641</v>
      </c>
      <c r="F29" s="20">
        <f>基本データ!F18</f>
        <v>187.5</v>
      </c>
      <c r="G29" s="218">
        <f>基本データ!G18</f>
        <v>0</v>
      </c>
      <c r="H29" s="20">
        <f>基本データ!H18</f>
        <v>0</v>
      </c>
      <c r="I29" s="20">
        <f>基本データ!I18</f>
        <v>0</v>
      </c>
      <c r="J29" s="218">
        <f>基本データ!J18</f>
        <v>1550.7</v>
      </c>
      <c r="K29" s="20">
        <f>基本データ!K18</f>
        <v>1412.3</v>
      </c>
      <c r="L29" s="20">
        <f>基本データ!L18</f>
        <v>138.4</v>
      </c>
      <c r="M29" s="218">
        <f>基本データ!M18</f>
        <v>105.30000000000001</v>
      </c>
      <c r="N29" s="20">
        <f>基本データ!N18</f>
        <v>56.2</v>
      </c>
      <c r="O29" s="20">
        <f>基本データ!O18</f>
        <v>49.1</v>
      </c>
      <c r="P29" s="218">
        <f>基本データ!P18</f>
        <v>172.5</v>
      </c>
      <c r="Q29" s="20">
        <f>基本データ!Q18</f>
        <v>172.5</v>
      </c>
      <c r="R29" s="20">
        <f>基本データ!R18</f>
        <v>0</v>
      </c>
      <c r="S29" s="218">
        <f>基本データ!S18</f>
        <v>0</v>
      </c>
      <c r="T29" s="20">
        <f>基本データ!T18</f>
        <v>0</v>
      </c>
      <c r="U29" s="20">
        <f>基本データ!U18</f>
        <v>0</v>
      </c>
      <c r="V29" s="218">
        <f>基本データ!V18</f>
        <v>0</v>
      </c>
      <c r="W29" s="20">
        <f>基本データ!W18</f>
        <v>0</v>
      </c>
      <c r="X29" s="20">
        <f>基本データ!X18</f>
        <v>0</v>
      </c>
      <c r="Y29" s="222">
        <f>基本データ!Y18</f>
        <v>973.3</v>
      </c>
      <c r="Z29" s="228">
        <f>基本データ!Z18</f>
        <v>2801.8</v>
      </c>
      <c r="AA29" s="231">
        <f>基本データ!AA18</f>
        <v>1828.5</v>
      </c>
      <c r="AB29" s="239">
        <f>基本データ!AB18</f>
        <v>1656</v>
      </c>
      <c r="AC29" s="240">
        <f>基本データ!AC18</f>
        <v>172.5</v>
      </c>
      <c r="AD29" s="287">
        <f>AA29/C29/基本データ!$AL$7*1000000</f>
        <v>559.14182356376853</v>
      </c>
      <c r="AE29" s="288">
        <f>AB29/C29/基本データ!$AL$7*1000000</f>
        <v>506.39259492567714</v>
      </c>
      <c r="AF29" s="289">
        <f>AC29/C29/基本データ!$AL$7*1000000</f>
        <v>52.749228638091367</v>
      </c>
      <c r="AG29" s="290">
        <f>Z29/C29/基本データ!$AL$7*1000000</f>
        <v>856.76979013451819</v>
      </c>
      <c r="AH29" s="291">
        <f>Y29/C29/基本データ!$AL$7*1000000</f>
        <v>297.62796657074972</v>
      </c>
      <c r="AI29" s="249">
        <f t="shared" si="1"/>
        <v>9.433962264150944</v>
      </c>
    </row>
    <row r="30" spans="1:35" s="14" customFormat="1" ht="20.100000000000001" customHeight="1" x14ac:dyDescent="0.15">
      <c r="A30" s="399"/>
      <c r="B30" s="22" t="s">
        <v>18</v>
      </c>
      <c r="C30" s="78">
        <f>基本データ!C26</f>
        <v>14999</v>
      </c>
      <c r="D30" s="209">
        <f>基本データ!D26</f>
        <v>222.10000000000002</v>
      </c>
      <c r="E30" s="15">
        <f>基本データ!E26</f>
        <v>186.8</v>
      </c>
      <c r="F30" s="15">
        <f>基本データ!F26</f>
        <v>35.299999999999997</v>
      </c>
      <c r="G30" s="215">
        <f>基本データ!G26</f>
        <v>0</v>
      </c>
      <c r="H30" s="15">
        <f>基本データ!H26</f>
        <v>0</v>
      </c>
      <c r="I30" s="15">
        <f>基本データ!I26</f>
        <v>0</v>
      </c>
      <c r="J30" s="215">
        <f>基本データ!J26</f>
        <v>189.9</v>
      </c>
      <c r="K30" s="15">
        <f>基本データ!K26</f>
        <v>161.9</v>
      </c>
      <c r="L30" s="15">
        <f>基本データ!L26</f>
        <v>28</v>
      </c>
      <c r="M30" s="215">
        <f>基本データ!M26</f>
        <v>10.4</v>
      </c>
      <c r="N30" s="15">
        <f>基本データ!N26</f>
        <v>3.1</v>
      </c>
      <c r="O30" s="15">
        <f>基本データ!O26</f>
        <v>7.3</v>
      </c>
      <c r="P30" s="215">
        <f>基本データ!P26</f>
        <v>21.8</v>
      </c>
      <c r="Q30" s="15">
        <f>基本データ!Q26</f>
        <v>21.8</v>
      </c>
      <c r="R30" s="15">
        <f>基本データ!R26</f>
        <v>0</v>
      </c>
      <c r="S30" s="215">
        <f>基本データ!S26</f>
        <v>0</v>
      </c>
      <c r="T30" s="15">
        <f>基本データ!T26</f>
        <v>0</v>
      </c>
      <c r="U30" s="15">
        <f>基本データ!U26</f>
        <v>0</v>
      </c>
      <c r="V30" s="215">
        <f>基本データ!V26</f>
        <v>0</v>
      </c>
      <c r="W30" s="15">
        <f>基本データ!W26</f>
        <v>0</v>
      </c>
      <c r="X30" s="15">
        <f>基本データ!X26</f>
        <v>0</v>
      </c>
      <c r="Y30" s="100">
        <f>基本データ!Y26</f>
        <v>114.9</v>
      </c>
      <c r="Z30" s="225">
        <f>基本データ!Z26</f>
        <v>337</v>
      </c>
      <c r="AA30" s="113">
        <f>基本データ!AA26</f>
        <v>222.10000000000002</v>
      </c>
      <c r="AB30" s="216">
        <f>基本データ!AB26</f>
        <v>200.3</v>
      </c>
      <c r="AC30" s="236">
        <f>基本データ!AC26</f>
        <v>21.8</v>
      </c>
      <c r="AD30" s="274">
        <f>AA30/C30/基本データ!$AL$7*1000000</f>
        <v>477.66625301901854</v>
      </c>
      <c r="AE30" s="275">
        <f>AB30/C30/基本データ!$AL$7*1000000</f>
        <v>430.78140693250521</v>
      </c>
      <c r="AF30" s="276">
        <f>AC30/C30/基本データ!$AL$7*1000000</f>
        <v>46.884846086513292</v>
      </c>
      <c r="AG30" s="277">
        <f>Z30/C30/基本データ!$AL$7*1000000</f>
        <v>724.77950142912755</v>
      </c>
      <c r="AH30" s="278">
        <f>Y30/C30/基本データ!$AL$7*1000000</f>
        <v>247.11324841010909</v>
      </c>
      <c r="AI30" s="247">
        <f t="shared" si="1"/>
        <v>9.8153984691580352</v>
      </c>
    </row>
    <row r="31" spans="1:35" s="14" customFormat="1" ht="20.100000000000001" customHeight="1" x14ac:dyDescent="0.15">
      <c r="A31" s="399"/>
      <c r="B31" s="22" t="s">
        <v>6</v>
      </c>
      <c r="C31" s="204">
        <f>基本データ!C13</f>
        <v>102532</v>
      </c>
      <c r="D31" s="209">
        <f>基本データ!D13</f>
        <v>1771.1999999999998</v>
      </c>
      <c r="E31" s="15">
        <f>基本データ!E13</f>
        <v>1543.4</v>
      </c>
      <c r="F31" s="15">
        <f>基本データ!F13</f>
        <v>227.8</v>
      </c>
      <c r="G31" s="215">
        <f>基本データ!G13</f>
        <v>0</v>
      </c>
      <c r="H31" s="15">
        <f>基本データ!H13</f>
        <v>0</v>
      </c>
      <c r="I31" s="15">
        <f>基本データ!I13</f>
        <v>0</v>
      </c>
      <c r="J31" s="215">
        <f>基本データ!J13</f>
        <v>1451.5</v>
      </c>
      <c r="K31" s="15">
        <f>基本データ!K13</f>
        <v>1294.7</v>
      </c>
      <c r="L31" s="15">
        <f>基本データ!L13</f>
        <v>156.80000000000001</v>
      </c>
      <c r="M31" s="215">
        <f>基本データ!M13</f>
        <v>103.10000000000001</v>
      </c>
      <c r="N31" s="15">
        <f>基本データ!N13</f>
        <v>78.400000000000006</v>
      </c>
      <c r="O31" s="54">
        <f>基本データ!O13</f>
        <v>24.7</v>
      </c>
      <c r="P31" s="215">
        <f>基本データ!P13</f>
        <v>170.3</v>
      </c>
      <c r="Q31" s="15">
        <f>基本データ!Q13</f>
        <v>170.3</v>
      </c>
      <c r="R31" s="15">
        <f>基本データ!R13</f>
        <v>0</v>
      </c>
      <c r="S31" s="215">
        <f>基本データ!S13</f>
        <v>0</v>
      </c>
      <c r="T31" s="15">
        <f>基本データ!T13</f>
        <v>0</v>
      </c>
      <c r="U31" s="15">
        <f>基本データ!U13</f>
        <v>0</v>
      </c>
      <c r="V31" s="215">
        <f>基本データ!V13</f>
        <v>46.3</v>
      </c>
      <c r="W31" s="15">
        <f>基本データ!W13</f>
        <v>0</v>
      </c>
      <c r="X31" s="15">
        <f>基本データ!X13</f>
        <v>46.3</v>
      </c>
      <c r="Y31" s="100">
        <f>基本データ!Y13</f>
        <v>638</v>
      </c>
      <c r="Z31" s="225">
        <f>基本データ!Z13</f>
        <v>2409.1999999999998</v>
      </c>
      <c r="AA31" s="113">
        <f>基本データ!AA13</f>
        <v>1771.1999999999998</v>
      </c>
      <c r="AB31" s="216">
        <f>基本データ!AB13</f>
        <v>1600.8999999999999</v>
      </c>
      <c r="AC31" s="236">
        <f>基本データ!AC13</f>
        <v>170.3</v>
      </c>
      <c r="AD31" s="274">
        <f>AA31/C31/基本データ!$AL$7*1000000</f>
        <v>557.24538554761193</v>
      </c>
      <c r="AE31" s="275">
        <f>AB31/C31/基本データ!$AL$7*1000000</f>
        <v>503.66651858805994</v>
      </c>
      <c r="AF31" s="276">
        <f>AC31/C31/基本データ!$AL$7*1000000</f>
        <v>53.578866959551895</v>
      </c>
      <c r="AG31" s="277">
        <f>Z31/C31/基本データ!$AL$7*1000000</f>
        <v>757.96950251880446</v>
      </c>
      <c r="AH31" s="278">
        <f>Y31/C31/基本データ!$AL$7*1000000</f>
        <v>200.72411697119264</v>
      </c>
      <c r="AI31" s="247">
        <f t="shared" si="1"/>
        <v>9.6149503161698302</v>
      </c>
    </row>
    <row r="32" spans="1:35" s="14" customFormat="1" ht="20.100000000000001" customHeight="1" thickBot="1" x14ac:dyDescent="0.2">
      <c r="A32" s="399"/>
      <c r="B32" s="22" t="s">
        <v>19</v>
      </c>
      <c r="C32" s="78">
        <f>基本データ!C27</f>
        <v>6498</v>
      </c>
      <c r="D32" s="209">
        <f>基本データ!D27</f>
        <v>106.5</v>
      </c>
      <c r="E32" s="15">
        <f>基本データ!E27</f>
        <v>96.1</v>
      </c>
      <c r="F32" s="15">
        <f>基本データ!F27</f>
        <v>10.400000000000002</v>
      </c>
      <c r="G32" s="215">
        <f>基本データ!G27</f>
        <v>0</v>
      </c>
      <c r="H32" s="15">
        <f>基本データ!H27</f>
        <v>0</v>
      </c>
      <c r="I32" s="15">
        <f>基本データ!I27</f>
        <v>0</v>
      </c>
      <c r="J32" s="215">
        <f>基本データ!J27</f>
        <v>88.2</v>
      </c>
      <c r="K32" s="15">
        <f>基本データ!K27</f>
        <v>81.3</v>
      </c>
      <c r="L32" s="15">
        <f>基本データ!L27</f>
        <v>6.9</v>
      </c>
      <c r="M32" s="215">
        <f>基本データ!M27</f>
        <v>6.1</v>
      </c>
      <c r="N32" s="15">
        <f>基本データ!N27</f>
        <v>4.8</v>
      </c>
      <c r="O32" s="15">
        <f>基本データ!O27</f>
        <v>1.3</v>
      </c>
      <c r="P32" s="215">
        <f>基本データ!P27</f>
        <v>10</v>
      </c>
      <c r="Q32" s="15">
        <f>基本データ!Q27</f>
        <v>10</v>
      </c>
      <c r="R32" s="15">
        <f>基本データ!R27</f>
        <v>0</v>
      </c>
      <c r="S32" s="215">
        <f>基本データ!S27</f>
        <v>0</v>
      </c>
      <c r="T32" s="15">
        <f>基本データ!T27</f>
        <v>0</v>
      </c>
      <c r="U32" s="15">
        <f>基本データ!U27</f>
        <v>0</v>
      </c>
      <c r="V32" s="215">
        <f>基本データ!V27</f>
        <v>2.2000000000000002</v>
      </c>
      <c r="W32" s="15">
        <f>基本データ!W27</f>
        <v>0</v>
      </c>
      <c r="X32" s="15">
        <f>基本データ!X27</f>
        <v>2.2000000000000002</v>
      </c>
      <c r="Y32" s="100">
        <f>基本データ!Y27</f>
        <v>38</v>
      </c>
      <c r="Z32" s="225">
        <f>基本データ!Z27</f>
        <v>144.5</v>
      </c>
      <c r="AA32" s="113">
        <f>基本データ!AA27</f>
        <v>106.5</v>
      </c>
      <c r="AB32" s="216">
        <f>基本データ!AB27</f>
        <v>96.5</v>
      </c>
      <c r="AC32" s="236">
        <f>基本データ!AC27</f>
        <v>10</v>
      </c>
      <c r="AD32" s="281">
        <f>AA32/C32/基本データ!$AL$7*1000000</f>
        <v>528.69865665862449</v>
      </c>
      <c r="AE32" s="282">
        <f>AB32/C32/基本データ!$AL$7*1000000</f>
        <v>479.05559030570203</v>
      </c>
      <c r="AF32" s="283">
        <f>AC32/C32/基本データ!$AL$7*1000000</f>
        <v>49.643066352922489</v>
      </c>
      <c r="AG32" s="284">
        <f>Z32/C32/基本データ!$AL$7*1000000</f>
        <v>717.34230879972995</v>
      </c>
      <c r="AH32" s="285">
        <f>Y32/C32/基本データ!$AL$7*1000000</f>
        <v>188.64365214110543</v>
      </c>
      <c r="AI32" s="247">
        <f t="shared" si="1"/>
        <v>9.3896713615023479</v>
      </c>
    </row>
    <row r="33" spans="1:35" s="73" customFormat="1" ht="20.100000000000001" customHeight="1" thickTop="1" thickBot="1" x14ac:dyDescent="0.2">
      <c r="A33" s="396" t="s">
        <v>35</v>
      </c>
      <c r="B33" s="397"/>
      <c r="C33" s="65">
        <f>SUM(C29:C32)</f>
        <v>229519</v>
      </c>
      <c r="D33" s="66">
        <f>SUM(D29:D32)</f>
        <v>3928.2999999999997</v>
      </c>
      <c r="E33" s="67">
        <f t="shared" ref="E33:AC33" si="5">SUM(E29:E32)</f>
        <v>3467.2999999999997</v>
      </c>
      <c r="F33" s="67">
        <f t="shared" si="5"/>
        <v>461</v>
      </c>
      <c r="G33" s="67">
        <f t="shared" si="5"/>
        <v>0</v>
      </c>
      <c r="H33" s="67">
        <f t="shared" si="5"/>
        <v>0</v>
      </c>
      <c r="I33" s="67">
        <f t="shared" si="5"/>
        <v>0</v>
      </c>
      <c r="J33" s="67">
        <f t="shared" si="5"/>
        <v>3280.3</v>
      </c>
      <c r="K33" s="67">
        <f t="shared" si="5"/>
        <v>2950.2000000000003</v>
      </c>
      <c r="L33" s="67">
        <f t="shared" si="5"/>
        <v>330.1</v>
      </c>
      <c r="M33" s="67">
        <f t="shared" si="5"/>
        <v>224.9</v>
      </c>
      <c r="N33" s="67">
        <f t="shared" si="5"/>
        <v>142.50000000000003</v>
      </c>
      <c r="O33" s="67">
        <f t="shared" si="5"/>
        <v>82.399999999999991</v>
      </c>
      <c r="P33" s="67">
        <f t="shared" si="5"/>
        <v>374.6</v>
      </c>
      <c r="Q33" s="67">
        <f t="shared" si="5"/>
        <v>374.6</v>
      </c>
      <c r="R33" s="67">
        <f t="shared" si="5"/>
        <v>0</v>
      </c>
      <c r="S33" s="67">
        <f t="shared" si="5"/>
        <v>0</v>
      </c>
      <c r="T33" s="67">
        <f t="shared" si="5"/>
        <v>0</v>
      </c>
      <c r="U33" s="67">
        <f t="shared" si="5"/>
        <v>0</v>
      </c>
      <c r="V33" s="67">
        <f t="shared" si="5"/>
        <v>48.5</v>
      </c>
      <c r="W33" s="67">
        <f t="shared" si="5"/>
        <v>0</v>
      </c>
      <c r="X33" s="67">
        <f t="shared" si="5"/>
        <v>48.5</v>
      </c>
      <c r="Y33" s="67">
        <f t="shared" si="5"/>
        <v>1764.2</v>
      </c>
      <c r="Z33" s="68">
        <f t="shared" si="5"/>
        <v>5692.5</v>
      </c>
      <c r="AA33" s="69">
        <f t="shared" si="5"/>
        <v>3928.2999999999997</v>
      </c>
      <c r="AB33" s="70">
        <f t="shared" si="5"/>
        <v>3553.7</v>
      </c>
      <c r="AC33" s="71">
        <f t="shared" si="5"/>
        <v>374.6</v>
      </c>
      <c r="AD33" s="295">
        <f>AA33/C33/基本データ!$AL$7*1000000</f>
        <v>552.10834326879115</v>
      </c>
      <c r="AE33" s="296">
        <f>AB33/C33/基本データ!$AL$7*1000000</f>
        <v>499.45966944334782</v>
      </c>
      <c r="AF33" s="297">
        <f>AC33/C33/基本データ!$AL$7*1000000</f>
        <v>52.648673825443367</v>
      </c>
      <c r="AG33" s="298">
        <f>Z33/C33/基本データ!$AL$7*1000000</f>
        <v>800.06026628760378</v>
      </c>
      <c r="AH33" s="298">
        <f>Y33/C33/基本データ!$AL$7*1000000</f>
        <v>247.95192301881258</v>
      </c>
      <c r="AI33" s="72">
        <f t="shared" si="1"/>
        <v>9.5359315734541674</v>
      </c>
    </row>
    <row r="34" spans="1:35" s="14" customFormat="1" ht="20.100000000000001" customHeight="1" x14ac:dyDescent="0.15">
      <c r="A34" s="399" t="s">
        <v>53</v>
      </c>
      <c r="B34" s="29" t="s">
        <v>1</v>
      </c>
      <c r="C34" s="203">
        <f>基本データ!C7</f>
        <v>44101</v>
      </c>
      <c r="D34" s="212">
        <f>基本データ!D7</f>
        <v>873.7</v>
      </c>
      <c r="E34" s="20">
        <f>基本データ!E7</f>
        <v>689.4</v>
      </c>
      <c r="F34" s="20">
        <f>基本データ!F7</f>
        <v>184.3</v>
      </c>
      <c r="G34" s="218">
        <f>基本データ!G7</f>
        <v>0</v>
      </c>
      <c r="H34" s="20">
        <f>基本データ!H7</f>
        <v>0</v>
      </c>
      <c r="I34" s="20">
        <f>基本データ!I7</f>
        <v>0</v>
      </c>
      <c r="J34" s="218">
        <f>基本データ!J7</f>
        <v>670.6</v>
      </c>
      <c r="K34" s="20">
        <f>基本データ!K7</f>
        <v>596.20000000000005</v>
      </c>
      <c r="L34" s="20">
        <f>基本データ!L7</f>
        <v>74.400000000000006</v>
      </c>
      <c r="M34" s="218">
        <f>基本データ!M7</f>
        <v>36.6</v>
      </c>
      <c r="N34" s="20">
        <f>基本データ!N7</f>
        <v>19.3</v>
      </c>
      <c r="O34" s="20">
        <f>基本データ!O7</f>
        <v>17.3</v>
      </c>
      <c r="P34" s="218">
        <f>基本データ!P7</f>
        <v>101.30000000000001</v>
      </c>
      <c r="Q34" s="20">
        <f>基本データ!Q7</f>
        <v>73.900000000000006</v>
      </c>
      <c r="R34" s="20">
        <f>基本データ!R7</f>
        <v>27.4</v>
      </c>
      <c r="S34" s="218">
        <f>基本データ!S7</f>
        <v>0</v>
      </c>
      <c r="T34" s="20">
        <f>基本データ!T7</f>
        <v>0</v>
      </c>
      <c r="U34" s="20">
        <f>基本データ!U7</f>
        <v>0</v>
      </c>
      <c r="V34" s="218">
        <f>基本データ!V7</f>
        <v>65.2</v>
      </c>
      <c r="W34" s="20">
        <f>基本データ!W7</f>
        <v>0</v>
      </c>
      <c r="X34" s="20">
        <f>基本データ!X7</f>
        <v>65.2</v>
      </c>
      <c r="Y34" s="222">
        <f>基本データ!Y7</f>
        <v>459.2</v>
      </c>
      <c r="Z34" s="228">
        <f>基本データ!Z7</f>
        <v>1332.9</v>
      </c>
      <c r="AA34" s="231">
        <f>基本データ!AA7</f>
        <v>873.7</v>
      </c>
      <c r="AB34" s="239">
        <f>基本データ!AB7</f>
        <v>772.40000000000009</v>
      </c>
      <c r="AC34" s="240">
        <f>基本データ!AC7</f>
        <v>101.30000000000001</v>
      </c>
      <c r="AD34" s="287">
        <f>AA34/C34/基本データ!$AL$7*1000000</f>
        <v>639.07555311085775</v>
      </c>
      <c r="AE34" s="288">
        <f>AB34/C34/基本データ!$AL$7*1000000</f>
        <v>564.97877672293293</v>
      </c>
      <c r="AF34" s="289">
        <f>AC34/C34/基本データ!$AL$7*1000000</f>
        <v>74.096776387924791</v>
      </c>
      <c r="AG34" s="290">
        <f>Z34/C34/基本データ!$AL$7*1000000</f>
        <v>974.96143383479716</v>
      </c>
      <c r="AH34" s="291">
        <f>Y34/C34/基本データ!$AL$7*1000000</f>
        <v>335.88588072393935</v>
      </c>
      <c r="AI34" s="249">
        <f>基本データ!AI7</f>
        <v>11.594368776467897</v>
      </c>
    </row>
    <row r="35" spans="1:35" s="14" customFormat="1" ht="20.100000000000001" customHeight="1" x14ac:dyDescent="0.15">
      <c r="A35" s="399"/>
      <c r="B35" s="22" t="s">
        <v>22</v>
      </c>
      <c r="C35" s="78">
        <f>基本データ!C30</f>
        <v>13350</v>
      </c>
      <c r="D35" s="209">
        <f>基本データ!D30</f>
        <v>235.8</v>
      </c>
      <c r="E35" s="15">
        <f>基本データ!E30</f>
        <v>206.3</v>
      </c>
      <c r="F35" s="15">
        <f>基本データ!F30</f>
        <v>29.5</v>
      </c>
      <c r="G35" s="215">
        <f>基本データ!G30</f>
        <v>0</v>
      </c>
      <c r="H35" s="15">
        <f>基本データ!H30</f>
        <v>0</v>
      </c>
      <c r="I35" s="15">
        <f>基本データ!I30</f>
        <v>0</v>
      </c>
      <c r="J35" s="215">
        <f>基本データ!J30</f>
        <v>196.2</v>
      </c>
      <c r="K35" s="15">
        <f>基本データ!K30</f>
        <v>185.1</v>
      </c>
      <c r="L35" s="15">
        <f>基本データ!L30</f>
        <v>11.1</v>
      </c>
      <c r="M35" s="215">
        <f>基本データ!M30</f>
        <v>9.3000000000000007</v>
      </c>
      <c r="N35" s="15">
        <f>基本データ!N30</f>
        <v>5.6</v>
      </c>
      <c r="O35" s="15">
        <f>基本データ!O30</f>
        <v>3.7</v>
      </c>
      <c r="P35" s="215">
        <f>基本データ!P30</f>
        <v>17</v>
      </c>
      <c r="Q35" s="15">
        <f>基本データ!Q30</f>
        <v>15.3</v>
      </c>
      <c r="R35" s="15">
        <f>基本データ!R30</f>
        <v>1.7</v>
      </c>
      <c r="S35" s="215">
        <f>基本データ!S30</f>
        <v>0</v>
      </c>
      <c r="T35" s="15">
        <f>基本データ!T30</f>
        <v>0</v>
      </c>
      <c r="U35" s="15">
        <f>基本データ!U30</f>
        <v>0</v>
      </c>
      <c r="V35" s="215">
        <f>基本データ!V30</f>
        <v>13.3</v>
      </c>
      <c r="W35" s="15">
        <f>基本データ!W30</f>
        <v>0.3</v>
      </c>
      <c r="X35" s="15">
        <f>基本データ!X30</f>
        <v>13</v>
      </c>
      <c r="Y35" s="100">
        <f>基本データ!Y30</f>
        <v>64.3</v>
      </c>
      <c r="Z35" s="225">
        <f>基本データ!Z30</f>
        <v>300.10000000000002</v>
      </c>
      <c r="AA35" s="113">
        <f>基本データ!AA30</f>
        <v>235.8</v>
      </c>
      <c r="AB35" s="216">
        <f>基本データ!AB30</f>
        <v>218.8</v>
      </c>
      <c r="AC35" s="236">
        <f>基本データ!AC30</f>
        <v>17</v>
      </c>
      <c r="AD35" s="274">
        <f>AA35/C35/基本データ!$AL$7*1000000</f>
        <v>569.77165639724547</v>
      </c>
      <c r="AE35" s="275">
        <f>AB35/C35/基本データ!$AL$7*1000000</f>
        <v>528.69397124562033</v>
      </c>
      <c r="AF35" s="276">
        <f>AC35/C35/基本データ!$AL$7*1000000</f>
        <v>41.077685151624983</v>
      </c>
      <c r="AG35" s="277">
        <f>Z35/C35/基本データ!$AL$7*1000000</f>
        <v>725.14195964721523</v>
      </c>
      <c r="AH35" s="278">
        <f>Y35/C35/基本データ!$AL$7*1000000</f>
        <v>155.37030324996979</v>
      </c>
      <c r="AI35" s="247">
        <f t="shared" si="1"/>
        <v>7.2094995759117895</v>
      </c>
    </row>
    <row r="36" spans="1:35" s="14" customFormat="1" ht="20.100000000000001" customHeight="1" x14ac:dyDescent="0.15">
      <c r="A36" s="399"/>
      <c r="B36" s="22" t="s">
        <v>23</v>
      </c>
      <c r="C36" s="78">
        <f>基本データ!C31</f>
        <v>7545</v>
      </c>
      <c r="D36" s="209">
        <f>基本データ!D31</f>
        <v>132.4</v>
      </c>
      <c r="E36" s="15">
        <f>基本データ!E31</f>
        <v>125.6</v>
      </c>
      <c r="F36" s="15">
        <f>基本データ!F31</f>
        <v>6.7999999999999989</v>
      </c>
      <c r="G36" s="215">
        <f>基本データ!G31</f>
        <v>0</v>
      </c>
      <c r="H36" s="15">
        <f>基本データ!H31</f>
        <v>0</v>
      </c>
      <c r="I36" s="15">
        <f>基本データ!I31</f>
        <v>0</v>
      </c>
      <c r="J36" s="215">
        <f>基本データ!J31</f>
        <v>102.9</v>
      </c>
      <c r="K36" s="15">
        <f>基本データ!K31</f>
        <v>101</v>
      </c>
      <c r="L36" s="15">
        <f>基本データ!L31</f>
        <v>1.9</v>
      </c>
      <c r="M36" s="215">
        <f>基本データ!M31</f>
        <v>5.6</v>
      </c>
      <c r="N36" s="15">
        <f>基本データ!N31</f>
        <v>5.3</v>
      </c>
      <c r="O36" s="15">
        <f>基本データ!O31</f>
        <v>0.3</v>
      </c>
      <c r="P36" s="215">
        <f>基本データ!P31</f>
        <v>19.8</v>
      </c>
      <c r="Q36" s="15">
        <f>基本データ!Q31</f>
        <v>19.3</v>
      </c>
      <c r="R36" s="15">
        <f>基本データ!R31</f>
        <v>0.5</v>
      </c>
      <c r="S36" s="215">
        <f>基本データ!S31</f>
        <v>0</v>
      </c>
      <c r="T36" s="15">
        <f>基本データ!T31</f>
        <v>0</v>
      </c>
      <c r="U36" s="15">
        <f>基本データ!U31</f>
        <v>0</v>
      </c>
      <c r="V36" s="215">
        <f>基本データ!V31</f>
        <v>4.0999999999999996</v>
      </c>
      <c r="W36" s="15">
        <f>基本データ!W31</f>
        <v>0</v>
      </c>
      <c r="X36" s="15">
        <f>基本データ!X31</f>
        <v>4.0999999999999996</v>
      </c>
      <c r="Y36" s="100">
        <f>基本データ!Y31</f>
        <v>42.6</v>
      </c>
      <c r="Z36" s="225">
        <f>基本データ!Z31</f>
        <v>175</v>
      </c>
      <c r="AA36" s="113">
        <f>基本データ!AA31</f>
        <v>132.4</v>
      </c>
      <c r="AB36" s="216">
        <f>基本データ!AB31</f>
        <v>112.6</v>
      </c>
      <c r="AC36" s="236">
        <f>基本データ!AC31</f>
        <v>19.8</v>
      </c>
      <c r="AD36" s="274">
        <f>AA36/C36/基本データ!$AL$7*1000000</f>
        <v>566.06596977276126</v>
      </c>
      <c r="AE36" s="275">
        <f>AB36/C36/基本データ!$AL$7*1000000</f>
        <v>481.41259967079242</v>
      </c>
      <c r="AF36" s="276">
        <f>AC36/C36/基本データ!$AL$7*1000000</f>
        <v>84.653370101968818</v>
      </c>
      <c r="AG36" s="277">
        <f>Z36/C36/基本データ!$AL$7*1000000</f>
        <v>748.19897817396702</v>
      </c>
      <c r="AH36" s="278">
        <f>Y36/C36/基本データ!$AL$7*1000000</f>
        <v>182.1330084012057</v>
      </c>
      <c r="AI36" s="247">
        <f>基本データ!AI31</f>
        <v>14.954682779456192</v>
      </c>
    </row>
    <row r="37" spans="1:35" s="14" customFormat="1" ht="20.100000000000001" customHeight="1" thickBot="1" x14ac:dyDescent="0.2">
      <c r="A37" s="399"/>
      <c r="B37" s="24" t="s">
        <v>24</v>
      </c>
      <c r="C37" s="205">
        <f>基本データ!C32</f>
        <v>2763</v>
      </c>
      <c r="D37" s="213">
        <f>基本データ!D32</f>
        <v>49.5</v>
      </c>
      <c r="E37" s="28">
        <f>基本データ!E32</f>
        <v>45.900000000000006</v>
      </c>
      <c r="F37" s="28">
        <f>基本データ!F32</f>
        <v>3.6</v>
      </c>
      <c r="G37" s="219">
        <f>基本データ!G32</f>
        <v>0</v>
      </c>
      <c r="H37" s="28">
        <f>基本データ!H32</f>
        <v>0</v>
      </c>
      <c r="I37" s="28">
        <f>基本データ!I32</f>
        <v>0</v>
      </c>
      <c r="J37" s="219">
        <f>基本データ!J32</f>
        <v>39</v>
      </c>
      <c r="K37" s="28">
        <f>基本データ!K32</f>
        <v>38.200000000000003</v>
      </c>
      <c r="L37" s="28">
        <f>基本データ!L32</f>
        <v>0.8</v>
      </c>
      <c r="M37" s="219">
        <f>基本データ!M32</f>
        <v>2.1</v>
      </c>
      <c r="N37" s="28">
        <f>基本データ!N32</f>
        <v>2</v>
      </c>
      <c r="O37" s="28">
        <f>基本データ!O32</f>
        <v>0.1</v>
      </c>
      <c r="P37" s="219">
        <f>基本データ!P32</f>
        <v>5.9</v>
      </c>
      <c r="Q37" s="28">
        <f>基本データ!Q32</f>
        <v>5.7</v>
      </c>
      <c r="R37" s="28">
        <f>基本データ!R32</f>
        <v>0.2</v>
      </c>
      <c r="S37" s="219">
        <f>基本データ!S32</f>
        <v>0</v>
      </c>
      <c r="T37" s="28">
        <f>基本データ!T32</f>
        <v>0</v>
      </c>
      <c r="U37" s="28">
        <f>基本データ!U32</f>
        <v>0</v>
      </c>
      <c r="V37" s="219">
        <f>基本データ!V32</f>
        <v>2.5</v>
      </c>
      <c r="W37" s="28">
        <f>基本データ!W32</f>
        <v>0</v>
      </c>
      <c r="X37" s="28">
        <f>基本データ!X32</f>
        <v>2.5</v>
      </c>
      <c r="Y37" s="223">
        <f>基本データ!Y32</f>
        <v>13.7</v>
      </c>
      <c r="Z37" s="229">
        <f>基本データ!Z32</f>
        <v>63.2</v>
      </c>
      <c r="AA37" s="232">
        <f>基本データ!AA32</f>
        <v>49.5</v>
      </c>
      <c r="AB37" s="241">
        <f>基本データ!AB32</f>
        <v>43.6</v>
      </c>
      <c r="AC37" s="242">
        <f>基本データ!AC32</f>
        <v>5.9</v>
      </c>
      <c r="AD37" s="281">
        <f>AA37/C37/基本データ!$AL$7*1000000</f>
        <v>577.91320794367971</v>
      </c>
      <c r="AE37" s="282">
        <f>AB37/C37/基本データ!$AL$7*1000000</f>
        <v>509.03062356251394</v>
      </c>
      <c r="AF37" s="283">
        <f>AC37/C37/基本データ!$AL$7*1000000</f>
        <v>68.88258438116587</v>
      </c>
      <c r="AG37" s="284">
        <f>Z37/C37/基本データ!$AL$7*1000000</f>
        <v>737.86090387960724</v>
      </c>
      <c r="AH37" s="285">
        <f>Y37/C37/基本データ!$AL$7*1000000</f>
        <v>159.9476959359275</v>
      </c>
      <c r="AI37" s="250">
        <f>基本データ!AI32</f>
        <v>11.919191919191919</v>
      </c>
    </row>
    <row r="38" spans="1:35" s="73" customFormat="1" ht="20.100000000000001" customHeight="1" thickTop="1" thickBot="1" x14ac:dyDescent="0.2">
      <c r="A38" s="396" t="s">
        <v>35</v>
      </c>
      <c r="B38" s="397"/>
      <c r="C38" s="65">
        <f>SUM(C34:C37)</f>
        <v>67759</v>
      </c>
      <c r="D38" s="66">
        <f>SUM(D34:D37)</f>
        <v>1291.4000000000001</v>
      </c>
      <c r="E38" s="67">
        <f t="shared" ref="E38:AC38" si="6">SUM(E34:E37)</f>
        <v>1067.2</v>
      </c>
      <c r="F38" s="67">
        <f t="shared" si="6"/>
        <v>224.20000000000002</v>
      </c>
      <c r="G38" s="67">
        <f t="shared" si="6"/>
        <v>0</v>
      </c>
      <c r="H38" s="67">
        <f t="shared" si="6"/>
        <v>0</v>
      </c>
      <c r="I38" s="67">
        <f t="shared" si="6"/>
        <v>0</v>
      </c>
      <c r="J38" s="67">
        <f t="shared" si="6"/>
        <v>1008.6999999999999</v>
      </c>
      <c r="K38" s="67">
        <f t="shared" si="6"/>
        <v>920.50000000000011</v>
      </c>
      <c r="L38" s="67">
        <f t="shared" si="6"/>
        <v>88.2</v>
      </c>
      <c r="M38" s="67">
        <f t="shared" si="6"/>
        <v>53.600000000000009</v>
      </c>
      <c r="N38" s="67">
        <f t="shared" si="6"/>
        <v>32.200000000000003</v>
      </c>
      <c r="O38" s="67">
        <f t="shared" si="6"/>
        <v>21.400000000000002</v>
      </c>
      <c r="P38" s="67">
        <f t="shared" si="6"/>
        <v>144.00000000000003</v>
      </c>
      <c r="Q38" s="67">
        <f t="shared" si="6"/>
        <v>114.2</v>
      </c>
      <c r="R38" s="67">
        <f t="shared" si="6"/>
        <v>29.799999999999997</v>
      </c>
      <c r="S38" s="67">
        <f t="shared" si="6"/>
        <v>0</v>
      </c>
      <c r="T38" s="67">
        <f t="shared" si="6"/>
        <v>0</v>
      </c>
      <c r="U38" s="67">
        <f t="shared" si="6"/>
        <v>0</v>
      </c>
      <c r="V38" s="67">
        <f t="shared" si="6"/>
        <v>85.1</v>
      </c>
      <c r="W38" s="67">
        <f t="shared" si="6"/>
        <v>0.3</v>
      </c>
      <c r="X38" s="67">
        <f t="shared" si="6"/>
        <v>84.8</v>
      </c>
      <c r="Y38" s="67">
        <f>SUM(Y34:Y37)</f>
        <v>579.80000000000007</v>
      </c>
      <c r="Z38" s="68">
        <f t="shared" si="6"/>
        <v>1871.2</v>
      </c>
      <c r="AA38" s="69">
        <f t="shared" si="6"/>
        <v>1291.4000000000001</v>
      </c>
      <c r="AB38" s="70">
        <f t="shared" si="6"/>
        <v>1147.3999999999999</v>
      </c>
      <c r="AC38" s="71">
        <f t="shared" si="6"/>
        <v>144.00000000000003</v>
      </c>
      <c r="AD38" s="295">
        <f>AA38/C38/基本データ!$AL$7*1000000</f>
        <v>614.79751053187078</v>
      </c>
      <c r="AE38" s="296">
        <f>AB38/C38/基本データ!$AL$7*1000000</f>
        <v>546.24335107965658</v>
      </c>
      <c r="AF38" s="297">
        <f>AC38/C38/基本データ!$AL$7*1000000</f>
        <v>68.554159452214193</v>
      </c>
      <c r="AG38" s="298">
        <f>Z38/C38/基本データ!$AL$7*1000000</f>
        <v>890.82321643738317</v>
      </c>
      <c r="AH38" s="298">
        <f>Y38/C38/基本データ!$AL$7*1000000</f>
        <v>276.02570590551238</v>
      </c>
      <c r="AI38" s="72">
        <f t="shared" si="1"/>
        <v>11.150689174539261</v>
      </c>
    </row>
    <row r="39" spans="1:35" s="14" customFormat="1" ht="20.100000000000001" customHeight="1" x14ac:dyDescent="0.15">
      <c r="A39" s="398" t="s">
        <v>54</v>
      </c>
      <c r="B39" s="21" t="s">
        <v>2</v>
      </c>
      <c r="C39" s="203">
        <f>基本データ!C8</f>
        <v>31100</v>
      </c>
      <c r="D39" s="212">
        <f>基本データ!D8</f>
        <v>577.79999999999995</v>
      </c>
      <c r="E39" s="20">
        <f>基本データ!E8</f>
        <v>516.6</v>
      </c>
      <c r="F39" s="20">
        <f>基本データ!F8</f>
        <v>61.2</v>
      </c>
      <c r="G39" s="218">
        <f>基本データ!G8</f>
        <v>0</v>
      </c>
      <c r="H39" s="20">
        <f>基本データ!H8</f>
        <v>0</v>
      </c>
      <c r="I39" s="20">
        <f>基本データ!I8</f>
        <v>0</v>
      </c>
      <c r="J39" s="218">
        <f>基本データ!J8</f>
        <v>507.5</v>
      </c>
      <c r="K39" s="20">
        <f>基本データ!K8</f>
        <v>470.4</v>
      </c>
      <c r="L39" s="20">
        <f>基本データ!L8</f>
        <v>37.1</v>
      </c>
      <c r="M39" s="218">
        <f>基本データ!M8</f>
        <v>54.5</v>
      </c>
      <c r="N39" s="20">
        <f>基本データ!N8</f>
        <v>36.1</v>
      </c>
      <c r="O39" s="20">
        <f>基本データ!O8</f>
        <v>18.399999999999999</v>
      </c>
      <c r="P39" s="218">
        <f>基本データ!P8</f>
        <v>15.8</v>
      </c>
      <c r="Q39" s="20">
        <f>基本データ!Q8</f>
        <v>10.1</v>
      </c>
      <c r="R39" s="20">
        <f>基本データ!R8</f>
        <v>5.7</v>
      </c>
      <c r="S39" s="218">
        <f>基本データ!S8</f>
        <v>0</v>
      </c>
      <c r="T39" s="20">
        <f>基本データ!T8</f>
        <v>0</v>
      </c>
      <c r="U39" s="20">
        <f>基本データ!U8</f>
        <v>0</v>
      </c>
      <c r="V39" s="218">
        <f>基本データ!V8</f>
        <v>0</v>
      </c>
      <c r="W39" s="20">
        <f>基本データ!W8</f>
        <v>0</v>
      </c>
      <c r="X39" s="20">
        <f>基本データ!X8</f>
        <v>0</v>
      </c>
      <c r="Y39" s="222">
        <f>基本データ!Y8</f>
        <v>86.4</v>
      </c>
      <c r="Z39" s="228">
        <f>基本データ!Z8</f>
        <v>664.19999999999993</v>
      </c>
      <c r="AA39" s="231">
        <f>基本データ!AA8</f>
        <v>577.79999999999995</v>
      </c>
      <c r="AB39" s="239">
        <f>基本データ!AB8</f>
        <v>562</v>
      </c>
      <c r="AC39" s="240">
        <f>基本データ!AC8</f>
        <v>15.8</v>
      </c>
      <c r="AD39" s="287">
        <f>AA39/C39/基本データ!$AL$7*1000000</f>
        <v>599.31542371123317</v>
      </c>
      <c r="AE39" s="288">
        <f>AB39/C39/基本データ!$AL$7*1000000</f>
        <v>582.92708225287834</v>
      </c>
      <c r="AF39" s="289">
        <f>AC39/C39/基本データ!$AL$7*1000000</f>
        <v>16.388341458354944</v>
      </c>
      <c r="AG39" s="290">
        <f>Z39/C39/基本データ!$AL$7*1000000</f>
        <v>688.93268333160449</v>
      </c>
      <c r="AH39" s="291">
        <f>Y39/C39/基本データ!$AL$7*1000000</f>
        <v>89.617259620371343</v>
      </c>
      <c r="AI39" s="249">
        <f>基本データ!AI8</f>
        <v>2.7345102111457256</v>
      </c>
    </row>
    <row r="40" spans="1:35" s="14" customFormat="1" ht="20.100000000000001" customHeight="1" x14ac:dyDescent="0.15">
      <c r="A40" s="399"/>
      <c r="B40" s="22" t="s">
        <v>20</v>
      </c>
      <c r="C40" s="78">
        <f>基本データ!C28</f>
        <v>4502</v>
      </c>
      <c r="D40" s="209">
        <f>基本データ!D28</f>
        <v>83.7</v>
      </c>
      <c r="E40" s="15">
        <f>基本データ!E28</f>
        <v>79.099999999999994</v>
      </c>
      <c r="F40" s="15">
        <f>基本データ!F28</f>
        <v>4.5999999999999996</v>
      </c>
      <c r="G40" s="215">
        <f>基本データ!G28</f>
        <v>0</v>
      </c>
      <c r="H40" s="15">
        <f>基本データ!H28</f>
        <v>0</v>
      </c>
      <c r="I40" s="15">
        <f>基本データ!I28</f>
        <v>0</v>
      </c>
      <c r="J40" s="215">
        <f>基本データ!J28</f>
        <v>68</v>
      </c>
      <c r="K40" s="15">
        <f>基本データ!K28</f>
        <v>65.2</v>
      </c>
      <c r="L40" s="15">
        <f>基本データ!L28</f>
        <v>2.8</v>
      </c>
      <c r="M40" s="215">
        <f>基本データ!M28</f>
        <v>9.1999999999999993</v>
      </c>
      <c r="N40" s="15">
        <f>基本データ!N28</f>
        <v>7.8</v>
      </c>
      <c r="O40" s="15">
        <f>基本データ!O28</f>
        <v>1.4</v>
      </c>
      <c r="P40" s="215">
        <f>基本データ!P28</f>
        <v>6.5</v>
      </c>
      <c r="Q40" s="15">
        <f>基本データ!Q28</f>
        <v>6.1</v>
      </c>
      <c r="R40" s="15">
        <f>基本データ!R28</f>
        <v>0.4</v>
      </c>
      <c r="S40" s="215">
        <f>基本データ!S28</f>
        <v>0</v>
      </c>
      <c r="T40" s="15">
        <f>基本データ!T28</f>
        <v>0</v>
      </c>
      <c r="U40" s="15">
        <f>基本データ!U28</f>
        <v>0</v>
      </c>
      <c r="V40" s="215">
        <f>基本データ!V28</f>
        <v>0</v>
      </c>
      <c r="W40" s="15">
        <f>基本データ!W28</f>
        <v>0</v>
      </c>
      <c r="X40" s="15">
        <f>基本データ!X28</f>
        <v>0</v>
      </c>
      <c r="Y40" s="100">
        <f>基本データ!Y28</f>
        <v>0</v>
      </c>
      <c r="Z40" s="225">
        <f>基本データ!Z28</f>
        <v>83.7</v>
      </c>
      <c r="AA40" s="113">
        <f>基本データ!AA28</f>
        <v>83.7</v>
      </c>
      <c r="AB40" s="216">
        <f>基本データ!AB28</f>
        <v>77.2</v>
      </c>
      <c r="AC40" s="236">
        <f>基本データ!AC28</f>
        <v>6.5</v>
      </c>
      <c r="AD40" s="274">
        <f>AA40/C40/基本データ!$AL$7*1000000</f>
        <v>599.73345179920034</v>
      </c>
      <c r="AE40" s="275">
        <f>AB40/C40/基本データ!$AL$7*1000000</f>
        <v>553.15916940141301</v>
      </c>
      <c r="AF40" s="276">
        <f>AC40/C40/基本データ!$AL$7*1000000</f>
        <v>46.574282397787364</v>
      </c>
      <c r="AG40" s="277">
        <f>Z40/C40/基本データ!$AL$7*1000000</f>
        <v>599.73345179920034</v>
      </c>
      <c r="AH40" s="278">
        <f>Y40/C40/基本データ!$AL$7*1000000</f>
        <v>0</v>
      </c>
      <c r="AI40" s="247">
        <f>基本データ!AI28</f>
        <v>7.7658303464755072</v>
      </c>
    </row>
    <row r="41" spans="1:35" s="14" customFormat="1" ht="20.100000000000001" customHeight="1" x14ac:dyDescent="0.15">
      <c r="A41" s="399"/>
      <c r="B41" s="22" t="s">
        <v>7</v>
      </c>
      <c r="C41" s="78">
        <f>基本データ!C14</f>
        <v>16645</v>
      </c>
      <c r="D41" s="209">
        <f>基本データ!D14</f>
        <v>312.20000000000005</v>
      </c>
      <c r="E41" s="15">
        <f>基本データ!E14</f>
        <v>228</v>
      </c>
      <c r="F41" s="15">
        <f>基本データ!F14</f>
        <v>84.2</v>
      </c>
      <c r="G41" s="215">
        <f>基本データ!G14</f>
        <v>0</v>
      </c>
      <c r="H41" s="15">
        <f>基本データ!H14</f>
        <v>0</v>
      </c>
      <c r="I41" s="15">
        <f>基本データ!I14</f>
        <v>0</v>
      </c>
      <c r="J41" s="215">
        <f>基本データ!J14</f>
        <v>250.20000000000002</v>
      </c>
      <c r="K41" s="15">
        <f>基本データ!K14</f>
        <v>186.3</v>
      </c>
      <c r="L41" s="15">
        <f>基本データ!L14</f>
        <v>63.9</v>
      </c>
      <c r="M41" s="215">
        <f>基本データ!M14</f>
        <v>22</v>
      </c>
      <c r="N41" s="15">
        <f>基本データ!N14</f>
        <v>11.1</v>
      </c>
      <c r="O41" s="15">
        <f>基本データ!O14</f>
        <v>10.9</v>
      </c>
      <c r="P41" s="215">
        <f>基本データ!P14</f>
        <v>40</v>
      </c>
      <c r="Q41" s="15">
        <f>基本データ!Q14</f>
        <v>30.6</v>
      </c>
      <c r="R41" s="15">
        <f>基本データ!R14</f>
        <v>9.4</v>
      </c>
      <c r="S41" s="215">
        <f>基本データ!S14</f>
        <v>0</v>
      </c>
      <c r="T41" s="15">
        <f>基本データ!T14</f>
        <v>0</v>
      </c>
      <c r="U41" s="15">
        <f>基本データ!U14</f>
        <v>0</v>
      </c>
      <c r="V41" s="215">
        <f>基本データ!V14</f>
        <v>0</v>
      </c>
      <c r="W41" s="15">
        <f>基本データ!W14</f>
        <v>0</v>
      </c>
      <c r="X41" s="15">
        <f>基本データ!X14</f>
        <v>0</v>
      </c>
      <c r="Y41" s="100">
        <f>基本データ!Y14</f>
        <v>59.8</v>
      </c>
      <c r="Z41" s="225">
        <f>基本データ!Z14</f>
        <v>372.00000000000006</v>
      </c>
      <c r="AA41" s="113">
        <f>基本データ!AA14</f>
        <v>312.20000000000005</v>
      </c>
      <c r="AB41" s="216">
        <f>基本データ!AB14</f>
        <v>272.20000000000005</v>
      </c>
      <c r="AC41" s="236">
        <f>基本データ!AC14</f>
        <v>40</v>
      </c>
      <c r="AD41" s="274">
        <f>AA41/C41/基本データ!$AL$7*1000000</f>
        <v>605.04462252541214</v>
      </c>
      <c r="AE41" s="275">
        <f>AB41/C41/基本データ!$AL$7*1000000</f>
        <v>527.52449151639075</v>
      </c>
      <c r="AF41" s="276">
        <f>AC41/C41/基本データ!$AL$7*1000000</f>
        <v>77.520131009021412</v>
      </c>
      <c r="AG41" s="277">
        <f>Z41/C41/基本データ!$AL$7*1000000</f>
        <v>720.93721838389911</v>
      </c>
      <c r="AH41" s="278">
        <f>Y41/C41/基本データ!$AL$7*1000000</f>
        <v>115.89259585848698</v>
      </c>
      <c r="AI41" s="247">
        <f>基本データ!AI14</f>
        <v>12.812299807815501</v>
      </c>
    </row>
    <row r="42" spans="1:35" s="14" customFormat="1" ht="20.100000000000001" customHeight="1" x14ac:dyDescent="0.15">
      <c r="A42" s="399"/>
      <c r="B42" s="22" t="s">
        <v>8</v>
      </c>
      <c r="C42" s="78">
        <f>基本データ!C15</f>
        <v>27745</v>
      </c>
      <c r="D42" s="209">
        <f>基本データ!D15</f>
        <v>544.4</v>
      </c>
      <c r="E42" s="15">
        <f>基本データ!E15</f>
        <v>458.59999999999997</v>
      </c>
      <c r="F42" s="15">
        <f>基本データ!F15</f>
        <v>85.800000000000011</v>
      </c>
      <c r="G42" s="215">
        <f>基本データ!G15</f>
        <v>358.5</v>
      </c>
      <c r="H42" s="15">
        <f>基本データ!H15</f>
        <v>358.5</v>
      </c>
      <c r="I42" s="15">
        <f>基本データ!I15</f>
        <v>0</v>
      </c>
      <c r="J42" s="215">
        <f>基本データ!J15</f>
        <v>50.6</v>
      </c>
      <c r="K42" s="15">
        <f>基本データ!K15</f>
        <v>0</v>
      </c>
      <c r="L42" s="15">
        <f>基本データ!L15</f>
        <v>50.6</v>
      </c>
      <c r="M42" s="215">
        <f>基本データ!M15</f>
        <v>13.1</v>
      </c>
      <c r="N42" s="15">
        <f>基本データ!N15</f>
        <v>0</v>
      </c>
      <c r="O42" s="15">
        <f>基本データ!O15</f>
        <v>13.1</v>
      </c>
      <c r="P42" s="215">
        <f>基本データ!P15</f>
        <v>98.9</v>
      </c>
      <c r="Q42" s="15">
        <f>基本データ!Q15</f>
        <v>98.9</v>
      </c>
      <c r="R42" s="15">
        <f>基本データ!R15</f>
        <v>0</v>
      </c>
      <c r="S42" s="215">
        <f>基本データ!S15</f>
        <v>0</v>
      </c>
      <c r="T42" s="15">
        <f>基本データ!T15</f>
        <v>0</v>
      </c>
      <c r="U42" s="15">
        <f>基本データ!U15</f>
        <v>0</v>
      </c>
      <c r="V42" s="215">
        <f>基本データ!V15</f>
        <v>23.3</v>
      </c>
      <c r="W42" s="15">
        <f>基本データ!W15</f>
        <v>1.2</v>
      </c>
      <c r="X42" s="15">
        <f>基本データ!X15</f>
        <v>22.1</v>
      </c>
      <c r="Y42" s="100">
        <f>基本データ!Y15</f>
        <v>299.3</v>
      </c>
      <c r="Z42" s="225">
        <f>基本データ!Z15</f>
        <v>843.7</v>
      </c>
      <c r="AA42" s="113">
        <f>基本データ!AA15</f>
        <v>544.40000000000009</v>
      </c>
      <c r="AB42" s="216">
        <f>基本データ!AB15</f>
        <v>445.50000000000006</v>
      </c>
      <c r="AC42" s="236">
        <f>基本データ!AC15</f>
        <v>98.9</v>
      </c>
      <c r="AD42" s="274">
        <f>AA42/C42/基本データ!$AL$7*1000000</f>
        <v>632.95333655003242</v>
      </c>
      <c r="AE42" s="275">
        <f>AB42/C42/基本データ!$AL$7*1000000</f>
        <v>517.96603863526707</v>
      </c>
      <c r="AF42" s="276">
        <f>AC42/C42/基本データ!$AL$7*1000000</f>
        <v>114.98729791476524</v>
      </c>
      <c r="AG42" s="277">
        <f>Z42/C42/基本データ!$AL$7*1000000</f>
        <v>980.93815218086377</v>
      </c>
      <c r="AH42" s="278">
        <f>Y42/C42/基本データ!$AL$7*1000000</f>
        <v>347.98481563083152</v>
      </c>
      <c r="AI42" s="247">
        <f>基本データ!AI15</f>
        <v>18.166789125642907</v>
      </c>
    </row>
    <row r="43" spans="1:35" s="14" customFormat="1" ht="19.5" customHeight="1" thickBot="1" x14ac:dyDescent="0.2">
      <c r="A43" s="399"/>
      <c r="B43" s="24" t="s">
        <v>21</v>
      </c>
      <c r="C43" s="202">
        <f>基本データ!C29</f>
        <v>10117</v>
      </c>
      <c r="D43" s="211">
        <f>基本データ!D29</f>
        <v>194.5</v>
      </c>
      <c r="E43" s="25">
        <f>基本データ!E29</f>
        <v>176.50000000000003</v>
      </c>
      <c r="F43" s="25">
        <f>基本データ!F29</f>
        <v>18</v>
      </c>
      <c r="G43" s="217">
        <f>基本データ!G29</f>
        <v>0</v>
      </c>
      <c r="H43" s="25">
        <f>基本データ!H29</f>
        <v>0</v>
      </c>
      <c r="I43" s="25">
        <f>基本データ!I29</f>
        <v>0</v>
      </c>
      <c r="J43" s="217">
        <f>基本データ!J29</f>
        <v>139.4</v>
      </c>
      <c r="K43" s="25">
        <f>基本データ!K29</f>
        <v>130.80000000000001</v>
      </c>
      <c r="L43" s="25">
        <f>基本データ!L29</f>
        <v>8.6</v>
      </c>
      <c r="M43" s="217">
        <f>基本データ!M29</f>
        <v>6.4</v>
      </c>
      <c r="N43" s="25">
        <f>基本データ!N29</f>
        <v>3.8</v>
      </c>
      <c r="O43" s="25">
        <f>基本データ!O29</f>
        <v>2.6</v>
      </c>
      <c r="P43" s="217">
        <f>基本データ!P29</f>
        <v>38.5</v>
      </c>
      <c r="Q43" s="25">
        <f>基本データ!Q29</f>
        <v>37.6</v>
      </c>
      <c r="R43" s="25">
        <f>基本データ!R29</f>
        <v>0.9</v>
      </c>
      <c r="S43" s="217">
        <f>基本データ!S29</f>
        <v>0</v>
      </c>
      <c r="T43" s="25">
        <f>基本データ!T29</f>
        <v>0</v>
      </c>
      <c r="U43" s="25">
        <f>基本データ!U29</f>
        <v>0</v>
      </c>
      <c r="V43" s="217">
        <f>基本データ!V29</f>
        <v>10.199999999999999</v>
      </c>
      <c r="W43" s="25">
        <f>基本データ!W29</f>
        <v>4.3</v>
      </c>
      <c r="X43" s="25">
        <f>基本データ!X29</f>
        <v>5.9</v>
      </c>
      <c r="Y43" s="221">
        <f>基本データ!Y29</f>
        <v>59.3</v>
      </c>
      <c r="Z43" s="227">
        <f>基本データ!Z29</f>
        <v>253.8</v>
      </c>
      <c r="AA43" s="233">
        <f>基本データ!AA29</f>
        <v>194.5</v>
      </c>
      <c r="AB43" s="217">
        <f>基本データ!AB29</f>
        <v>156</v>
      </c>
      <c r="AC43" s="243">
        <f>基本データ!AC29</f>
        <v>38.5</v>
      </c>
      <c r="AD43" s="281">
        <f>AA43/C43/基本データ!$AL$7*1000000</f>
        <v>620.16344256074888</v>
      </c>
      <c r="AE43" s="282">
        <f>AB43/C43/基本データ!$AL$7*1000000</f>
        <v>497.40615444461099</v>
      </c>
      <c r="AF43" s="283">
        <f>AC43/C43/基本データ!$AL$7*1000000</f>
        <v>122.75728811613797</v>
      </c>
      <c r="AG43" s="284">
        <f>Z43/C43/基本データ!$AL$7*1000000</f>
        <v>809.24155126950166</v>
      </c>
      <c r="AH43" s="285">
        <f>Y43/C43/基本データ!$AL$7*1000000</f>
        <v>189.07810870875275</v>
      </c>
      <c r="AI43" s="251">
        <f>基本データ!AI29</f>
        <v>19.794344473007712</v>
      </c>
    </row>
    <row r="44" spans="1:35" s="73" customFormat="1" ht="20.100000000000001" customHeight="1" thickTop="1" thickBot="1" x14ac:dyDescent="0.2">
      <c r="A44" s="396" t="s">
        <v>35</v>
      </c>
      <c r="B44" s="397"/>
      <c r="C44" s="65">
        <f>SUM(C39:C43)</f>
        <v>90109</v>
      </c>
      <c r="D44" s="66">
        <f t="shared" ref="D44:AC44" si="7">SUM(D39:D43)</f>
        <v>1712.6</v>
      </c>
      <c r="E44" s="67">
        <f t="shared" si="7"/>
        <v>1458.8</v>
      </c>
      <c r="F44" s="67">
        <f t="shared" si="7"/>
        <v>253.8</v>
      </c>
      <c r="G44" s="67">
        <f t="shared" si="7"/>
        <v>358.5</v>
      </c>
      <c r="H44" s="67">
        <f t="shared" si="7"/>
        <v>358.5</v>
      </c>
      <c r="I44" s="67">
        <f t="shared" si="7"/>
        <v>0</v>
      </c>
      <c r="J44" s="67">
        <f t="shared" si="7"/>
        <v>1015.7</v>
      </c>
      <c r="K44" s="67">
        <f t="shared" si="7"/>
        <v>852.7</v>
      </c>
      <c r="L44" s="67">
        <f t="shared" si="7"/>
        <v>163</v>
      </c>
      <c r="M44" s="67">
        <f t="shared" si="7"/>
        <v>105.2</v>
      </c>
      <c r="N44" s="67">
        <f t="shared" si="7"/>
        <v>58.8</v>
      </c>
      <c r="O44" s="67">
        <f t="shared" si="7"/>
        <v>46.4</v>
      </c>
      <c r="P44" s="67">
        <f t="shared" si="7"/>
        <v>199.7</v>
      </c>
      <c r="Q44" s="67">
        <f t="shared" si="7"/>
        <v>183.29999999999998</v>
      </c>
      <c r="R44" s="67">
        <f t="shared" si="7"/>
        <v>16.399999999999999</v>
      </c>
      <c r="S44" s="67">
        <f t="shared" si="7"/>
        <v>0</v>
      </c>
      <c r="T44" s="67">
        <f t="shared" si="7"/>
        <v>0</v>
      </c>
      <c r="U44" s="67">
        <f t="shared" si="7"/>
        <v>0</v>
      </c>
      <c r="V44" s="67">
        <f t="shared" si="7"/>
        <v>33.5</v>
      </c>
      <c r="W44" s="67">
        <f t="shared" si="7"/>
        <v>5.5</v>
      </c>
      <c r="X44" s="67">
        <f t="shared" si="7"/>
        <v>28</v>
      </c>
      <c r="Y44" s="67">
        <f t="shared" si="7"/>
        <v>504.8</v>
      </c>
      <c r="Z44" s="68">
        <f t="shared" si="7"/>
        <v>2217.4</v>
      </c>
      <c r="AA44" s="69">
        <f t="shared" si="7"/>
        <v>1712.6000000000001</v>
      </c>
      <c r="AB44" s="70">
        <f t="shared" si="7"/>
        <v>1512.9</v>
      </c>
      <c r="AC44" s="71">
        <f t="shared" si="7"/>
        <v>199.7</v>
      </c>
      <c r="AD44" s="299">
        <f>AA44/C44/基本データ!$AL$7*1000000</f>
        <v>613.09260218538191</v>
      </c>
      <c r="AE44" s="300">
        <f>AB44/C44/基本データ!$AL$7*1000000</f>
        <v>541.60212416575041</v>
      </c>
      <c r="AF44" s="301">
        <f>AC44/C44/基本データ!$AL$7*1000000</f>
        <v>71.490478019631411</v>
      </c>
      <c r="AG44" s="302">
        <f>Z44/C44/基本データ!$AL$7*1000000</f>
        <v>793.80563826104526</v>
      </c>
      <c r="AH44" s="302">
        <f>Y44/C44/基本データ!$AL$7*1000000</f>
        <v>180.71303607566321</v>
      </c>
      <c r="AI44" s="72">
        <f>AC44*100/AA44</f>
        <v>11.660632955739811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6:A13"/>
    <mergeCell ref="A14:B14"/>
    <mergeCell ref="A23:B23"/>
    <mergeCell ref="A28:B28"/>
    <mergeCell ref="J3:L3"/>
    <mergeCell ref="A5:B5"/>
    <mergeCell ref="D2:F3"/>
    <mergeCell ref="G2:X2"/>
    <mergeCell ref="G3:I3"/>
    <mergeCell ref="A33:B33"/>
    <mergeCell ref="A38:B38"/>
    <mergeCell ref="A44:B44"/>
    <mergeCell ref="A15:A22"/>
    <mergeCell ref="A24:A27"/>
    <mergeCell ref="A29:A32"/>
    <mergeCell ref="A34:A37"/>
    <mergeCell ref="A39:A43"/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&amp;C&amp;16【広域ブロック別】令和８年３月分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小笠原 博</cp:lastModifiedBy>
  <cp:lastPrinted>2026-04-24T02:19:45Z</cp:lastPrinted>
  <dcterms:created xsi:type="dcterms:W3CDTF">2010-06-09T06:34:32Z</dcterms:created>
  <dcterms:modified xsi:type="dcterms:W3CDTF">2026-04-28T01:31:28Z</dcterms:modified>
</cp:coreProperties>
</file>