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codeName="ThisWorkbook" autoCompressPictures="0"/>
  <xr:revisionPtr revIDLastSave="0" documentId="13_ncr:1_{979E45ED-A6A9-4DB1-9C6F-E07FD44013E7}" xr6:coauthVersionLast="47" xr6:coauthVersionMax="47" xr10:uidLastSave="{00000000-0000-0000-0000-000000000000}"/>
  <bookViews>
    <workbookView xWindow="28680" yWindow="-120" windowWidth="29040" windowHeight="15720" tabRatio="788" firstSheet="6" activeTab="6" xr2:uid="{00000000-000D-0000-FFFF-FFFF00000000}"/>
  </bookViews>
  <sheets>
    <sheet name="1月" sheetId="14" state="hidden" r:id="rId1"/>
    <sheet name="2月" sheetId="15" state="hidden" r:id="rId2"/>
    <sheet name="3月" sheetId="16" state="hidden" r:id="rId3"/>
    <sheet name="4月" sheetId="17" state="hidden" r:id="rId4"/>
    <sheet name="5月" sheetId="18" state="hidden" r:id="rId5"/>
    <sheet name="6月" sheetId="19" state="hidden" r:id="rId6"/>
    <sheet name="参加報告書" sheetId="26" r:id="rId7"/>
    <sheet name="8月" sheetId="21" state="hidden" r:id="rId8"/>
    <sheet name="9月" sheetId="22" state="hidden" r:id="rId9"/>
    <sheet name="10月" sheetId="23" state="hidden" r:id="rId10"/>
    <sheet name="11月" sheetId="24" state="hidden" r:id="rId11"/>
    <sheet name="12月" sheetId="25" state="hidden" r:id="rId12"/>
  </sheets>
  <definedNames>
    <definedName name="CalendarYear">'1月'!$K$3</definedName>
    <definedName name="ColumnTitleRegion1..H12.1">'1月'!$B$2</definedName>
    <definedName name="ColumnTitleRegion1..H12.10">'10月'!$B$2</definedName>
    <definedName name="ColumnTitleRegion1..H12.11">'11月'!$B$2</definedName>
    <definedName name="ColumnTitleRegion1..H12.12">'12月'!$B$2</definedName>
    <definedName name="ColumnTitleRegion1..H12.2">'2月'!$B$2</definedName>
    <definedName name="ColumnTitleRegion1..H12.3">'3月'!$B$2</definedName>
    <definedName name="ColumnTitleRegion1..H12.4">'4月'!$B$2</definedName>
    <definedName name="ColumnTitleRegion1..H12.5">'5月'!$B$2</definedName>
    <definedName name="ColumnTitleRegion1..H12.6">'6月'!$B$2</definedName>
    <definedName name="ColumnTitleRegion1..H12.7">#REF!</definedName>
    <definedName name="ColumnTitleRegion1..H12.8">'8月'!$B$2</definedName>
    <definedName name="ColumnTitleRegion1..H12.9">'9月'!$B$2</definedName>
    <definedName name="ColumnTitleRegion2..C14.1">'1月'!$B$2</definedName>
    <definedName name="ColumnTitleRegion2..C14.10">'10月'!$B$2</definedName>
    <definedName name="ColumnTitleRegion2..C14.11">'11月'!$B$2</definedName>
    <definedName name="ColumnTitleRegion2..C14.12">'12月'!$B$2</definedName>
    <definedName name="ColumnTitleRegion2..C14.2">'2月'!$B$2</definedName>
    <definedName name="ColumnTitleRegion2..C14.3">'3月'!$B$2</definedName>
    <definedName name="ColumnTitleRegion2..C14.4">'4月'!$B$2</definedName>
    <definedName name="ColumnTitleRegion2..C14.5">'5月'!$B$2</definedName>
    <definedName name="ColumnTitleRegion2..C14.6">'6月'!$B$2</definedName>
    <definedName name="ColumnTitleRegion2..C14.7">#REF!</definedName>
    <definedName name="ColumnTitleRegion2..C14.8">'8月'!$B$2</definedName>
    <definedName name="ColumnTitleRegion2..C14.9">'9月'!$B$2</definedName>
    <definedName name="DaysAndWeeks">{0,1,2,3,4,5,6} + {0;1;2;3;4;5}*7</definedName>
    <definedName name="_xlnm.Print_Area" localSheetId="0">'1月'!$A$1:$H$14</definedName>
    <definedName name="_xlnm.Print_Area" localSheetId="7">'8月'!$A$1:$I$14</definedName>
    <definedName name="_xlnm.Print_Area" localSheetId="6">参加報告書!$A$1:$P$24</definedName>
    <definedName name="週の開始日">'1月'!$K$4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" i="17" l="1"/>
  <c r="B1" i="18"/>
  <c r="B1" i="19"/>
  <c r="B1" i="21"/>
  <c r="B1" i="22"/>
  <c r="B1" i="23"/>
  <c r="B1" i="24"/>
  <c r="B1" i="25"/>
  <c r="B1" i="16"/>
  <c r="B1" i="14"/>
  <c r="B1" i="15"/>
  <c r="B13" i="16" a="1"/>
  <c r="C13" i="16" s="1"/>
  <c r="B11" i="16" a="1"/>
  <c r="G11" i="16" s="1"/>
  <c r="B9" i="16" a="1"/>
  <c r="G9" i="16" s="1"/>
  <c r="H7" i="16"/>
  <c r="B7" i="16" a="1"/>
  <c r="G7" i="16" s="1"/>
  <c r="B5" i="16" a="1"/>
  <c r="G5" i="16" s="1"/>
  <c r="F3" i="16"/>
  <c r="F2" i="16" s="1"/>
  <c r="D3" i="16"/>
  <c r="B3" i="16" a="1"/>
  <c r="G3" i="16" s="1"/>
  <c r="B2" i="16"/>
  <c r="B13" i="17" a="1"/>
  <c r="C13" i="17" s="1"/>
  <c r="H11" i="17"/>
  <c r="D11" i="17"/>
  <c r="B11" i="17"/>
  <c r="B11" i="17" a="1"/>
  <c r="G11" i="17" s="1"/>
  <c r="H9" i="17"/>
  <c r="B9" i="17" a="1"/>
  <c r="G9" i="17" s="1"/>
  <c r="F7" i="17"/>
  <c r="B7" i="17" a="1"/>
  <c r="G7" i="17" s="1"/>
  <c r="H5" i="17"/>
  <c r="F5" i="17"/>
  <c r="D5" i="17"/>
  <c r="B5" i="17"/>
  <c r="B5" i="17" a="1"/>
  <c r="G5" i="17" s="1"/>
  <c r="F3" i="17"/>
  <c r="F2" i="17" s="1"/>
  <c r="B3" i="17"/>
  <c r="B3" i="17" a="1"/>
  <c r="G3" i="17" s="1"/>
  <c r="B2" i="17"/>
  <c r="B13" i="18" a="1"/>
  <c r="C13" i="18" s="1"/>
  <c r="F11" i="18"/>
  <c r="B11" i="18" a="1"/>
  <c r="G11" i="18" s="1"/>
  <c r="H9" i="18"/>
  <c r="F9" i="18"/>
  <c r="D9" i="18"/>
  <c r="B9" i="18"/>
  <c r="B9" i="18" a="1"/>
  <c r="G9" i="18" s="1"/>
  <c r="F7" i="18"/>
  <c r="B7" i="18"/>
  <c r="B7" i="18" a="1"/>
  <c r="G7" i="18" s="1"/>
  <c r="B5" i="18" a="1"/>
  <c r="G5" i="18" s="1"/>
  <c r="H3" i="18"/>
  <c r="H2" i="18" s="1"/>
  <c r="D3" i="18"/>
  <c r="D2" i="18" s="1"/>
  <c r="B3" i="18"/>
  <c r="B3" i="18" a="1"/>
  <c r="G3" i="18" s="1"/>
  <c r="B2" i="18"/>
  <c r="B13" i="19"/>
  <c r="B13" i="19" a="1"/>
  <c r="C13" i="19" s="1"/>
  <c r="F11" i="19"/>
  <c r="B11" i="19"/>
  <c r="B11" i="19" a="1"/>
  <c r="G11" i="19" s="1"/>
  <c r="B9" i="19" a="1"/>
  <c r="G9" i="19" s="1"/>
  <c r="H7" i="19"/>
  <c r="D7" i="19"/>
  <c r="B7" i="19"/>
  <c r="B7" i="19" a="1"/>
  <c r="G7" i="19" s="1"/>
  <c r="H5" i="19"/>
  <c r="B5" i="19" a="1"/>
  <c r="G5" i="19" s="1"/>
  <c r="F3" i="19"/>
  <c r="F2" i="19" s="1"/>
  <c r="D3" i="19"/>
  <c r="D2" i="19" s="1"/>
  <c r="B3" i="19" a="1"/>
  <c r="G3" i="19" s="1"/>
  <c r="G2" i="19" s="1"/>
  <c r="B2" i="19"/>
  <c r="B13" i="21" a="1"/>
  <c r="E11" i="21"/>
  <c r="B11" i="21" a="1"/>
  <c r="E9" i="21"/>
  <c r="B9" i="21" a="1"/>
  <c r="B7" i="21" a="1"/>
  <c r="E7" i="21" s="1"/>
  <c r="E5" i="21"/>
  <c r="B5" i="21" a="1"/>
  <c r="E3" i="21"/>
  <c r="E2" i="21" s="1"/>
  <c r="B3" i="21" a="1"/>
  <c r="B2" i="21"/>
  <c r="B13" i="22" a="1"/>
  <c r="B13" i="22" s="1"/>
  <c r="C11" i="22"/>
  <c r="B11" i="22" a="1"/>
  <c r="G11" i="22" s="1"/>
  <c r="B9" i="22" a="1"/>
  <c r="G9" i="22" s="1"/>
  <c r="C7" i="22"/>
  <c r="B7" i="22" a="1"/>
  <c r="G7" i="22" s="1"/>
  <c r="B5" i="22" a="1"/>
  <c r="G5" i="22" s="1"/>
  <c r="C3" i="22"/>
  <c r="C2" i="22" s="1"/>
  <c r="B3" i="22" a="1"/>
  <c r="G3" i="22" s="1"/>
  <c r="G2" i="22" s="1"/>
  <c r="B2" i="22"/>
  <c r="B13" i="23" a="1"/>
  <c r="E11" i="23"/>
  <c r="B11" i="23" a="1"/>
  <c r="B9" i="23" a="1"/>
  <c r="E9" i="23" s="1"/>
  <c r="B7" i="23" a="1"/>
  <c r="E7" i="23" s="1"/>
  <c r="E5" i="23"/>
  <c r="B5" i="23" a="1"/>
  <c r="B3" i="23" a="1"/>
  <c r="E3" i="23" s="1"/>
  <c r="E2" i="23" s="1"/>
  <c r="B2" i="23"/>
  <c r="B13" i="24" a="1"/>
  <c r="B13" i="24" s="1"/>
  <c r="B11" i="24" a="1"/>
  <c r="G11" i="24" s="1"/>
  <c r="B9" i="24" a="1"/>
  <c r="G9" i="24" s="1"/>
  <c r="B7" i="24" a="1"/>
  <c r="B5" i="24" a="1"/>
  <c r="B3" i="24" a="1"/>
  <c r="B2" i="24"/>
  <c r="B13" i="25" a="1"/>
  <c r="B13" i="25" s="1"/>
  <c r="B11" i="25" a="1"/>
  <c r="C11" i="25" s="1"/>
  <c r="B9" i="25" a="1"/>
  <c r="G9" i="25" s="1"/>
  <c r="B7" i="25" a="1"/>
  <c r="C7" i="25" s="1"/>
  <c r="B5" i="25" a="1"/>
  <c r="G5" i="25" s="1"/>
  <c r="B3" i="25" a="1"/>
  <c r="C3" i="25" s="1"/>
  <c r="C2" i="25" s="1"/>
  <c r="B2" i="25"/>
  <c r="B13" i="14" a="1"/>
  <c r="B13" i="14" s="1"/>
  <c r="B11" i="14" a="1"/>
  <c r="B9" i="14" a="1"/>
  <c r="B7" i="14" a="1"/>
  <c r="B5" i="14" a="1"/>
  <c r="B3" i="14" a="1"/>
  <c r="B13" i="15" a="1"/>
  <c r="C13" i="15" s="1"/>
  <c r="B11" i="15" a="1"/>
  <c r="H11" i="15" s="1"/>
  <c r="B9" i="15" a="1"/>
  <c r="H9" i="15" s="1"/>
  <c r="B7" i="15" a="1"/>
  <c r="H7" i="15" s="1"/>
  <c r="B5" i="15" a="1"/>
  <c r="H5" i="15" s="1"/>
  <c r="B3" i="15" a="1"/>
  <c r="H3" i="15" s="1"/>
  <c r="H2" i="15" s="1"/>
  <c r="B2" i="15"/>
  <c r="G2" i="16"/>
  <c r="D2" i="16"/>
  <c r="G2" i="17"/>
  <c r="G2" i="18"/>
  <c r="H5" i="16" l="1"/>
  <c r="B11" i="16"/>
  <c r="C11" i="24"/>
  <c r="G3" i="25"/>
  <c r="G2" i="25" s="1"/>
  <c r="G7" i="25"/>
  <c r="G11" i="25"/>
  <c r="H3" i="19"/>
  <c r="H2" i="19" s="1"/>
  <c r="B9" i="19"/>
  <c r="D11" i="19"/>
  <c r="B5" i="18"/>
  <c r="D7" i="18"/>
  <c r="H11" i="18"/>
  <c r="D3" i="17"/>
  <c r="D2" i="17" s="1"/>
  <c r="H7" i="17"/>
  <c r="B13" i="17"/>
  <c r="H3" i="16"/>
  <c r="H2" i="16" s="1"/>
  <c r="B9" i="16"/>
  <c r="D11" i="16"/>
  <c r="D9" i="19"/>
  <c r="D5" i="18"/>
  <c r="B7" i="16"/>
  <c r="D9" i="16"/>
  <c r="F11" i="16"/>
  <c r="C9" i="25"/>
  <c r="C9" i="24"/>
  <c r="C5" i="22"/>
  <c r="C9" i="22"/>
  <c r="C13" i="22"/>
  <c r="B5" i="19"/>
  <c r="F9" i="19"/>
  <c r="H11" i="19"/>
  <c r="F5" i="18"/>
  <c r="H7" i="18"/>
  <c r="B13" i="18"/>
  <c r="H3" i="17"/>
  <c r="H2" i="17" s="1"/>
  <c r="B9" i="17"/>
  <c r="B5" i="16"/>
  <c r="D7" i="16"/>
  <c r="F9" i="16"/>
  <c r="H11" i="16"/>
  <c r="C5" i="25"/>
  <c r="C13" i="25"/>
  <c r="C13" i="24"/>
  <c r="B3" i="19"/>
  <c r="D5" i="19"/>
  <c r="F7" i="19"/>
  <c r="H9" i="19"/>
  <c r="F3" i="18"/>
  <c r="F2" i="18" s="1"/>
  <c r="H5" i="18"/>
  <c r="B11" i="18"/>
  <c r="B7" i="17"/>
  <c r="D9" i="17"/>
  <c r="F11" i="17"/>
  <c r="B3" i="16"/>
  <c r="D5" i="16"/>
  <c r="F7" i="16"/>
  <c r="H9" i="16"/>
  <c r="F5" i="19"/>
  <c r="D11" i="18"/>
  <c r="D7" i="17"/>
  <c r="F9" i="17"/>
  <c r="F5" i="16"/>
  <c r="B13" i="16"/>
  <c r="C3" i="15"/>
  <c r="C2" i="15" s="1"/>
  <c r="E3" i="15"/>
  <c r="E2" i="15" s="1"/>
  <c r="G3" i="15"/>
  <c r="G2" i="15" s="1"/>
  <c r="C5" i="15"/>
  <c r="E5" i="15"/>
  <c r="G5" i="15"/>
  <c r="C7" i="15"/>
  <c r="E7" i="15"/>
  <c r="G7" i="15"/>
  <c r="C9" i="15"/>
  <c r="E9" i="15"/>
  <c r="G9" i="15"/>
  <c r="C11" i="15"/>
  <c r="E11" i="15"/>
  <c r="G11" i="15"/>
  <c r="H3" i="14"/>
  <c r="H2" i="14" s="1"/>
  <c r="F3" i="14"/>
  <c r="F2" i="14" s="1"/>
  <c r="D3" i="14"/>
  <c r="D2" i="14" s="1"/>
  <c r="B3" i="14"/>
  <c r="E3" i="14"/>
  <c r="E2" i="14" s="1"/>
  <c r="H5" i="14"/>
  <c r="F5" i="14"/>
  <c r="D5" i="14"/>
  <c r="B5" i="14"/>
  <c r="E5" i="14"/>
  <c r="H7" i="14"/>
  <c r="F7" i="14"/>
  <c r="D7" i="14"/>
  <c r="B7" i="14"/>
  <c r="E7" i="14"/>
  <c r="H9" i="14"/>
  <c r="F9" i="14"/>
  <c r="D9" i="14"/>
  <c r="B9" i="14"/>
  <c r="E9" i="14"/>
  <c r="H11" i="14"/>
  <c r="F11" i="14"/>
  <c r="D11" i="14"/>
  <c r="B11" i="14"/>
  <c r="E11" i="14"/>
  <c r="H3" i="24"/>
  <c r="H2" i="24" s="1"/>
  <c r="F3" i="24"/>
  <c r="F2" i="24" s="1"/>
  <c r="D3" i="24"/>
  <c r="D2" i="24" s="1"/>
  <c r="B3" i="24"/>
  <c r="E3" i="24"/>
  <c r="E2" i="24" s="1"/>
  <c r="H5" i="24"/>
  <c r="F5" i="24"/>
  <c r="D5" i="24"/>
  <c r="B5" i="24"/>
  <c r="E5" i="24"/>
  <c r="H7" i="24"/>
  <c r="F7" i="24"/>
  <c r="D7" i="24"/>
  <c r="B7" i="24"/>
  <c r="E7" i="24"/>
  <c r="B3" i="15"/>
  <c r="D3" i="15"/>
  <c r="D2" i="15" s="1"/>
  <c r="F3" i="15"/>
  <c r="F2" i="15" s="1"/>
  <c r="B5" i="15"/>
  <c r="D5" i="15"/>
  <c r="F5" i="15"/>
  <c r="B7" i="15"/>
  <c r="D7" i="15"/>
  <c r="F7" i="15"/>
  <c r="B9" i="15"/>
  <c r="D9" i="15"/>
  <c r="F9" i="15"/>
  <c r="B11" i="15"/>
  <c r="D11" i="15"/>
  <c r="F11" i="15"/>
  <c r="B13" i="15"/>
  <c r="C3" i="14"/>
  <c r="C2" i="14" s="1"/>
  <c r="G3" i="14"/>
  <c r="G2" i="14" s="1"/>
  <c r="C5" i="14"/>
  <c r="G5" i="14"/>
  <c r="C7" i="14"/>
  <c r="G7" i="14"/>
  <c r="C9" i="14"/>
  <c r="G9" i="14"/>
  <c r="C11" i="14"/>
  <c r="G11" i="14"/>
  <c r="C13" i="14"/>
  <c r="H3" i="25"/>
  <c r="H2" i="25" s="1"/>
  <c r="F3" i="25"/>
  <c r="F2" i="25" s="1"/>
  <c r="D3" i="25"/>
  <c r="D2" i="25" s="1"/>
  <c r="B3" i="25"/>
  <c r="E3" i="25"/>
  <c r="E2" i="25" s="1"/>
  <c r="H5" i="25"/>
  <c r="F5" i="25"/>
  <c r="D5" i="25"/>
  <c r="B5" i="25"/>
  <c r="E5" i="25"/>
  <c r="H7" i="25"/>
  <c r="F7" i="25"/>
  <c r="D7" i="25"/>
  <c r="B7" i="25"/>
  <c r="E7" i="25"/>
  <c r="H9" i="25"/>
  <c r="F9" i="25"/>
  <c r="D9" i="25"/>
  <c r="B9" i="25"/>
  <c r="E9" i="25"/>
  <c r="H11" i="25"/>
  <c r="F11" i="25"/>
  <c r="D11" i="25"/>
  <c r="B11" i="25"/>
  <c r="E11" i="25"/>
  <c r="C3" i="24"/>
  <c r="C2" i="24" s="1"/>
  <c r="G3" i="24"/>
  <c r="G2" i="24" s="1"/>
  <c r="C5" i="24"/>
  <c r="G5" i="24"/>
  <c r="C7" i="24"/>
  <c r="G7" i="24"/>
  <c r="H3" i="23"/>
  <c r="H2" i="23" s="1"/>
  <c r="F3" i="23"/>
  <c r="F2" i="23" s="1"/>
  <c r="D3" i="23"/>
  <c r="D2" i="23" s="1"/>
  <c r="B3" i="23"/>
  <c r="G3" i="23"/>
  <c r="G2" i="23" s="1"/>
  <c r="C3" i="23"/>
  <c r="C2" i="23" s="1"/>
  <c r="H5" i="23"/>
  <c r="F5" i="23"/>
  <c r="D5" i="23"/>
  <c r="B5" i="23"/>
  <c r="G5" i="23"/>
  <c r="C5" i="23"/>
  <c r="H7" i="23"/>
  <c r="F7" i="23"/>
  <c r="D7" i="23"/>
  <c r="B7" i="23"/>
  <c r="G7" i="23"/>
  <c r="C7" i="23"/>
  <c r="H9" i="23"/>
  <c r="F9" i="23"/>
  <c r="D9" i="23"/>
  <c r="B9" i="23"/>
  <c r="G9" i="23"/>
  <c r="C9" i="23"/>
  <c r="H11" i="23"/>
  <c r="F11" i="23"/>
  <c r="D11" i="23"/>
  <c r="B11" i="23"/>
  <c r="G11" i="23"/>
  <c r="C11" i="23"/>
  <c r="B13" i="23"/>
  <c r="C13" i="23"/>
  <c r="H3" i="21"/>
  <c r="H2" i="21" s="1"/>
  <c r="F3" i="21"/>
  <c r="F2" i="21" s="1"/>
  <c r="D3" i="21"/>
  <c r="D2" i="21" s="1"/>
  <c r="B3" i="21"/>
  <c r="G3" i="21"/>
  <c r="G2" i="21" s="1"/>
  <c r="C3" i="21"/>
  <c r="C2" i="21" s="1"/>
  <c r="H5" i="21"/>
  <c r="F5" i="21"/>
  <c r="D5" i="21"/>
  <c r="B5" i="21"/>
  <c r="G5" i="21"/>
  <c r="C5" i="21"/>
  <c r="H7" i="21"/>
  <c r="F7" i="21"/>
  <c r="D7" i="21"/>
  <c r="B7" i="21"/>
  <c r="G7" i="21"/>
  <c r="C7" i="21"/>
  <c r="H9" i="21"/>
  <c r="F9" i="21"/>
  <c r="D9" i="21"/>
  <c r="B9" i="21"/>
  <c r="G9" i="21"/>
  <c r="C9" i="21"/>
  <c r="H11" i="21"/>
  <c r="F11" i="21"/>
  <c r="D11" i="21"/>
  <c r="B11" i="21"/>
  <c r="G11" i="21"/>
  <c r="C11" i="21"/>
  <c r="B13" i="21"/>
  <c r="C13" i="21"/>
  <c r="H9" i="24"/>
  <c r="F9" i="24"/>
  <c r="D9" i="24"/>
  <c r="B9" i="24"/>
  <c r="E9" i="24"/>
  <c r="H11" i="24"/>
  <c r="F11" i="24"/>
  <c r="D11" i="24"/>
  <c r="B11" i="24"/>
  <c r="E11" i="24"/>
  <c r="H3" i="22"/>
  <c r="H2" i="22" s="1"/>
  <c r="F3" i="22"/>
  <c r="F2" i="22" s="1"/>
  <c r="D3" i="22"/>
  <c r="D2" i="22" s="1"/>
  <c r="B3" i="22"/>
  <c r="E3" i="22"/>
  <c r="E2" i="22" s="1"/>
  <c r="H5" i="22"/>
  <c r="F5" i="22"/>
  <c r="D5" i="22"/>
  <c r="B5" i="22"/>
  <c r="E5" i="22"/>
  <c r="H7" i="22"/>
  <c r="F7" i="22"/>
  <c r="D7" i="22"/>
  <c r="B7" i="22"/>
  <c r="E7" i="22"/>
  <c r="H9" i="22"/>
  <c r="F9" i="22"/>
  <c r="D9" i="22"/>
  <c r="B9" i="22"/>
  <c r="E9" i="22"/>
  <c r="H11" i="22"/>
  <c r="F11" i="22"/>
  <c r="D11" i="22"/>
  <c r="B11" i="22"/>
  <c r="E11" i="22"/>
  <c r="C3" i="19"/>
  <c r="C2" i="19" s="1"/>
  <c r="E3" i="19"/>
  <c r="E2" i="19" s="1"/>
  <c r="C5" i="19"/>
  <c r="E5" i="19"/>
  <c r="C7" i="19"/>
  <c r="E7" i="19"/>
  <c r="C9" i="19"/>
  <c r="E9" i="19"/>
  <c r="C11" i="19"/>
  <c r="E11" i="19"/>
  <c r="C3" i="18"/>
  <c r="C2" i="18" s="1"/>
  <c r="E3" i="18"/>
  <c r="E2" i="18" s="1"/>
  <c r="C5" i="18"/>
  <c r="E5" i="18"/>
  <c r="C7" i="18"/>
  <c r="E7" i="18"/>
  <c r="C9" i="18"/>
  <c r="E9" i="18"/>
  <c r="C11" i="18"/>
  <c r="E11" i="18"/>
  <c r="C3" i="17"/>
  <c r="C2" i="17" s="1"/>
  <c r="E3" i="17"/>
  <c r="E2" i="17" s="1"/>
  <c r="C5" i="17"/>
  <c r="E5" i="17"/>
  <c r="C7" i="17"/>
  <c r="E7" i="17"/>
  <c r="C9" i="17"/>
  <c r="E9" i="17"/>
  <c r="C11" i="17"/>
  <c r="E11" i="17"/>
  <c r="C3" i="16"/>
  <c r="C2" i="16" s="1"/>
  <c r="E3" i="16"/>
  <c r="E2" i="16" s="1"/>
  <c r="C5" i="16"/>
  <c r="E5" i="16"/>
  <c r="C7" i="16"/>
  <c r="E7" i="16"/>
  <c r="C9" i="16"/>
  <c r="E9" i="16"/>
  <c r="C11" i="16"/>
  <c r="E11" i="16"/>
  <c r="B2" i="14"/>
</calcChain>
</file>

<file path=xl/sharedStrings.xml><?xml version="1.0" encoding="utf-8"?>
<sst xmlns="http://schemas.openxmlformats.org/spreadsheetml/2006/main" count="41" uniqueCount="22">
  <si>
    <t>メモ</t>
  </si>
  <si>
    <t>予定表の設定</t>
  </si>
  <si>
    <t>年</t>
  </si>
  <si>
    <t>週の始まり</t>
  </si>
  <si>
    <t>日曜日</t>
  </si>
  <si>
    <t>【１人目】</t>
    <rPh sb="2" eb="4">
      <t>ニンメ</t>
    </rPh>
    <phoneticPr fontId="33"/>
  </si>
  <si>
    <t>氏　　名</t>
    <rPh sb="0" eb="1">
      <t>シ</t>
    </rPh>
    <rPh sb="3" eb="4">
      <t>メイ</t>
    </rPh>
    <phoneticPr fontId="33"/>
  </si>
  <si>
    <t>学　　年</t>
    <rPh sb="0" eb="1">
      <t>マナブ</t>
    </rPh>
    <rPh sb="3" eb="4">
      <t>トシ</t>
    </rPh>
    <phoneticPr fontId="33"/>
  </si>
  <si>
    <t>学　　科
（選択コース等）</t>
    <rPh sb="0" eb="1">
      <t>マナブ</t>
    </rPh>
    <rPh sb="3" eb="4">
      <t>カ</t>
    </rPh>
    <rPh sb="6" eb="8">
      <t>センタク</t>
    </rPh>
    <rPh sb="11" eb="12">
      <t>トウ</t>
    </rPh>
    <phoneticPr fontId="33"/>
  </si>
  <si>
    <t>ふ　り　が　な</t>
    <phoneticPr fontId="33"/>
  </si>
  <si>
    <t>２年</t>
    <rPh sb="1" eb="2">
      <t>ネン</t>
    </rPh>
    <phoneticPr fontId="33"/>
  </si>
  <si>
    <t>←なければ空欄で可</t>
    <rPh sb="5" eb="7">
      <t>クウラン</t>
    </rPh>
    <rPh sb="8" eb="9">
      <t>カ</t>
    </rPh>
    <phoneticPr fontId="33"/>
  </si>
  <si>
    <t>１年</t>
    <rPh sb="1" eb="2">
      <t>ネン</t>
    </rPh>
    <phoneticPr fontId="33"/>
  </si>
  <si>
    <t>３年</t>
    <rPh sb="1" eb="2">
      <t>ネン</t>
    </rPh>
    <phoneticPr fontId="33"/>
  </si>
  <si>
    <t>←プルダウンから選択</t>
    <rPh sb="8" eb="10">
      <t>センタク</t>
    </rPh>
    <phoneticPr fontId="33"/>
  </si>
  <si>
    <t>学校名</t>
    <rPh sb="0" eb="3">
      <t>ガッコウメイ</t>
    </rPh>
    <phoneticPr fontId="33"/>
  </si>
  <si>
    <t>【２人目】</t>
    <rPh sb="2" eb="4">
      <t>ニンメ</t>
    </rPh>
    <phoneticPr fontId="33"/>
  </si>
  <si>
    <t>※　不足する場合は、適宜シートを追加するなどして記入ください。</t>
    <rPh sb="2" eb="4">
      <t>フソク</t>
    </rPh>
    <rPh sb="6" eb="8">
      <t>バアイ</t>
    </rPh>
    <rPh sb="10" eb="12">
      <t>テキギ</t>
    </rPh>
    <rPh sb="16" eb="18">
      <t>ツイカ</t>
    </rPh>
    <rPh sb="24" eb="26">
      <t>キニュウ</t>
    </rPh>
    <phoneticPr fontId="33"/>
  </si>
  <si>
    <t>高校生向け「介護の仕事」魅力発信動画制作セミナー
参加申込書</t>
    <rPh sb="0" eb="4">
      <t>コウコウセイム</t>
    </rPh>
    <rPh sb="6" eb="8">
      <t>カイゴ</t>
    </rPh>
    <rPh sb="9" eb="11">
      <t>シゴト</t>
    </rPh>
    <rPh sb="12" eb="14">
      <t>ミリョク</t>
    </rPh>
    <rPh sb="14" eb="16">
      <t>ハッシン</t>
    </rPh>
    <rPh sb="16" eb="20">
      <t>ドウガセイサク</t>
    </rPh>
    <rPh sb="25" eb="27">
      <t>サンカ</t>
    </rPh>
    <rPh sb="27" eb="29">
      <t>モウシコ</t>
    </rPh>
    <rPh sb="29" eb="30">
      <t>ショ</t>
    </rPh>
    <phoneticPr fontId="33"/>
  </si>
  <si>
    <t>連絡先
（電話番号またはメールアドレス）</t>
    <rPh sb="0" eb="3">
      <t>レンラクサキ</t>
    </rPh>
    <rPh sb="5" eb="7">
      <t>デンワ</t>
    </rPh>
    <rPh sb="7" eb="9">
      <t>バンゴウ</t>
    </rPh>
    <phoneticPr fontId="33"/>
  </si>
  <si>
    <t>取材を希望する
介護事業所</t>
    <rPh sb="0" eb="2">
      <t>シュザイ</t>
    </rPh>
    <rPh sb="3" eb="5">
      <t>キボウ</t>
    </rPh>
    <rPh sb="8" eb="13">
      <t>カイゴジギョウショ</t>
    </rPh>
    <phoneticPr fontId="33"/>
  </si>
  <si>
    <t>←動画制作期間中に取材したい介護事業所があれば記入ください。
　 取材の可否について県がお取り次ぎします。</t>
    <rPh sb="1" eb="8">
      <t>ドウガセイサクキカンチュウ</t>
    </rPh>
    <rPh sb="9" eb="11">
      <t>シュザイ</t>
    </rPh>
    <rPh sb="14" eb="19">
      <t>カイゴジギョウショ</t>
    </rPh>
    <rPh sb="23" eb="25">
      <t>キニュウ</t>
    </rPh>
    <rPh sb="33" eb="35">
      <t>シュザイ</t>
    </rPh>
    <rPh sb="36" eb="38">
      <t>カヒ</t>
    </rPh>
    <rPh sb="42" eb="43">
      <t>ケン</t>
    </rPh>
    <rPh sb="45" eb="46">
      <t>ト</t>
    </rPh>
    <rPh sb="47" eb="48">
      <t>ツ</t>
    </rPh>
    <phoneticPr fontId="3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</si>
</sst>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 &quot;¥&quot;* #,##0_ ;_ &quot;¥&quot;* \-#,##0_ ;_ &quot;¥&quot;* &quot;-&quot;_ ;_ @_ "/>
    <numFmt numFmtId="44" formatCode="_ &quot;¥&quot;* #,##0.00_ ;_ &quot;¥&quot;* \-#,##0.00_ ;_ &quot;¥&quot;* &quot;-&quot;??_ ;_ @_ "/>
    <numFmt numFmtId="176" formatCode="_(* #,##0_);_(* \(#,##0\);_(* &quot;-&quot;_);_(@_)"/>
    <numFmt numFmtId="177" formatCode="_(* #,##0.00_);_(* \(#,##0.00\);_(* &quot;-&quot;??_);_(@_)"/>
    <numFmt numFmtId="178" formatCode="d"/>
  </numFmts>
  <fonts count="43" x14ac:knownFonts="1">
    <font>
      <sz val="11"/>
      <color theme="1" tint="0.24994659260841701"/>
      <name val="Meiryo UI"/>
      <family val="2"/>
    </font>
    <font>
      <sz val="8"/>
      <name val="Arial"/>
      <family val="2"/>
    </font>
    <font>
      <sz val="11"/>
      <color theme="1"/>
      <name val="Meiryo UI"/>
      <family val="2"/>
    </font>
    <font>
      <sz val="11"/>
      <color indexed="63"/>
      <name val="Meiryo UI"/>
      <family val="2"/>
    </font>
    <font>
      <b/>
      <sz val="11"/>
      <color theme="0"/>
      <name val="Meiryo UI"/>
      <family val="2"/>
    </font>
    <font>
      <sz val="11"/>
      <color theme="0"/>
      <name val="Meiryo UI"/>
      <family val="2"/>
    </font>
    <font>
      <b/>
      <sz val="14"/>
      <color theme="0"/>
      <name val="Meiryo UI"/>
      <family val="2"/>
    </font>
    <font>
      <sz val="11"/>
      <color rgb="FF9C0006"/>
      <name val="Meiryo UI"/>
      <family val="2"/>
    </font>
    <font>
      <b/>
      <sz val="11"/>
      <color rgb="FFFA7D00"/>
      <name val="Meiryo UI"/>
      <family val="2"/>
    </font>
    <font>
      <sz val="11"/>
      <color theme="1" tint="0.34998626667073579"/>
      <name val="Meiryo UI"/>
      <family val="2"/>
    </font>
    <font>
      <i/>
      <sz val="11"/>
      <color rgb="FF7F7F7F"/>
      <name val="Meiryo UI"/>
      <family val="2"/>
    </font>
    <font>
      <sz val="11"/>
      <color rgb="FF006100"/>
      <name val="Meiryo UI"/>
      <family val="2"/>
    </font>
    <font>
      <sz val="11"/>
      <color theme="4" tint="-0.24994659260841701"/>
      <name val="Meiryo UI"/>
      <family val="2"/>
    </font>
    <font>
      <sz val="11"/>
      <color theme="1" tint="0.24994659260841701"/>
      <name val="Meiryo UI"/>
      <family val="2"/>
    </font>
    <font>
      <b/>
      <sz val="11"/>
      <color theme="1" tint="0.34998626667073579"/>
      <name val="Meiryo UI"/>
      <family val="2"/>
    </font>
    <font>
      <sz val="11"/>
      <color rgb="FF3F3F76"/>
      <name val="Meiryo UI"/>
      <family val="2"/>
    </font>
    <font>
      <sz val="11"/>
      <color rgb="FFFA7D00"/>
      <name val="Meiryo UI"/>
      <family val="2"/>
    </font>
    <font>
      <sz val="11"/>
      <color rgb="FF9C5700"/>
      <name val="Meiryo UI"/>
      <family val="2"/>
    </font>
    <font>
      <b/>
      <sz val="11"/>
      <color rgb="FF3F3F3F"/>
      <name val="Meiryo UI"/>
      <family val="2"/>
    </font>
    <font>
      <sz val="35"/>
      <color theme="4"/>
      <name val="Meiryo UI"/>
      <family val="2"/>
    </font>
    <font>
      <b/>
      <sz val="11"/>
      <color theme="1"/>
      <name val="Meiryo UI"/>
      <family val="2"/>
    </font>
    <font>
      <sz val="11"/>
      <color rgb="FFFF0000"/>
      <name val="Meiryo UI"/>
      <family val="2"/>
    </font>
    <font>
      <sz val="35"/>
      <color theme="1"/>
      <name val="Meiryo UI"/>
      <family val="2"/>
    </font>
    <font>
      <sz val="11"/>
      <color theme="1" tint="0.24994659260841701"/>
      <name val="Meiryo UI"/>
      <family val="3"/>
      <charset val="128"/>
    </font>
    <font>
      <sz val="35"/>
      <color theme="1"/>
      <name val="Meiryo UI"/>
      <family val="3"/>
      <charset val="128"/>
    </font>
    <font>
      <sz val="35"/>
      <color theme="4"/>
      <name val="Meiryo UI"/>
      <family val="3"/>
      <charset val="128"/>
    </font>
    <font>
      <sz val="11"/>
      <color theme="4" tint="-0.2499465926084170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name val="Meiryo UI"/>
      <family val="3"/>
      <charset val="128"/>
    </font>
    <font>
      <b/>
      <sz val="11"/>
      <color theme="1" tint="0.34998626667073579"/>
      <name val="Meiryo UI"/>
      <family val="3"/>
      <charset val="128"/>
    </font>
    <font>
      <b/>
      <sz val="11"/>
      <color theme="1" tint="0.24994659260841701"/>
      <name val="Meiryo UI"/>
      <family val="3"/>
      <charset val="128"/>
    </font>
    <font>
      <sz val="11"/>
      <color theme="1" tint="0.34998626667073579"/>
      <name val="Meiryo UI"/>
      <family val="3"/>
      <charset val="128"/>
    </font>
    <font>
      <i/>
      <sz val="11"/>
      <color theme="1" tint="0.34998626667073579"/>
      <name val="Meiryo UI"/>
      <family val="3"/>
      <charset val="128"/>
    </font>
    <font>
      <sz val="6"/>
      <name val="ＭＳ Ｐゴシック"/>
      <family val="3"/>
      <charset val="128"/>
    </font>
    <font>
      <sz val="35"/>
      <color theme="0"/>
      <name val="Meiryo UI"/>
      <family val="3"/>
      <charset val="128"/>
    </font>
    <font>
      <sz val="11"/>
      <color theme="0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sz val="11"/>
      <color theme="6"/>
      <name val="Meiryo UI"/>
      <family val="3"/>
      <charset val="128"/>
    </font>
    <font>
      <b/>
      <sz val="11"/>
      <color theme="6"/>
      <name val="Meiryo UI"/>
      <family val="3"/>
      <charset val="128"/>
    </font>
    <font>
      <sz val="16"/>
      <color theme="1" tint="0.24994659260841701"/>
      <name val="Meiryo UI"/>
      <family val="3"/>
      <charset val="128"/>
    </font>
    <font>
      <sz val="16"/>
      <color theme="1" tint="0.24994659260841701"/>
      <name val="Meiryo UI"/>
      <family val="2"/>
    </font>
    <font>
      <b/>
      <sz val="18"/>
      <color theme="1" tint="0.24994659260841701"/>
      <name val="Meiryo UI"/>
      <family val="3"/>
      <charset val="128"/>
    </font>
  </fonts>
  <fills count="4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/>
      <top/>
      <bottom style="medium">
        <color theme="4" tint="-0.24994659260841701"/>
      </bottom>
      <diagonal/>
    </border>
    <border>
      <left/>
      <right/>
      <top/>
      <bottom style="thin">
        <color theme="1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theme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theme="2" tint="-9.9978637043366805E-2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theme="2" tint="-9.9978637043366805E-2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2">
    <xf numFmtId="0" fontId="0" fillId="0" borderId="0">
      <alignment vertical="top"/>
    </xf>
    <xf numFmtId="0" fontId="3" fillId="3" borderId="0" applyNumberFormat="0" applyBorder="0" applyAlignment="0" applyProtection="0"/>
    <xf numFmtId="0" fontId="12" fillId="0" borderId="3" applyNumberFormat="0" applyFill="0" applyProtection="0">
      <alignment horizontal="left" vertical="center" indent="1"/>
    </xf>
    <xf numFmtId="0" fontId="4" fillId="4" borderId="1" applyNumberFormat="0" applyAlignment="0" applyProtection="0"/>
    <xf numFmtId="0" fontId="6" fillId="5" borderId="2" applyNumberFormat="0" applyProtection="0">
      <alignment vertical="center"/>
    </xf>
    <xf numFmtId="0" fontId="19" fillId="0" borderId="0" applyFill="0" applyBorder="0" applyProtection="0">
      <alignment vertical="center"/>
    </xf>
    <xf numFmtId="177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4" fillId="6" borderId="0" applyBorder="0" applyProtection="0">
      <alignment horizontal="left" vertical="top" wrapText="1" indent="1"/>
    </xf>
    <xf numFmtId="0" fontId="12" fillId="0" borderId="0" applyFill="0" applyProtection="0"/>
    <xf numFmtId="0" fontId="13" fillId="0" borderId="0" applyFill="0" applyProtection="0"/>
    <xf numFmtId="0" fontId="22" fillId="2" borderId="0">
      <alignment vertical="center"/>
    </xf>
    <xf numFmtId="0" fontId="2" fillId="0" borderId="4">
      <alignment horizontal="left" vertical="center" indent="1"/>
    </xf>
    <xf numFmtId="178" fontId="14" fillId="7" borderId="0">
      <alignment horizontal="left" wrapText="1" indent="1"/>
    </xf>
    <xf numFmtId="178" fontId="14" fillId="0" borderId="0">
      <alignment horizontal="left" indent="1"/>
    </xf>
    <xf numFmtId="0" fontId="9" fillId="0" borderId="0" applyAlignment="0">
      <alignment horizontal="left"/>
    </xf>
    <xf numFmtId="0" fontId="11" fillId="20" borderId="0" applyNumberFormat="0" applyBorder="0" applyAlignment="0" applyProtection="0"/>
    <xf numFmtId="0" fontId="7" fillId="21" borderId="0" applyNumberFormat="0" applyBorder="0" applyAlignment="0" applyProtection="0"/>
    <xf numFmtId="0" fontId="17" fillId="22" borderId="0" applyNumberFormat="0" applyBorder="0" applyAlignment="0" applyProtection="0"/>
    <xf numFmtId="0" fontId="15" fillId="23" borderId="11" applyNumberFormat="0" applyAlignment="0" applyProtection="0"/>
    <xf numFmtId="0" fontId="18" fillId="24" borderId="12" applyNumberFormat="0" applyAlignment="0" applyProtection="0"/>
    <xf numFmtId="0" fontId="8" fillId="24" borderId="11" applyNumberFormat="0" applyAlignment="0" applyProtection="0"/>
    <xf numFmtId="0" fontId="16" fillId="0" borderId="13" applyNumberFormat="0" applyFill="0" applyAlignment="0" applyProtection="0"/>
    <xf numFmtId="0" fontId="4" fillId="25" borderId="14" applyNumberFormat="0" applyAlignment="0" applyProtection="0"/>
    <xf numFmtId="0" fontId="21" fillId="0" borderId="0" applyNumberFormat="0" applyFill="0" applyBorder="0" applyAlignment="0" applyProtection="0"/>
    <xf numFmtId="0" fontId="13" fillId="26" borderId="15" applyNumberFormat="0" applyFont="0" applyAlignment="0" applyProtection="0"/>
    <xf numFmtId="0" fontId="10" fillId="0" borderId="0" applyNumberFormat="0" applyFill="0" applyBorder="0" applyAlignment="0" applyProtection="0"/>
    <xf numFmtId="0" fontId="20" fillId="0" borderId="16" applyNumberFormat="0" applyFill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5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5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</cellStyleXfs>
  <cellXfs count="93">
    <xf numFmtId="0" fontId="0" fillId="0" borderId="0" xfId="0">
      <alignment vertical="top"/>
    </xf>
    <xf numFmtId="0" fontId="23" fillId="0" borderId="0" xfId="0" applyFont="1">
      <alignment vertical="top"/>
    </xf>
    <xf numFmtId="0" fontId="24" fillId="11" borderId="0" xfId="14" applyFont="1" applyFill="1">
      <alignment vertical="center"/>
    </xf>
    <xf numFmtId="0" fontId="25" fillId="11" borderId="0" xfId="5" applyFont="1" applyFill="1" applyBorder="1" applyAlignment="1">
      <alignment horizontal="left" vertical="center"/>
    </xf>
    <xf numFmtId="0" fontId="26" fillId="11" borderId="0" xfId="2" applyFont="1" applyFill="1" applyBorder="1" applyAlignment="1">
      <alignment vertical="center"/>
    </xf>
    <xf numFmtId="0" fontId="25" fillId="11" borderId="0" xfId="5" applyFont="1" applyFill="1" applyAlignment="1">
      <alignment horizontal="left" vertical="center"/>
    </xf>
    <xf numFmtId="0" fontId="23" fillId="2" borderId="0" xfId="0" applyFont="1" applyFill="1">
      <alignment vertical="top"/>
    </xf>
    <xf numFmtId="0" fontId="27" fillId="0" borderId="4" xfId="15" applyFont="1">
      <alignment horizontal="left" vertical="center" indent="1"/>
    </xf>
    <xf numFmtId="0" fontId="28" fillId="0" borderId="0" xfId="0" applyFont="1">
      <alignment vertical="top"/>
    </xf>
    <xf numFmtId="0" fontId="23" fillId="0" borderId="0" xfId="0" applyFont="1" applyAlignment="1">
      <alignment horizontal="left" indent="1"/>
    </xf>
    <xf numFmtId="0" fontId="30" fillId="0" borderId="0" xfId="13" applyFont="1" applyAlignment="1">
      <alignment horizontal="right"/>
    </xf>
    <xf numFmtId="0" fontId="31" fillId="0" borderId="0" xfId="18" applyFont="1" applyAlignment="1">
      <alignment horizontal="left"/>
    </xf>
    <xf numFmtId="0" fontId="30" fillId="0" borderId="0" xfId="13" applyFont="1" applyAlignment="1">
      <alignment horizontal="right" vertical="top"/>
    </xf>
    <xf numFmtId="0" fontId="31" fillId="0" borderId="0" xfId="18" applyFont="1" applyAlignment="1">
      <alignment horizontal="left" vertical="top"/>
    </xf>
    <xf numFmtId="0" fontId="23" fillId="2" borderId="0" xfId="0" applyFont="1" applyFill="1" applyAlignment="1">
      <alignment horizontal="right"/>
    </xf>
    <xf numFmtId="0" fontId="29" fillId="8" borderId="8" xfId="11" applyFont="1" applyFill="1" applyBorder="1" applyAlignment="1">
      <alignment vertical="top" wrapText="1"/>
    </xf>
    <xf numFmtId="0" fontId="24" fillId="19" borderId="0" xfId="14" applyFont="1" applyFill="1">
      <alignment vertical="center"/>
    </xf>
    <xf numFmtId="0" fontId="25" fillId="19" borderId="0" xfId="5" applyFont="1" applyFill="1" applyBorder="1" applyAlignment="1">
      <alignment horizontal="left" vertical="center"/>
    </xf>
    <xf numFmtId="0" fontId="26" fillId="19" borderId="0" xfId="2" applyFont="1" applyFill="1" applyBorder="1" applyAlignment="1">
      <alignment vertical="center"/>
    </xf>
    <xf numFmtId="0" fontId="25" fillId="19" borderId="0" xfId="5" applyFont="1" applyFill="1" applyBorder="1" applyAlignment="1">
      <alignment horizontal="right" vertical="center"/>
    </xf>
    <xf numFmtId="0" fontId="34" fillId="17" borderId="0" xfId="14" applyFont="1" applyFill="1">
      <alignment vertical="center"/>
    </xf>
    <xf numFmtId="0" fontId="25" fillId="17" borderId="0" xfId="5" applyFont="1" applyFill="1" applyBorder="1" applyAlignment="1">
      <alignment horizontal="left" vertical="center"/>
    </xf>
    <xf numFmtId="0" fontId="26" fillId="17" borderId="0" xfId="2" applyFont="1" applyFill="1" applyBorder="1" applyAlignment="1">
      <alignment vertical="center"/>
    </xf>
    <xf numFmtId="0" fontId="25" fillId="17" borderId="0" xfId="5" applyFont="1" applyFill="1" applyBorder="1" applyAlignment="1">
      <alignment horizontal="right" vertical="center"/>
    </xf>
    <xf numFmtId="0" fontId="34" fillId="18" borderId="0" xfId="14" applyFont="1" applyFill="1">
      <alignment vertical="center"/>
    </xf>
    <xf numFmtId="0" fontId="25" fillId="18" borderId="0" xfId="5" applyFont="1" applyFill="1" applyBorder="1" applyAlignment="1">
      <alignment horizontal="left" vertical="center"/>
    </xf>
    <xf numFmtId="0" fontId="26" fillId="18" borderId="0" xfId="2" applyFont="1" applyFill="1" applyBorder="1" applyAlignment="1">
      <alignment vertical="center"/>
    </xf>
    <xf numFmtId="0" fontId="25" fillId="18" borderId="0" xfId="5" applyFont="1" applyFill="1" applyBorder="1" applyAlignment="1">
      <alignment horizontal="right" vertical="center"/>
    </xf>
    <xf numFmtId="0" fontId="24" fillId="16" borderId="0" xfId="14" applyFont="1" applyFill="1">
      <alignment vertical="center"/>
    </xf>
    <xf numFmtId="0" fontId="25" fillId="16" borderId="0" xfId="5" applyFont="1" applyFill="1" applyBorder="1" applyAlignment="1">
      <alignment horizontal="left" vertical="center"/>
    </xf>
    <xf numFmtId="0" fontId="26" fillId="16" borderId="0" xfId="2" applyFont="1" applyFill="1" applyBorder="1" applyAlignment="1">
      <alignment vertical="center"/>
    </xf>
    <xf numFmtId="0" fontId="25" fillId="16" borderId="0" xfId="5" applyFont="1" applyFill="1" applyBorder="1" applyAlignment="1">
      <alignment horizontal="right" vertical="center"/>
    </xf>
    <xf numFmtId="0" fontId="24" fillId="12" borderId="0" xfId="14" applyFont="1" applyFill="1">
      <alignment vertical="center"/>
    </xf>
    <xf numFmtId="0" fontId="25" fillId="12" borderId="0" xfId="5" applyFont="1" applyFill="1" applyBorder="1" applyAlignment="1">
      <alignment horizontal="left" vertical="center"/>
    </xf>
    <xf numFmtId="0" fontId="26" fillId="12" borderId="0" xfId="2" applyFont="1" applyFill="1" applyBorder="1" applyAlignment="1">
      <alignment vertical="center"/>
    </xf>
    <xf numFmtId="0" fontId="25" fillId="12" borderId="0" xfId="5" applyFont="1" applyFill="1" applyBorder="1" applyAlignment="1">
      <alignment horizontal="right" vertical="center"/>
    </xf>
    <xf numFmtId="0" fontId="34" fillId="10" borderId="0" xfId="14" applyFont="1" applyFill="1">
      <alignment vertical="center"/>
    </xf>
    <xf numFmtId="0" fontId="34" fillId="10" borderId="0" xfId="5" applyFont="1" applyFill="1" applyBorder="1" applyAlignment="1">
      <alignment horizontal="left" vertical="center"/>
    </xf>
    <xf numFmtId="0" fontId="35" fillId="10" borderId="0" xfId="2" applyFont="1" applyFill="1" applyBorder="1" applyAlignment="1">
      <alignment vertical="center"/>
    </xf>
    <xf numFmtId="0" fontId="34" fillId="10" borderId="0" xfId="5" applyFont="1" applyFill="1" applyBorder="1" applyAlignment="1">
      <alignment horizontal="right" vertical="center"/>
    </xf>
    <xf numFmtId="0" fontId="24" fillId="9" borderId="0" xfId="14" applyFont="1" applyFill="1">
      <alignment vertical="center"/>
    </xf>
    <xf numFmtId="0" fontId="25" fillId="9" borderId="0" xfId="5" applyFont="1" applyFill="1" applyBorder="1" applyAlignment="1">
      <alignment horizontal="left" vertical="center"/>
    </xf>
    <xf numFmtId="0" fontId="26" fillId="9" borderId="0" xfId="2" applyFont="1" applyFill="1" applyBorder="1" applyAlignment="1">
      <alignment vertical="center"/>
    </xf>
    <xf numFmtId="0" fontId="25" fillId="9" borderId="0" xfId="5" applyFont="1" applyFill="1" applyBorder="1" applyAlignment="1">
      <alignment horizontal="right" vertical="center"/>
    </xf>
    <xf numFmtId="0" fontId="24" fillId="14" borderId="0" xfId="14" applyFont="1" applyFill="1">
      <alignment vertical="center"/>
    </xf>
    <xf numFmtId="0" fontId="25" fillId="14" borderId="0" xfId="5" applyFont="1" applyFill="1" applyBorder="1" applyAlignment="1">
      <alignment horizontal="left" vertical="center"/>
    </xf>
    <xf numFmtId="0" fontId="26" fillId="14" borderId="0" xfId="2" applyFont="1" applyFill="1" applyBorder="1" applyAlignment="1">
      <alignment vertical="center"/>
    </xf>
    <xf numFmtId="0" fontId="25" fillId="14" borderId="0" xfId="5" applyFont="1" applyFill="1" applyBorder="1" applyAlignment="1">
      <alignment horizontal="right" vertical="center"/>
    </xf>
    <xf numFmtId="0" fontId="24" fillId="13" borderId="0" xfId="14" applyFont="1" applyFill="1">
      <alignment vertical="center"/>
    </xf>
    <xf numFmtId="0" fontId="25" fillId="13" borderId="0" xfId="5" applyFont="1" applyFill="1" applyBorder="1" applyAlignment="1">
      <alignment horizontal="left" vertical="center"/>
    </xf>
    <xf numFmtId="0" fontId="26" fillId="13" borderId="0" xfId="2" applyFont="1" applyFill="1" applyBorder="1" applyAlignment="1">
      <alignment vertical="center"/>
    </xf>
    <xf numFmtId="0" fontId="25" fillId="13" borderId="0" xfId="5" applyFont="1" applyFill="1" applyBorder="1" applyAlignment="1">
      <alignment horizontal="right" vertical="center"/>
    </xf>
    <xf numFmtId="178" fontId="29" fillId="0" borderId="0" xfId="17" applyFont="1">
      <alignment horizontal="left" indent="1"/>
    </xf>
    <xf numFmtId="178" fontId="29" fillId="7" borderId="0" xfId="16" applyFont="1">
      <alignment horizontal="left" wrapText="1" indent="1"/>
    </xf>
    <xf numFmtId="178" fontId="23" fillId="0" borderId="0" xfId="0" applyNumberFormat="1" applyFont="1">
      <alignment vertical="top"/>
    </xf>
    <xf numFmtId="178" fontId="32" fillId="8" borderId="5" xfId="0" applyNumberFormat="1" applyFont="1" applyFill="1" applyBorder="1" applyAlignment="1">
      <alignment horizontal="left" indent="1"/>
    </xf>
    <xf numFmtId="0" fontId="36" fillId="0" borderId="21" xfId="15" applyFont="1" applyBorder="1">
      <alignment horizontal="left" vertical="center" indent="1"/>
    </xf>
    <xf numFmtId="0" fontId="38" fillId="0" borderId="22" xfId="15" applyFont="1" applyBorder="1">
      <alignment horizontal="left" vertical="center" indent="1"/>
    </xf>
    <xf numFmtId="178" fontId="37" fillId="0" borderId="23" xfId="17" applyFont="1" applyBorder="1">
      <alignment horizontal="left" indent="1"/>
    </xf>
    <xf numFmtId="178" fontId="39" fillId="0" borderId="24" xfId="17" applyFont="1" applyBorder="1">
      <alignment horizontal="left" indent="1"/>
    </xf>
    <xf numFmtId="178" fontId="37" fillId="7" borderId="23" xfId="16" applyFont="1" applyBorder="1">
      <alignment horizontal="left" wrapText="1" indent="1"/>
    </xf>
    <xf numFmtId="178" fontId="39" fillId="7" borderId="24" xfId="16" applyFont="1" applyBorder="1">
      <alignment horizontal="left" wrapText="1" indent="1"/>
    </xf>
    <xf numFmtId="178" fontId="29" fillId="7" borderId="27" xfId="16" applyFont="1" applyBorder="1">
      <alignment horizontal="left" wrapText="1" indent="1"/>
    </xf>
    <xf numFmtId="0" fontId="29" fillId="8" borderId="28" xfId="11" applyFont="1" applyFill="1" applyBorder="1" applyAlignment="1">
      <alignment vertical="top" wrapText="1"/>
    </xf>
    <xf numFmtId="0" fontId="24" fillId="15" borderId="18" xfId="14" applyFont="1" applyFill="1" applyBorder="1">
      <alignment vertical="center"/>
    </xf>
    <xf numFmtId="0" fontId="25" fillId="15" borderId="19" xfId="5" applyFont="1" applyFill="1" applyBorder="1" applyAlignment="1">
      <alignment horizontal="left" vertical="center"/>
    </xf>
    <xf numFmtId="0" fontId="26" fillId="15" borderId="19" xfId="2" applyFont="1" applyFill="1" applyBorder="1" applyAlignment="1">
      <alignment vertical="center"/>
    </xf>
    <xf numFmtId="0" fontId="25" fillId="15" borderId="20" xfId="5" applyFont="1" applyFill="1" applyBorder="1" applyAlignment="1">
      <alignment horizontal="right" vertical="center"/>
    </xf>
    <xf numFmtId="178" fontId="37" fillId="0" borderId="0" xfId="17" applyFont="1">
      <alignment horizontal="left" indent="1"/>
    </xf>
    <xf numFmtId="178" fontId="37" fillId="7" borderId="26" xfId="16" applyFont="1" applyBorder="1">
      <alignment horizontal="left" wrapText="1" indent="1"/>
    </xf>
    <xf numFmtId="0" fontId="0" fillId="0" borderId="0" xfId="0" applyAlignment="1">
      <alignment vertical="center"/>
    </xf>
    <xf numFmtId="0" fontId="30" fillId="0" borderId="17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42" fillId="0" borderId="19" xfId="0" applyFont="1" applyBorder="1" applyAlignment="1">
      <alignment horizontal="center" vertical="top"/>
    </xf>
    <xf numFmtId="0" fontId="23" fillId="0" borderId="0" xfId="0" applyFont="1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41" fillId="0" borderId="17" xfId="0" applyFont="1" applyBorder="1" applyAlignment="1">
      <alignment horizontal="center" vertical="center"/>
    </xf>
    <xf numFmtId="0" fontId="23" fillId="0" borderId="27" xfId="0" applyFont="1" applyBorder="1" applyAlignment="1">
      <alignment horizontal="left" wrapText="1"/>
    </xf>
    <xf numFmtId="0" fontId="0" fillId="0" borderId="27" xfId="0" applyBorder="1" applyAlignment="1">
      <alignment horizontal="left"/>
    </xf>
    <xf numFmtId="0" fontId="42" fillId="0" borderId="17" xfId="0" applyFont="1" applyBorder="1" applyAlignment="1">
      <alignment horizontal="center" vertical="center" wrapText="1"/>
    </xf>
    <xf numFmtId="0" fontId="42" fillId="0" borderId="17" xfId="0" applyFont="1" applyBorder="1" applyAlignment="1">
      <alignment horizontal="center" vertical="center"/>
    </xf>
    <xf numFmtId="0" fontId="40" fillId="0" borderId="17" xfId="0" applyFont="1" applyBorder="1" applyAlignment="1">
      <alignment horizontal="center" vertical="center"/>
    </xf>
    <xf numFmtId="0" fontId="42" fillId="0" borderId="17" xfId="0" applyFont="1" applyBorder="1" applyAlignment="1">
      <alignment horizontal="center" vertical="top"/>
    </xf>
    <xf numFmtId="0" fontId="23" fillId="8" borderId="6" xfId="0" applyFont="1" applyFill="1" applyBorder="1">
      <alignment vertical="top"/>
    </xf>
    <xf numFmtId="0" fontId="23" fillId="8" borderId="7" xfId="0" applyFont="1" applyFill="1" applyBorder="1">
      <alignment vertical="top"/>
    </xf>
    <xf numFmtId="0" fontId="23" fillId="8" borderId="9" xfId="0" applyFont="1" applyFill="1" applyBorder="1">
      <alignment vertical="top"/>
    </xf>
    <xf numFmtId="0" fontId="23" fillId="8" borderId="10" xfId="0" applyFont="1" applyFill="1" applyBorder="1">
      <alignment vertical="top"/>
    </xf>
    <xf numFmtId="0" fontId="27" fillId="0" borderId="4" xfId="15" applyFont="1" applyAlignment="1">
      <alignment horizontal="center" vertical="center"/>
    </xf>
    <xf numFmtId="0" fontId="23" fillId="8" borderId="25" xfId="0" applyFont="1" applyFill="1" applyBorder="1">
      <alignment vertical="top"/>
    </xf>
    <xf numFmtId="0" fontId="23" fillId="8" borderId="27" xfId="0" applyFont="1" applyFill="1" applyBorder="1">
      <alignment vertical="top"/>
    </xf>
    <xf numFmtId="0" fontId="23" fillId="8" borderId="29" xfId="0" applyFont="1" applyFill="1" applyBorder="1">
      <alignment vertical="top"/>
    </xf>
    <xf numFmtId="0" fontId="0" fillId="0" borderId="0" xfId="0" applyAlignment="1">
      <alignment horizontal="left" vertical="center" wrapText="1"/>
    </xf>
  </cellXfs>
  <cellStyles count="52">
    <cellStyle name="20% - アクセント 1" xfId="31" builtinId="30" customBuiltin="1"/>
    <cellStyle name="20% - アクセント 2" xfId="34" builtinId="34" customBuiltin="1"/>
    <cellStyle name="20% - アクセント 3" xfId="38" builtinId="38" customBuiltin="1"/>
    <cellStyle name="20% - アクセント 4" xfId="42" builtinId="42" customBuiltin="1"/>
    <cellStyle name="20% - アクセント 5" xfId="45" builtinId="46" customBuiltin="1"/>
    <cellStyle name="20% - アクセント 6" xfId="49" builtinId="50" customBuiltin="1"/>
    <cellStyle name="40% - アクセント 1" xfId="1" builtinId="31" customBuiltin="1"/>
    <cellStyle name="40% - アクセント 2" xfId="35" builtinId="35" customBuiltin="1"/>
    <cellStyle name="40% - アクセント 3" xfId="39" builtinId="39" customBuiltin="1"/>
    <cellStyle name="40% - アクセント 4" xfId="43" builtinId="43" customBuiltin="1"/>
    <cellStyle name="40% - アクセント 5" xfId="46" builtinId="47" customBuiltin="1"/>
    <cellStyle name="40% - アクセント 6" xfId="50" builtinId="51" customBuiltin="1"/>
    <cellStyle name="60% - アクセント 1" xfId="32" builtinId="32" customBuiltin="1"/>
    <cellStyle name="60% - アクセント 2" xfId="36" builtinId="36" customBuiltin="1"/>
    <cellStyle name="60% - アクセント 3" xfId="40" builtinId="40" customBuiltin="1"/>
    <cellStyle name="60% - アクセント 4" xfId="44" builtinId="44" customBuiltin="1"/>
    <cellStyle name="60% - アクセント 5" xfId="47" builtinId="48" customBuiltin="1"/>
    <cellStyle name="60% - アクセント 6" xfId="51" builtinId="52" customBuiltin="1"/>
    <cellStyle name="アクセント 1" xfId="3" builtinId="29" customBuiltin="1"/>
    <cellStyle name="アクセント 2" xfId="33" builtinId="33" customBuiltin="1"/>
    <cellStyle name="アクセント 3" xfId="37" builtinId="37" customBuiltin="1"/>
    <cellStyle name="アクセント 4" xfId="41" builtinId="41" customBuiltin="1"/>
    <cellStyle name="アクセント 5" xfId="4" builtinId="45" customBuiltin="1"/>
    <cellStyle name="アクセント 6" xfId="48" builtinId="49" customBuiltin="1"/>
    <cellStyle name="タイトル" xfId="5" builtinId="15" customBuiltin="1"/>
    <cellStyle name="チェック セル" xfId="26" builtinId="23" customBuiltin="1"/>
    <cellStyle name="どちらでもない" xfId="21" builtinId="28" customBuiltin="1"/>
    <cellStyle name="パーセント" xfId="10" builtinId="5" customBuiltin="1"/>
    <cellStyle name="メモ" xfId="28" builtinId="10" customBuiltin="1"/>
    <cellStyle name="リンク セル" xfId="25" builtinId="24" customBuiltin="1"/>
    <cellStyle name="悪い" xfId="20" builtinId="27" customBuiltin="1"/>
    <cellStyle name="計算" xfId="24" builtinId="22" customBuiltin="1"/>
    <cellStyle name="警告文" xfId="27" builtinId="11" customBuiltin="1"/>
    <cellStyle name="桁区切り" xfId="7" builtinId="6" customBuiltin="1"/>
    <cellStyle name="桁区切り [0.00]" xfId="6" builtinId="3" customBuiltin="1"/>
    <cellStyle name="月" xfId="14" xr:uid="{0620BD55-CC6D-4E32-846C-ED1E5CA86C76}"/>
    <cellStyle name="見出し 1" xfId="2" builtinId="16" customBuiltin="1"/>
    <cellStyle name="見出し 2" xfId="12" builtinId="17" customBuiltin="1"/>
    <cellStyle name="見出し 3" xfId="13" builtinId="18" customBuiltin="1"/>
    <cellStyle name="見出し 4" xfId="11" builtinId="19" customBuiltin="1"/>
    <cellStyle name="縞模様" xfId="16" xr:uid="{372A1842-8DB4-4B05-A4F9-194B0B56EABA}"/>
    <cellStyle name="集計" xfId="30" builtinId="25" customBuiltin="1"/>
    <cellStyle name="出力" xfId="23" builtinId="21" customBuiltin="1"/>
    <cellStyle name="設定エントリ" xfId="18" xr:uid="{8F0303C9-060A-4378-B3BA-99408B995F90}"/>
    <cellStyle name="説明文" xfId="29" builtinId="53" customBuiltin="1"/>
    <cellStyle name="通貨" xfId="9" builtinId="7" customBuiltin="1"/>
    <cellStyle name="通貨 [0.00]" xfId="8" builtinId="4" customBuiltin="1"/>
    <cellStyle name="日" xfId="17" xr:uid="{CB09B5E3-8995-4BCC-99D7-4E3B52C29B71}"/>
    <cellStyle name="入力" xfId="22" builtinId="20" customBuiltin="1"/>
    <cellStyle name="標準" xfId="0" builtinId="0" customBuiltin="1"/>
    <cellStyle name="曜日" xfId="15" xr:uid="{F4C59F2B-B807-4231-B5C0-B51F441FA314}"/>
    <cellStyle name="良い" xfId="19" builtinId="26" customBuiltin="1"/>
  </cellStyles>
  <dxfs count="33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1F2F5"/>
      <rgbColor rgb="00008080"/>
      <rgbColor rgb="00E4EAF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4265"/>
      <rgbColor rgb="00CCFFCC"/>
      <rgbColor rgb="00FFEECD"/>
      <rgbColor rgb="00D0D8E2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1778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B4B4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148590</xdr:colOff>
      <xdr:row>0</xdr:row>
      <xdr:rowOff>142875</xdr:rowOff>
    </xdr:from>
    <xdr:to>
      <xdr:col>1</xdr:col>
      <xdr:colOff>819150</xdr:colOff>
      <xdr:row>3</xdr:row>
      <xdr:rowOff>55245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3BD703B5-62C6-0BFE-63A9-85B88214F1CB}"/>
            </a:ext>
          </a:extLst>
        </xdr:cNvPr>
        <xdr:cNvSpPr/>
      </xdr:nvSpPr>
      <xdr:spPr>
        <a:xfrm>
          <a:off x="148590" y="142875"/>
          <a:ext cx="908685" cy="48387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1"/>
            <a:t>別紙１</a:t>
          </a:r>
          <a:endParaRPr kumimoji="1" lang="en-US" altLang="ja-JP" sz="1600" b="1"/>
        </a:p>
      </xdr:txBody>
    </xdr:sp>
    <xdr:clientData/>
  </xdr:twoCellAnchor>
  <xdr:twoCellAnchor>
    <xdr:from>
      <xdr:col>9</xdr:col>
      <xdr:colOff>592455</xdr:colOff>
      <xdr:row>2</xdr:row>
      <xdr:rowOff>114300</xdr:rowOff>
    </xdr:from>
    <xdr:to>
      <xdr:col>14</xdr:col>
      <xdr:colOff>712470</xdr:colOff>
      <xdr:row>5</xdr:row>
      <xdr:rowOff>419100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A840053F-C0FD-6C9B-9567-56F7C5E66859}"/>
            </a:ext>
          </a:extLst>
        </xdr:cNvPr>
        <xdr:cNvSpPr/>
      </xdr:nvSpPr>
      <xdr:spPr>
        <a:xfrm>
          <a:off x="6831330" y="495300"/>
          <a:ext cx="3053715" cy="1323975"/>
        </a:xfrm>
        <a:prstGeom prst="rect">
          <a:avLst/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="0">
              <a:latin typeface="メイリオ" panose="020B0604030504040204" pitchFamily="50" charset="-128"/>
              <a:ea typeface="メイリオ" panose="020B0604030504040204" pitchFamily="50" charset="-128"/>
            </a:rPr>
            <a:t>【</a:t>
          </a:r>
          <a:r>
            <a:rPr kumimoji="1" lang="ja-JP" altLang="en-US" sz="1100" b="0">
              <a:latin typeface="メイリオ" panose="020B0604030504040204" pitchFamily="50" charset="-128"/>
              <a:ea typeface="メイリオ" panose="020B0604030504040204" pitchFamily="50" charset="-128"/>
            </a:rPr>
            <a:t>送付先</a:t>
          </a:r>
          <a:r>
            <a:rPr kumimoji="1" lang="en-US" altLang="ja-JP" sz="1100" b="0">
              <a:latin typeface="メイリオ" panose="020B0604030504040204" pitchFamily="50" charset="-128"/>
              <a:ea typeface="メイリオ" panose="020B0604030504040204" pitchFamily="50" charset="-128"/>
            </a:rPr>
            <a:t>】</a:t>
          </a:r>
        </a:p>
        <a:p>
          <a:pPr algn="l"/>
          <a:r>
            <a:rPr kumimoji="1" lang="ja-JP" altLang="en-US" sz="1100" b="0">
              <a:latin typeface="メイリオ" panose="020B0604030504040204" pitchFamily="50" charset="-128"/>
              <a:ea typeface="メイリオ" panose="020B0604030504040204" pitchFamily="50" charset="-128"/>
            </a:rPr>
            <a:t>　岩手県保健福祉部長寿社会課</a:t>
          </a:r>
          <a:endParaRPr kumimoji="1" lang="en-US" altLang="ja-JP" sz="1100" b="0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latin typeface="メイリオ" panose="020B0604030504040204" pitchFamily="50" charset="-128"/>
              <a:ea typeface="メイリオ" panose="020B0604030504040204" pitchFamily="50" charset="-128"/>
            </a:rPr>
            <a:t>　介護人材確保担当　鈴木</a:t>
          </a:r>
          <a:endParaRPr kumimoji="1" lang="en-US" altLang="ja-JP" sz="1100" b="0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latin typeface="メイリオ" panose="020B0604030504040204" pitchFamily="50" charset="-128"/>
              <a:ea typeface="メイリオ" panose="020B0604030504040204" pitchFamily="50" charset="-128"/>
            </a:rPr>
            <a:t>　</a:t>
          </a:r>
          <a:r>
            <a:rPr kumimoji="1" lang="en-US" altLang="ja-JP" sz="1100" b="0">
              <a:latin typeface="メイリオ" panose="020B0604030504040204" pitchFamily="50" charset="-128"/>
              <a:ea typeface="メイリオ" panose="020B0604030504040204" pitchFamily="50" charset="-128"/>
            </a:rPr>
            <a:t>E-mail</a:t>
          </a:r>
          <a:r>
            <a:rPr kumimoji="1" lang="ja-JP" altLang="en-US" sz="1100" b="0">
              <a:latin typeface="メイリオ" panose="020B0604030504040204" pitchFamily="50" charset="-128"/>
              <a:ea typeface="メイリオ" panose="020B0604030504040204" pitchFamily="50" charset="-128"/>
            </a:rPr>
            <a:t>：</a:t>
          </a:r>
          <a:r>
            <a:rPr kumimoji="1" lang="en-US" altLang="ja-JP" sz="1100" b="0">
              <a:latin typeface="メイリオ" panose="020B0604030504040204" pitchFamily="50" charset="-128"/>
              <a:ea typeface="メイリオ" panose="020B0604030504040204" pitchFamily="50" charset="-128"/>
            </a:rPr>
            <a:t>kaigo-jinzai@pref.iwate.jp</a:t>
          </a:r>
          <a:endParaRPr kumimoji="1" lang="ja-JP" altLang="en-US" sz="1100" b="0"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Personal">
  <a:themeElements>
    <a:clrScheme name="Rainbow">
      <a:dk1>
        <a:srgbClr val="000000"/>
      </a:dk1>
      <a:lt1>
        <a:srgbClr val="FFFFFF"/>
      </a:lt1>
      <a:dk2>
        <a:srgbClr val="7E8083"/>
      </a:dk2>
      <a:lt2>
        <a:srgbClr val="E4E5E6"/>
      </a:lt2>
      <a:accent1>
        <a:srgbClr val="7AC143"/>
      </a:accent1>
      <a:accent2>
        <a:srgbClr val="00853E"/>
      </a:accent2>
      <a:accent3>
        <a:srgbClr val="00ADEE"/>
      </a:accent3>
      <a:accent4>
        <a:srgbClr val="FFC000"/>
      </a:accent4>
      <a:accent5>
        <a:srgbClr val="F47920"/>
      </a:accent5>
      <a:accent6>
        <a:srgbClr val="E51937"/>
      </a:accent6>
      <a:hlink>
        <a:srgbClr val="F47920"/>
      </a:hlink>
      <a:folHlink>
        <a:srgbClr val="954F72"/>
      </a:folHlink>
    </a:clrScheme>
    <a:fontScheme name="Custom 2">
      <a:majorFont>
        <a:latin typeface="Rockwell"/>
        <a:ea typeface=""/>
        <a:cs typeface=""/>
      </a:majorFont>
      <a:minorFont>
        <a:latin typeface="Lucida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6"/>
    <pageSetUpPr autoPageBreaks="0" fitToPage="1"/>
  </sheetPr>
  <dimension ref="A1:K14"/>
  <sheetViews>
    <sheetView showGridLines="0" zoomScale="90" zoomScaleNormal="90" workbookViewId="0">
      <selection activeCell="J7" sqref="J7"/>
    </sheetView>
  </sheetViews>
  <sheetFormatPr defaultColWidth="8.90625" defaultRowHeight="15" x14ac:dyDescent="0.3"/>
  <cols>
    <col min="1" max="1" width="2.81640625" style="1" customWidth="1"/>
    <col min="2" max="2" width="18.453125" style="1" customWidth="1"/>
    <col min="3" max="8" width="17.81640625" style="1" customWidth="1"/>
    <col min="9" max="9" width="2.81640625" style="1" customWidth="1"/>
    <col min="10" max="10" width="12.81640625" style="1" customWidth="1"/>
    <col min="11" max="11" width="13.81640625" style="1" customWidth="1"/>
    <col min="12" max="16384" width="8.90625" style="1"/>
  </cols>
  <sheetData>
    <row r="1" spans="1:11" s="6" customFormat="1" ht="60" customHeight="1" x14ac:dyDescent="0.3">
      <c r="A1" s="1"/>
      <c r="B1" s="2" t="str">
        <f>CalendarYear&amp;"年1月 "</f>
        <v xml:space="preserve">2026年1月 </v>
      </c>
      <c r="C1" s="3"/>
      <c r="D1" s="3"/>
      <c r="E1" s="4"/>
      <c r="F1" s="4"/>
      <c r="G1" s="4"/>
      <c r="H1" s="5"/>
    </row>
    <row r="2" spans="1:11" s="8" customFormat="1" ht="21.75" customHeight="1" x14ac:dyDescent="0.3">
      <c r="A2" s="1"/>
      <c r="B2" s="7" t="str">
        <f>週の開始日</f>
        <v>日曜日</v>
      </c>
      <c r="C2" s="7" t="str">
        <f t="shared" ref="C2:H2" si="0">UPPER(TEXT(C3,"aaaa"))</f>
        <v>月曜日</v>
      </c>
      <c r="D2" s="7" t="str">
        <f t="shared" si="0"/>
        <v>火曜日</v>
      </c>
      <c r="E2" s="7" t="str">
        <f t="shared" si="0"/>
        <v>水曜日</v>
      </c>
      <c r="F2" s="7" t="str">
        <f t="shared" si="0"/>
        <v>木曜日</v>
      </c>
      <c r="G2" s="7" t="str">
        <f t="shared" si="0"/>
        <v>金曜日</v>
      </c>
      <c r="H2" s="7" t="str">
        <f t="shared" si="0"/>
        <v>土曜日</v>
      </c>
      <c r="J2" s="88" t="s">
        <v>1</v>
      </c>
      <c r="K2" s="88"/>
    </row>
    <row r="3" spans="1:11" s="9" customFormat="1" ht="19.5" customHeight="1" x14ac:dyDescent="0.3">
      <c r="A3" s="1"/>
      <c r="B3" s="52">
        <f t="array" ref="B3:H3">DaysAndWeeks+DATE(CalendarYear,1,1)-WEEKDAY(DATE(CalendarYear,1,1),(週の開始日="月曜日")+1)+1</f>
        <v>46019</v>
      </c>
      <c r="C3" s="52">
        <v>46020</v>
      </c>
      <c r="D3" s="52">
        <v>46021</v>
      </c>
      <c r="E3" s="52">
        <v>46022</v>
      </c>
      <c r="F3" s="52">
        <v>46023</v>
      </c>
      <c r="G3" s="52">
        <v>46024</v>
      </c>
      <c r="H3" s="52">
        <v>46025</v>
      </c>
      <c r="J3" s="10" t="s">
        <v>2</v>
      </c>
      <c r="K3" s="11">
        <v>2026</v>
      </c>
    </row>
    <row r="4" spans="1:11" ht="57.9" customHeight="1" x14ac:dyDescent="0.3">
      <c r="B4" s="52"/>
      <c r="C4" s="52"/>
      <c r="D4" s="52"/>
      <c r="E4" s="52"/>
      <c r="F4" s="52"/>
      <c r="G4" s="52"/>
      <c r="H4" s="52"/>
      <c r="J4" s="12" t="s">
        <v>3</v>
      </c>
      <c r="K4" s="13" t="s">
        <v>4</v>
      </c>
    </row>
    <row r="5" spans="1:11" s="9" customFormat="1" ht="19.5" customHeight="1" x14ac:dyDescent="0.3">
      <c r="A5" s="1"/>
      <c r="B5" s="53">
        <f t="array" ref="B5:H5">DaysAndWeeks+DATE(CalendarYear,1,1)-WEEKDAY(DATE(CalendarYear,1,1),(週の開始日="月曜日")+1)+8</f>
        <v>46026</v>
      </c>
      <c r="C5" s="53">
        <v>46027</v>
      </c>
      <c r="D5" s="53">
        <v>46028</v>
      </c>
      <c r="E5" s="53">
        <v>46029</v>
      </c>
      <c r="F5" s="53">
        <v>46030</v>
      </c>
      <c r="G5" s="53">
        <v>46031</v>
      </c>
      <c r="H5" s="53">
        <v>46032</v>
      </c>
    </row>
    <row r="6" spans="1:11" ht="57.9" customHeight="1" x14ac:dyDescent="0.3">
      <c r="B6" s="53"/>
      <c r="C6" s="53"/>
      <c r="D6" s="53"/>
      <c r="E6" s="53"/>
      <c r="F6" s="53"/>
      <c r="G6" s="53"/>
      <c r="H6" s="53"/>
      <c r="J6" s="14"/>
    </row>
    <row r="7" spans="1:11" s="9" customFormat="1" ht="19.5" customHeight="1" x14ac:dyDescent="0.3">
      <c r="A7" s="1"/>
      <c r="B7" s="52">
        <f t="array" ref="B7:H7">DaysAndWeeks+DATE(CalendarYear,1,1)-WEEKDAY(DATE(CalendarYear,1,1),(週の開始日="月曜日")+1)+15</f>
        <v>46033</v>
      </c>
      <c r="C7" s="52">
        <v>46034</v>
      </c>
      <c r="D7" s="52">
        <v>46035</v>
      </c>
      <c r="E7" s="52">
        <v>46036</v>
      </c>
      <c r="F7" s="52">
        <v>46037</v>
      </c>
      <c r="G7" s="52">
        <v>46038</v>
      </c>
      <c r="H7" s="52">
        <v>46039</v>
      </c>
      <c r="J7" s="14"/>
    </row>
    <row r="8" spans="1:11" ht="57.9" customHeight="1" x14ac:dyDescent="0.3">
      <c r="B8" s="52"/>
      <c r="C8" s="52"/>
      <c r="D8" s="52"/>
      <c r="E8" s="52"/>
      <c r="F8" s="52"/>
      <c r="G8" s="52"/>
      <c r="H8" s="52"/>
    </row>
    <row r="9" spans="1:11" s="9" customFormat="1" ht="19.5" customHeight="1" x14ac:dyDescent="0.3">
      <c r="A9" s="1"/>
      <c r="B9" s="53">
        <f t="array" ref="B9:H9">DaysAndWeeks+DATE(CalendarYear,1,1)-WEEKDAY(DATE(CalendarYear,1,1),(週の開始日="月曜日")+1)+22</f>
        <v>46040</v>
      </c>
      <c r="C9" s="53">
        <v>46041</v>
      </c>
      <c r="D9" s="53">
        <v>46042</v>
      </c>
      <c r="E9" s="53">
        <v>46043</v>
      </c>
      <c r="F9" s="53">
        <v>46044</v>
      </c>
      <c r="G9" s="53">
        <v>46045</v>
      </c>
      <c r="H9" s="53">
        <v>46046</v>
      </c>
    </row>
    <row r="10" spans="1:11" ht="57.9" customHeight="1" x14ac:dyDescent="0.3">
      <c r="B10" s="53"/>
      <c r="C10" s="53"/>
      <c r="D10" s="53"/>
      <c r="E10" s="53"/>
      <c r="F10" s="53"/>
      <c r="G10" s="53"/>
      <c r="H10" s="53"/>
    </row>
    <row r="11" spans="1:11" s="9" customFormat="1" ht="19.5" customHeight="1" x14ac:dyDescent="0.3">
      <c r="A11" s="1"/>
      <c r="B11" s="52">
        <f t="array" ref="B11:H11">DaysAndWeeks+DATE(CalendarYear,1,1)-WEEKDAY(DATE(CalendarYear,1,1),(週の開始日="月曜日")+1)+29</f>
        <v>46047</v>
      </c>
      <c r="C11" s="52">
        <v>46048</v>
      </c>
      <c r="D11" s="52">
        <v>46049</v>
      </c>
      <c r="E11" s="52">
        <v>46050</v>
      </c>
      <c r="F11" s="52">
        <v>46051</v>
      </c>
      <c r="G11" s="52">
        <v>46052</v>
      </c>
      <c r="H11" s="52">
        <v>46053</v>
      </c>
    </row>
    <row r="12" spans="1:11" ht="57.9" customHeight="1" x14ac:dyDescent="0.3">
      <c r="B12" s="52"/>
      <c r="C12" s="52"/>
      <c r="D12" s="52"/>
      <c r="E12" s="52"/>
      <c r="F12" s="52"/>
      <c r="G12" s="52"/>
      <c r="H12" s="52"/>
    </row>
    <row r="13" spans="1:11" s="9" customFormat="1" ht="19.5" customHeight="1" x14ac:dyDescent="0.3">
      <c r="A13" s="1"/>
      <c r="B13" s="53">
        <f t="array" ref="B13:C13">DaysAndWeeks+DATE(CalendarYear,1,1)-WEEKDAY(DATE(CalendarYear,1,1),(週の開始日="月曜日")+1)+36</f>
        <v>46054</v>
      </c>
      <c r="C13" s="53">
        <v>46055</v>
      </c>
      <c r="D13" s="55" t="s">
        <v>0</v>
      </c>
      <c r="E13" s="84"/>
      <c r="F13" s="84"/>
      <c r="G13" s="84"/>
      <c r="H13" s="85"/>
    </row>
    <row r="14" spans="1:11" ht="57.9" customHeight="1" x14ac:dyDescent="0.3">
      <c r="B14" s="53"/>
      <c r="C14" s="53"/>
      <c r="D14" s="15"/>
      <c r="E14" s="86"/>
      <c r="F14" s="86"/>
      <c r="G14" s="86"/>
      <c r="H14" s="87"/>
    </row>
  </sheetData>
  <mergeCells count="2">
    <mergeCell ref="E13:H14"/>
    <mergeCell ref="J2:K2"/>
  </mergeCells>
  <phoneticPr fontId="1" type="noConversion"/>
  <conditionalFormatting sqref="B13:D13">
    <cfRule type="expression" dxfId="32" priority="1">
      <formula>AND(DAY(B13)&gt;=1,DAY(B13)&lt;=15)</formula>
    </cfRule>
  </conditionalFormatting>
  <conditionalFormatting sqref="B3:G3">
    <cfRule type="expression" dxfId="31" priority="24">
      <formula>DAY(B3)&gt;8</formula>
    </cfRule>
  </conditionalFormatting>
  <conditionalFormatting sqref="B11:H11">
    <cfRule type="expression" dxfId="30" priority="25">
      <formula>AND(DAY(B11)&gt;=1,DAY(B11)&lt;=15)</formula>
    </cfRule>
  </conditionalFormatting>
  <dataValidations count="14">
    <dataValidation type="list" errorStyle="warning" allowBlank="1" showInputMessage="1" showErrorMessage="1" error="リストから曜日を選択します。[キャンセル] を選択し、Alt キーを押しながら下矢印キーを押して、ドロップダウン リストから曜日を選択します" prompt="このセルで週の最初の曜日を選びます。Alt キーを押しながら下矢印キーを押して、ドロップダウン リストを開き、Enter キーを押して週の最初の曜日を選択します" sqref="K4" xr:uid="{00000000-0002-0000-0000-000000000000}">
      <formula1>"日曜日,月曜日"</formula1>
    </dataValidation>
    <dataValidation allowBlank="1" showInputMessage="1" showErrorMessage="1" prompt="このブックでは、カスタムの 1 か月カレンダーを作成します。この 1 月のワークシートを使って、すべての月の年および週の最初の曜日をカスタマイズします。月ごとに別のワークシート上に表示されます" sqref="A1" xr:uid="{00000000-0002-0000-0000-000001000000}"/>
    <dataValidation allowBlank="1" showInputMessage="1" showErrorMessage="1" prompt="年を入力し、下のセルでカレンダーの最初の日を選択します。これらのカレンダー設定用のセルは印刷されません。" sqref="J2" xr:uid="{00000000-0002-0000-0000-000003000000}"/>
    <dataValidation allowBlank="1" showInputMessage="1" showErrorMessage="1" prompt="右のセルに年を入力します" sqref="J3" xr:uid="{00000000-0002-0000-0000-000004000000}"/>
    <dataValidation allowBlank="1" showInputMessage="1" showErrorMessage="1" prompt="右側のセルで週の最初の曜日を選びます" sqref="J4" xr:uid="{00000000-0002-0000-0000-000005000000}"/>
    <dataValidation allowBlank="1" showInputMessage="1" showErrorMessage="1" prompt="このセルに年を入力します" sqref="K3" xr:uid="{00000000-0002-0000-0000-000006000000}"/>
    <dataValidation allowBlank="1" showInputMessage="1" showErrorMessage="1" prompt="この行には、このカレンダーの曜日名が含まれます。このセルには、週の最初の曜日が含まれます。最初の曜日を変更するには、セル K4 に新しい曜日を入力します" sqref="B2" xr:uid="{00000000-0002-0000-0000-000007000000}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 xr:uid="{00000000-0002-0000-0000-000008000000}"/>
    <dataValidation allowBlank="1" showErrorMessage="1" prompt="このセルの年は、セル K2 に入力された年に基づいて自動的に更新されます。下のカレンダーには、細字フォントの網掛けの前の月と次の月の日付が含まれます" sqref="B1" xr:uid="{00000000-0002-0000-0000-000009000000}"/>
    <dataValidation allowBlank="1" showInputMessage="1" showErrorMessage="1" prompt="曜日は自動的に決定されます" sqref="C2:H2" xr:uid="{00000000-0002-0000-0000-00000A000000}"/>
    <dataValidation allowBlank="1" showInputMessage="1" showErrorMessage="1" prompt="この行と行 6、8、10、12、14 は、上のセルのカレンダー日に関連する毎日のメモを入力するためのセルです" sqref="B4" xr:uid="{00000000-0002-0000-0000-00000B000000}"/>
    <dataValidation allowBlank="1" showInputMessage="1" showErrorMessage="1" prompt="このセルにメモを入力します" sqref="E13:H14" xr:uid="{00000000-0002-0000-0000-00000C000000}"/>
    <dataValidation allowBlank="1" showInputMessage="1" showErrorMessage="1" prompt="右のセルにメモを入力します" sqref="D13:D14" xr:uid="{00000000-0002-0000-0000-00000D000000}"/>
    <dataValidation allowBlank="1" showInputMessage="1" showErrorMessage="1" prompt="このセルの年が自動的に更新されます。年を変更するには、セル K3 で別の年を選択します。" sqref="C1" xr:uid="{68DB1B5F-672F-42EA-B173-279D18DF96BF}"/>
  </dataValidations>
  <printOptions horizontalCentered="1" verticalCentered="1"/>
  <pageMargins left="0.7" right="0.7" top="0.75" bottom="0.75" header="0.3" footer="0.3"/>
  <pageSetup paperSize="9" orientation="landscape" r:id="rId1"/>
  <headerFooter differentFirst="1" alignWithMargins="0">
    <oddFooter>Page &amp;P of &amp;N</oddFooter>
  </headerFooter>
  <customProperties>
    <customPr name="SheetChanged" r:id="rId2"/>
  </customProperties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9" tint="-0.249977111117893"/>
    <pageSetUpPr fitToPage="1"/>
  </sheetPr>
  <dimension ref="B1:H14"/>
  <sheetViews>
    <sheetView showGridLines="0" zoomScale="90" zoomScaleNormal="90" workbookViewId="0">
      <selection activeCell="B2" sqref="B2"/>
    </sheetView>
  </sheetViews>
  <sheetFormatPr defaultColWidth="8.90625" defaultRowHeight="15" x14ac:dyDescent="0.3"/>
  <cols>
    <col min="1" max="1" width="2.81640625" style="1" customWidth="1"/>
    <col min="2" max="2" width="18.453125" style="1" customWidth="1"/>
    <col min="3" max="8" width="17.81640625" style="1" customWidth="1"/>
    <col min="9" max="9" width="2.81640625" style="1" customWidth="1"/>
    <col min="10" max="16384" width="8.90625" style="1"/>
  </cols>
  <sheetData>
    <row r="1" spans="2:8" ht="59.25" customHeight="1" x14ac:dyDescent="0.3">
      <c r="B1" s="24" t="str">
        <f>CalendarYear&amp;"年10月 "</f>
        <v xml:space="preserve">2026年10月 </v>
      </c>
      <c r="C1" s="25"/>
      <c r="D1" s="25"/>
      <c r="E1" s="26"/>
      <c r="F1" s="26"/>
      <c r="G1" s="26"/>
      <c r="H1" s="27"/>
    </row>
    <row r="2" spans="2:8" ht="21.75" customHeight="1" x14ac:dyDescent="0.3">
      <c r="B2" s="7" t="str">
        <f>IF(週の開始日="日曜日", "日曜日","月曜日")</f>
        <v>日曜日</v>
      </c>
      <c r="C2" s="7" t="str">
        <f t="shared" ref="C2:H2" si="0">UPPER(TEXT(C3,"aaaa"))</f>
        <v>月曜日</v>
      </c>
      <c r="D2" s="7" t="str">
        <f t="shared" si="0"/>
        <v>火曜日</v>
      </c>
      <c r="E2" s="7" t="str">
        <f t="shared" si="0"/>
        <v>水曜日</v>
      </c>
      <c r="F2" s="7" t="str">
        <f t="shared" si="0"/>
        <v>木曜日</v>
      </c>
      <c r="G2" s="7" t="str">
        <f t="shared" si="0"/>
        <v>金曜日</v>
      </c>
      <c r="H2" s="7" t="str">
        <f t="shared" si="0"/>
        <v>土曜日</v>
      </c>
    </row>
    <row r="3" spans="2:8" ht="19.5" customHeight="1" x14ac:dyDescent="0.3">
      <c r="B3" s="52">
        <f t="array" ref="B3:H3">DaysAndWeeks+DATE(CalendarYear,10,1)-WEEKDAY(DATE(CalendarYear,10,1),(週の開始日="月曜日")+1)+1</f>
        <v>46292</v>
      </c>
      <c r="C3" s="52">
        <v>46293</v>
      </c>
      <c r="D3" s="52">
        <v>46294</v>
      </c>
      <c r="E3" s="52">
        <v>46295</v>
      </c>
      <c r="F3" s="52">
        <v>46296</v>
      </c>
      <c r="G3" s="52">
        <v>46297</v>
      </c>
      <c r="H3" s="52">
        <v>46298</v>
      </c>
    </row>
    <row r="4" spans="2:8" ht="57.9" customHeight="1" x14ac:dyDescent="0.3">
      <c r="B4" s="52"/>
      <c r="C4" s="52"/>
      <c r="D4" s="52"/>
      <c r="E4" s="52"/>
      <c r="F4" s="52"/>
      <c r="G4" s="52"/>
      <c r="H4" s="52"/>
    </row>
    <row r="5" spans="2:8" ht="19.5" customHeight="1" x14ac:dyDescent="0.3">
      <c r="B5" s="53">
        <f t="array" ref="B5:H5">DaysAndWeeks+DATE(CalendarYear,10,1)-WEEKDAY(DATE(CalendarYear,10,1),(週の開始日="月曜日")+1)+8</f>
        <v>46299</v>
      </c>
      <c r="C5" s="53">
        <v>46300</v>
      </c>
      <c r="D5" s="53">
        <v>46301</v>
      </c>
      <c r="E5" s="53">
        <v>46302</v>
      </c>
      <c r="F5" s="53">
        <v>46303</v>
      </c>
      <c r="G5" s="53">
        <v>46304</v>
      </c>
      <c r="H5" s="53">
        <v>46305</v>
      </c>
    </row>
    <row r="6" spans="2:8" ht="57.9" customHeight="1" x14ac:dyDescent="0.3">
      <c r="B6" s="53"/>
      <c r="C6" s="53"/>
      <c r="D6" s="53"/>
      <c r="E6" s="53"/>
      <c r="F6" s="53"/>
      <c r="G6" s="53"/>
      <c r="H6" s="53"/>
    </row>
    <row r="7" spans="2:8" ht="19.5" customHeight="1" x14ac:dyDescent="0.3">
      <c r="B7" s="52">
        <f t="array" ref="B7:H7">DaysAndWeeks+DATE(CalendarYear,10,1)-WEEKDAY(DATE(CalendarYear,10,1),(週の開始日="月曜日")+1)+15</f>
        <v>46306</v>
      </c>
      <c r="C7" s="52">
        <v>46307</v>
      </c>
      <c r="D7" s="52">
        <v>46308</v>
      </c>
      <c r="E7" s="52">
        <v>46309</v>
      </c>
      <c r="F7" s="52">
        <v>46310</v>
      </c>
      <c r="G7" s="52">
        <v>46311</v>
      </c>
      <c r="H7" s="52">
        <v>46312</v>
      </c>
    </row>
    <row r="8" spans="2:8" ht="57.9" customHeight="1" x14ac:dyDescent="0.3">
      <c r="B8" s="52"/>
      <c r="C8" s="52"/>
      <c r="D8" s="52"/>
      <c r="E8" s="52"/>
      <c r="F8" s="52"/>
      <c r="G8" s="52"/>
      <c r="H8" s="52"/>
    </row>
    <row r="9" spans="2:8" ht="19.5" customHeight="1" x14ac:dyDescent="0.3">
      <c r="B9" s="53">
        <f t="array" ref="B9:H9">DaysAndWeeks+DATE(CalendarYear,10,1)-WEEKDAY(DATE(CalendarYear,10,1),(週の開始日="月曜日")+1)+22</f>
        <v>46313</v>
      </c>
      <c r="C9" s="53">
        <v>46314</v>
      </c>
      <c r="D9" s="53">
        <v>46315</v>
      </c>
      <c r="E9" s="53">
        <v>46316</v>
      </c>
      <c r="F9" s="53">
        <v>46317</v>
      </c>
      <c r="G9" s="53">
        <v>46318</v>
      </c>
      <c r="H9" s="53">
        <v>46319</v>
      </c>
    </row>
    <row r="10" spans="2:8" ht="57.9" customHeight="1" x14ac:dyDescent="0.3">
      <c r="B10" s="53"/>
      <c r="C10" s="53"/>
      <c r="D10" s="53"/>
      <c r="E10" s="53"/>
      <c r="F10" s="53"/>
      <c r="G10" s="53"/>
      <c r="H10" s="53"/>
    </row>
    <row r="11" spans="2:8" ht="19.5" customHeight="1" x14ac:dyDescent="0.3">
      <c r="B11" s="52">
        <f t="array" ref="B11:H11">DaysAndWeeks+DATE(CalendarYear,10,1)-WEEKDAY(DATE(CalendarYear,10,1),(週の開始日="月曜日")+1)+29</f>
        <v>46320</v>
      </c>
      <c r="C11" s="52">
        <v>46321</v>
      </c>
      <c r="D11" s="52">
        <v>46322</v>
      </c>
      <c r="E11" s="52">
        <v>46323</v>
      </c>
      <c r="F11" s="52">
        <v>46324</v>
      </c>
      <c r="G11" s="52">
        <v>46325</v>
      </c>
      <c r="H11" s="52">
        <v>46326</v>
      </c>
    </row>
    <row r="12" spans="2:8" ht="57.9" customHeight="1" x14ac:dyDescent="0.3">
      <c r="B12" s="52"/>
      <c r="C12" s="52"/>
      <c r="D12" s="52"/>
      <c r="E12" s="52"/>
      <c r="F12" s="52"/>
      <c r="G12" s="52"/>
      <c r="H12" s="52"/>
    </row>
    <row r="13" spans="2:8" ht="19.5" customHeight="1" x14ac:dyDescent="0.3">
      <c r="B13" s="53">
        <f t="array" ref="B13:C13">DaysAndWeeks+DATE(CalendarYear,10,1)-WEEKDAY(DATE(CalendarYear,10,1),(週の開始日="月曜日")+1)+36</f>
        <v>46327</v>
      </c>
      <c r="C13" s="53">
        <v>46328</v>
      </c>
      <c r="D13" s="55" t="s">
        <v>0</v>
      </c>
      <c r="E13" s="84"/>
      <c r="F13" s="84"/>
      <c r="G13" s="84"/>
      <c r="H13" s="85"/>
    </row>
    <row r="14" spans="2:8" ht="57.9" customHeight="1" x14ac:dyDescent="0.3">
      <c r="B14" s="53"/>
      <c r="C14" s="53"/>
      <c r="D14" s="15"/>
      <c r="E14" s="86"/>
      <c r="F14" s="86"/>
      <c r="G14" s="86"/>
      <c r="H14" s="87"/>
    </row>
  </sheetData>
  <mergeCells count="1">
    <mergeCell ref="E13:H14"/>
  </mergeCells>
  <phoneticPr fontId="33"/>
  <conditionalFormatting sqref="B13:D13">
    <cfRule type="expression" dxfId="8" priority="1">
      <formula>AND(DAY(B13)&gt;=1,DAY(B13)&lt;=15)</formula>
    </cfRule>
  </conditionalFormatting>
  <conditionalFormatting sqref="B3:G3">
    <cfRule type="expression" dxfId="7" priority="3">
      <formula>DAY(B3)&gt;8</formula>
    </cfRule>
  </conditionalFormatting>
  <conditionalFormatting sqref="B11:H11">
    <cfRule type="expression" dxfId="6" priority="4">
      <formula>AND(DAY(B11)&gt;=1,DAY(B11)&lt;=15)</formula>
    </cfRule>
  </conditionalFormatting>
  <dataValidations count="9">
    <dataValidation allowBlank="1" showInputMessage="1" showErrorMessage="1" prompt="曜日は自動的に決定されます" sqref="C2:H2" xr:uid="{00000000-0002-0000-0900-000000000000}"/>
    <dataValidation allowBlank="1" showErrorMessage="1" prompt="このセルの年は、1 月のワークシートに入力された年に基づいて自動的に更新されます。下のカレンダーには、前の月と次の月の日付が薄い色のフォントで表示されます。" sqref="B1" xr:uid="{00000000-0002-0000-0900-000001000000}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 xr:uid="{00000000-0002-0000-0900-000002000000}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4 に新しい曜日を入力します" sqref="B2" xr:uid="{00000000-0002-0000-0900-000003000000}"/>
    <dataValidation allowBlank="1" showInputMessage="1" showErrorMessage="1" prompt="10 月の月間カレンダー" sqref="A1" xr:uid="{00000000-0002-0000-0900-000005000000}"/>
    <dataValidation allowBlank="1" showInputMessage="1" showErrorMessage="1" prompt="右側のセルにメモを入力します" sqref="D13:D14" xr:uid="{00000000-0002-0000-0900-000006000000}"/>
    <dataValidation allowBlank="1" showInputMessage="1" showErrorMessage="1" prompt="このセルにメモを入力します" sqref="E13:H14" xr:uid="{00000000-0002-0000-0900-000007000000}"/>
    <dataValidation allowBlank="1" showInputMessage="1" showErrorMessage="1" prompt="この行と行 6、8、10、12、14 は、上のセルのカレンダー日に関連する毎日のメモを入力するためのセルです" sqref="B4" xr:uid="{00000000-0002-0000-0900-000008000000}"/>
    <dataValidation allowBlank="1" showInputMessage="1" showErrorMessage="1" prompt="このセルの年が自動的に更新されます。年を変更するには、1 月のワークシートのセル K3 で別の年を選択します。" sqref="C1" xr:uid="{873421E6-8E6D-4E29-8E27-EC2434AD0373}"/>
  </dataValidations>
  <printOptions horizontalCentered="1" verticalCentered="1"/>
  <pageMargins left="0.7" right="0.7" top="0.75" bottom="0.75" header="0.3" footer="0.3"/>
  <pageSetup paperSize="9" scale="84" orientation="landscape" r:id="rId1"/>
  <headerFooter differentFirst="1"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theme="9" tint="-0.499984740745262"/>
    <pageSetUpPr fitToPage="1"/>
  </sheetPr>
  <dimension ref="B1:H14"/>
  <sheetViews>
    <sheetView showGridLines="0" zoomScale="90" zoomScaleNormal="90" workbookViewId="0">
      <selection activeCell="B2" sqref="B2"/>
    </sheetView>
  </sheetViews>
  <sheetFormatPr defaultColWidth="8.90625" defaultRowHeight="15" x14ac:dyDescent="0.3"/>
  <cols>
    <col min="1" max="1" width="2.81640625" style="1" customWidth="1"/>
    <col min="2" max="2" width="18.453125" style="1" customWidth="1"/>
    <col min="3" max="8" width="17.81640625" style="1" customWidth="1"/>
    <col min="9" max="9" width="2.81640625" style="1" customWidth="1"/>
    <col min="10" max="16384" width="8.90625" style="1"/>
  </cols>
  <sheetData>
    <row r="1" spans="2:8" ht="59.25" customHeight="1" x14ac:dyDescent="0.3">
      <c r="B1" s="20" t="str">
        <f>CalendarYear&amp;"年11月 "</f>
        <v xml:space="preserve">2026年11月 </v>
      </c>
      <c r="C1" s="21"/>
      <c r="D1" s="21"/>
      <c r="E1" s="22"/>
      <c r="F1" s="22"/>
      <c r="G1" s="22"/>
      <c r="H1" s="23"/>
    </row>
    <row r="2" spans="2:8" ht="21.75" customHeight="1" x14ac:dyDescent="0.3">
      <c r="B2" s="7" t="str">
        <f>IF(週の開始日="日曜日", "日曜日","月曜日")</f>
        <v>日曜日</v>
      </c>
      <c r="C2" s="7" t="str">
        <f t="shared" ref="C2:H2" si="0">UPPER(TEXT(C3,"aaaa"))</f>
        <v>月曜日</v>
      </c>
      <c r="D2" s="7" t="str">
        <f t="shared" si="0"/>
        <v>火曜日</v>
      </c>
      <c r="E2" s="7" t="str">
        <f t="shared" si="0"/>
        <v>水曜日</v>
      </c>
      <c r="F2" s="7" t="str">
        <f t="shared" si="0"/>
        <v>木曜日</v>
      </c>
      <c r="G2" s="7" t="str">
        <f t="shared" si="0"/>
        <v>金曜日</v>
      </c>
      <c r="H2" s="7" t="str">
        <f t="shared" si="0"/>
        <v>土曜日</v>
      </c>
    </row>
    <row r="3" spans="2:8" ht="19.5" customHeight="1" x14ac:dyDescent="0.3">
      <c r="B3" s="52">
        <f t="array" ref="B3:H3">DaysAndWeeks+DATE(CalendarYear,11,1)-WEEKDAY(DATE(CalendarYear,11,1),(週の開始日="月曜日")+1)+1</f>
        <v>46327</v>
      </c>
      <c r="C3" s="52">
        <v>46328</v>
      </c>
      <c r="D3" s="52">
        <v>46329</v>
      </c>
      <c r="E3" s="52">
        <v>46330</v>
      </c>
      <c r="F3" s="52">
        <v>46331</v>
      </c>
      <c r="G3" s="52">
        <v>46332</v>
      </c>
      <c r="H3" s="52">
        <v>46333</v>
      </c>
    </row>
    <row r="4" spans="2:8" ht="57.9" customHeight="1" x14ac:dyDescent="0.3">
      <c r="B4" s="52"/>
      <c r="C4" s="52"/>
      <c r="D4" s="52"/>
      <c r="E4" s="52"/>
      <c r="F4" s="52"/>
      <c r="G4" s="52"/>
      <c r="H4" s="52"/>
    </row>
    <row r="5" spans="2:8" ht="19.5" customHeight="1" x14ac:dyDescent="0.3">
      <c r="B5" s="53">
        <f t="array" ref="B5:H5">DaysAndWeeks+DATE(CalendarYear,11,1)-WEEKDAY(DATE(CalendarYear,11,1),(週の開始日="月曜日")+1)+8</f>
        <v>46334</v>
      </c>
      <c r="C5" s="53">
        <v>46335</v>
      </c>
      <c r="D5" s="53">
        <v>46336</v>
      </c>
      <c r="E5" s="53">
        <v>46337</v>
      </c>
      <c r="F5" s="53">
        <v>46338</v>
      </c>
      <c r="G5" s="53">
        <v>46339</v>
      </c>
      <c r="H5" s="53">
        <v>46340</v>
      </c>
    </row>
    <row r="6" spans="2:8" ht="57.9" customHeight="1" x14ac:dyDescent="0.3">
      <c r="B6" s="53"/>
      <c r="C6" s="53"/>
      <c r="D6" s="53"/>
      <c r="E6" s="53"/>
      <c r="F6" s="53"/>
      <c r="G6" s="53"/>
      <c r="H6" s="53"/>
    </row>
    <row r="7" spans="2:8" ht="19.5" customHeight="1" x14ac:dyDescent="0.3">
      <c r="B7" s="52">
        <f t="array" ref="B7:H7">DaysAndWeeks+DATE(CalendarYear,11,1)-WEEKDAY(DATE(CalendarYear,11,1),(週の開始日="月曜日")+1)+15</f>
        <v>46341</v>
      </c>
      <c r="C7" s="52">
        <v>46342</v>
      </c>
      <c r="D7" s="52">
        <v>46343</v>
      </c>
      <c r="E7" s="52">
        <v>46344</v>
      </c>
      <c r="F7" s="52">
        <v>46345</v>
      </c>
      <c r="G7" s="52">
        <v>46346</v>
      </c>
      <c r="H7" s="52">
        <v>46347</v>
      </c>
    </row>
    <row r="8" spans="2:8" ht="57.9" customHeight="1" x14ac:dyDescent="0.3">
      <c r="B8" s="52"/>
      <c r="C8" s="52"/>
      <c r="D8" s="52"/>
      <c r="E8" s="52"/>
      <c r="F8" s="52"/>
      <c r="G8" s="52"/>
      <c r="H8" s="52"/>
    </row>
    <row r="9" spans="2:8" ht="19.5" customHeight="1" x14ac:dyDescent="0.3">
      <c r="B9" s="53">
        <f t="array" ref="B9:H9">DaysAndWeeks+DATE(CalendarYear,11,1)-WEEKDAY(DATE(CalendarYear,11,1),(週の開始日="月曜日")+1)+22</f>
        <v>46348</v>
      </c>
      <c r="C9" s="53">
        <v>46349</v>
      </c>
      <c r="D9" s="53">
        <v>46350</v>
      </c>
      <c r="E9" s="53">
        <v>46351</v>
      </c>
      <c r="F9" s="53">
        <v>46352</v>
      </c>
      <c r="G9" s="53">
        <v>46353</v>
      </c>
      <c r="H9" s="53">
        <v>46354</v>
      </c>
    </row>
    <row r="10" spans="2:8" ht="57.9" customHeight="1" x14ac:dyDescent="0.3">
      <c r="B10" s="53"/>
      <c r="C10" s="53"/>
      <c r="D10" s="53"/>
      <c r="E10" s="53"/>
      <c r="F10" s="53"/>
      <c r="G10" s="53"/>
      <c r="H10" s="53"/>
    </row>
    <row r="11" spans="2:8" ht="19.5" customHeight="1" x14ac:dyDescent="0.3">
      <c r="B11" s="52">
        <f t="array" ref="B11:H11">DaysAndWeeks+DATE(CalendarYear,11,1)-WEEKDAY(DATE(CalendarYear,11,1),(週の開始日="月曜日")+1)+29</f>
        <v>46355</v>
      </c>
      <c r="C11" s="52">
        <v>46356</v>
      </c>
      <c r="D11" s="52">
        <v>46357</v>
      </c>
      <c r="E11" s="52">
        <v>46358</v>
      </c>
      <c r="F11" s="52">
        <v>46359</v>
      </c>
      <c r="G11" s="52">
        <v>46360</v>
      </c>
      <c r="H11" s="52">
        <v>46361</v>
      </c>
    </row>
    <row r="12" spans="2:8" ht="57.9" customHeight="1" x14ac:dyDescent="0.3">
      <c r="B12" s="52"/>
      <c r="C12" s="52"/>
      <c r="D12" s="52"/>
      <c r="E12" s="52"/>
      <c r="F12" s="52"/>
      <c r="G12" s="52"/>
      <c r="H12" s="52"/>
    </row>
    <row r="13" spans="2:8" ht="19.5" customHeight="1" x14ac:dyDescent="0.3">
      <c r="B13" s="53">
        <f t="array" ref="B13:C13">DaysAndWeeks+DATE(CalendarYear,11,1)-WEEKDAY(DATE(CalendarYear,11,1),(週の開始日="月曜日")+1)+36</f>
        <v>46362</v>
      </c>
      <c r="C13" s="53">
        <v>46363</v>
      </c>
      <c r="D13" s="55" t="s">
        <v>0</v>
      </c>
      <c r="E13" s="84"/>
      <c r="F13" s="84"/>
      <c r="G13" s="84"/>
      <c r="H13" s="85"/>
    </row>
    <row r="14" spans="2:8" ht="57.9" customHeight="1" x14ac:dyDescent="0.3">
      <c r="B14" s="53"/>
      <c r="C14" s="53"/>
      <c r="D14" s="15"/>
      <c r="E14" s="86"/>
      <c r="F14" s="86"/>
      <c r="G14" s="86"/>
      <c r="H14" s="87"/>
    </row>
  </sheetData>
  <mergeCells count="1">
    <mergeCell ref="E13:H14"/>
  </mergeCells>
  <phoneticPr fontId="33"/>
  <conditionalFormatting sqref="B13:D13">
    <cfRule type="expression" dxfId="5" priority="1">
      <formula>AND(DAY(B13)&gt;=1,DAY(B13)&lt;=15)</formula>
    </cfRule>
  </conditionalFormatting>
  <conditionalFormatting sqref="B3:G3">
    <cfRule type="expression" dxfId="4" priority="4">
      <formula>DAY(B3)&gt;8</formula>
    </cfRule>
  </conditionalFormatting>
  <conditionalFormatting sqref="B11:H11">
    <cfRule type="expression" dxfId="3" priority="5">
      <formula>AND(DAY(B11)&gt;=1,DAY(B11)&lt;=15)</formula>
    </cfRule>
  </conditionalFormatting>
  <dataValidations count="9">
    <dataValidation allowBlank="1" showInputMessage="1" showErrorMessage="1" prompt="曜日は自動的に決定されます" sqref="C2:H2" xr:uid="{00000000-0002-0000-0A00-000000000000}"/>
    <dataValidation allowBlank="1" showErrorMessage="1" prompt="このセルの年は、1 月のワークシートに入力された年に基づいて自動的に更新されます。下のカレンダーには、前の月と次の月の日付が薄い色のフォントで表示されます。" sqref="B1" xr:uid="{00000000-0002-0000-0A00-000001000000}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 xr:uid="{00000000-0002-0000-0A00-000002000000}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4 に新しい曜日を入力します" sqref="B2" xr:uid="{00000000-0002-0000-0A00-000003000000}"/>
    <dataValidation allowBlank="1" showInputMessage="1" showErrorMessage="1" prompt="11 月の月間カレンダー" sqref="A1" xr:uid="{00000000-0002-0000-0A00-000005000000}"/>
    <dataValidation allowBlank="1" showInputMessage="1" showErrorMessage="1" prompt="右側のセルにメモを入力します" sqref="D13:D14" xr:uid="{00000000-0002-0000-0A00-000006000000}"/>
    <dataValidation allowBlank="1" showInputMessage="1" showErrorMessage="1" prompt="このセルにメモを入力します" sqref="E13:H14" xr:uid="{00000000-0002-0000-0A00-000007000000}"/>
    <dataValidation allowBlank="1" showInputMessage="1" showErrorMessage="1" prompt="この行と行 6、8、10、12、14 は、上のセルのカレンダー日に関連する毎日のメモを入力するためのセルです" sqref="B4" xr:uid="{00000000-0002-0000-0A00-000008000000}"/>
    <dataValidation allowBlank="1" showInputMessage="1" showErrorMessage="1" prompt="このセルの年が自動的に更新されます。年を変更するには、1 月のワークシートのセル K3 で別の年を選択します。" sqref="C1" xr:uid="{3A4E290F-6134-4539-A45D-9C6B0C71CC5F}"/>
  </dataValidations>
  <printOptions horizontalCentered="1" verticalCentered="1"/>
  <pageMargins left="0.7" right="0.7" top="0.75" bottom="0.75" header="0.3" footer="0.3"/>
  <pageSetup paperSize="9" scale="84" orientation="landscape" r:id="rId1"/>
  <headerFooter differentFirst="1">
    <oddFooter>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theme="6" tint="-0.249977111117893"/>
    <pageSetUpPr fitToPage="1"/>
  </sheetPr>
  <dimension ref="B1:H14"/>
  <sheetViews>
    <sheetView showGridLines="0" zoomScale="90" zoomScaleNormal="90" workbookViewId="0">
      <selection activeCell="B2" sqref="B2"/>
    </sheetView>
  </sheetViews>
  <sheetFormatPr defaultColWidth="8.90625" defaultRowHeight="15" x14ac:dyDescent="0.3"/>
  <cols>
    <col min="1" max="1" width="2.81640625" style="1" customWidth="1"/>
    <col min="2" max="2" width="18.453125" style="1" customWidth="1"/>
    <col min="3" max="8" width="17.81640625" style="1" customWidth="1"/>
    <col min="9" max="9" width="2.81640625" style="1" customWidth="1"/>
    <col min="10" max="16384" width="8.90625" style="1"/>
  </cols>
  <sheetData>
    <row r="1" spans="2:8" ht="59.25" customHeight="1" x14ac:dyDescent="0.3">
      <c r="B1" s="16" t="str">
        <f>CalendarYear&amp;"年12月 "</f>
        <v xml:space="preserve">2026年12月 </v>
      </c>
      <c r="C1" s="17"/>
      <c r="D1" s="17"/>
      <c r="E1" s="18"/>
      <c r="F1" s="18"/>
      <c r="G1" s="18"/>
      <c r="H1" s="19"/>
    </row>
    <row r="2" spans="2:8" ht="21.75" customHeight="1" x14ac:dyDescent="0.3">
      <c r="B2" s="7" t="str">
        <f>IF(週の開始日="日曜日", "日曜日","月曜日")</f>
        <v>日曜日</v>
      </c>
      <c r="C2" s="7" t="str">
        <f t="shared" ref="C2:H2" si="0">UPPER(TEXT(C3,"aaaa"))</f>
        <v>月曜日</v>
      </c>
      <c r="D2" s="7" t="str">
        <f t="shared" si="0"/>
        <v>火曜日</v>
      </c>
      <c r="E2" s="7" t="str">
        <f t="shared" si="0"/>
        <v>水曜日</v>
      </c>
      <c r="F2" s="7" t="str">
        <f t="shared" si="0"/>
        <v>木曜日</v>
      </c>
      <c r="G2" s="7" t="str">
        <f t="shared" si="0"/>
        <v>金曜日</v>
      </c>
      <c r="H2" s="7" t="str">
        <f t="shared" si="0"/>
        <v>土曜日</v>
      </c>
    </row>
    <row r="3" spans="2:8" ht="19.5" customHeight="1" x14ac:dyDescent="0.3">
      <c r="B3" s="52">
        <f t="array" ref="B3:H3">DaysAndWeeks+DATE(CalendarYear,12,1)-WEEKDAY(DATE(CalendarYear,12,1),(週の開始日="月曜日")+1)+1</f>
        <v>46355</v>
      </c>
      <c r="C3" s="52">
        <v>46356</v>
      </c>
      <c r="D3" s="52">
        <v>46357</v>
      </c>
      <c r="E3" s="52">
        <v>46358</v>
      </c>
      <c r="F3" s="52">
        <v>46359</v>
      </c>
      <c r="G3" s="52">
        <v>46360</v>
      </c>
      <c r="H3" s="52">
        <v>46361</v>
      </c>
    </row>
    <row r="4" spans="2:8" ht="57.9" customHeight="1" x14ac:dyDescent="0.3">
      <c r="B4" s="52"/>
      <c r="C4" s="52"/>
      <c r="D4" s="52"/>
      <c r="E4" s="52"/>
      <c r="F4" s="52"/>
      <c r="G4" s="52"/>
      <c r="H4" s="52"/>
    </row>
    <row r="5" spans="2:8" ht="19.5" customHeight="1" x14ac:dyDescent="0.3">
      <c r="B5" s="53">
        <f t="array" ref="B5:H5">DaysAndWeeks+DATE(CalendarYear,12,1)-WEEKDAY(DATE(CalendarYear,12,1),(週の開始日="月曜日")+1)+8</f>
        <v>46362</v>
      </c>
      <c r="C5" s="53">
        <v>46363</v>
      </c>
      <c r="D5" s="53">
        <v>46364</v>
      </c>
      <c r="E5" s="53">
        <v>46365</v>
      </c>
      <c r="F5" s="53">
        <v>46366</v>
      </c>
      <c r="G5" s="53">
        <v>46367</v>
      </c>
      <c r="H5" s="53">
        <v>46368</v>
      </c>
    </row>
    <row r="6" spans="2:8" ht="57.9" customHeight="1" x14ac:dyDescent="0.3">
      <c r="B6" s="53"/>
      <c r="C6" s="53"/>
      <c r="D6" s="53"/>
      <c r="E6" s="53"/>
      <c r="F6" s="53"/>
      <c r="G6" s="53"/>
      <c r="H6" s="53"/>
    </row>
    <row r="7" spans="2:8" ht="19.5" customHeight="1" x14ac:dyDescent="0.3">
      <c r="B7" s="52">
        <f t="array" ref="B7:H7">DaysAndWeeks+DATE(CalendarYear,12,1)-WEEKDAY(DATE(CalendarYear,12,1),(週の開始日="月曜日")+1)+15</f>
        <v>46369</v>
      </c>
      <c r="C7" s="52">
        <v>46370</v>
      </c>
      <c r="D7" s="52">
        <v>46371</v>
      </c>
      <c r="E7" s="52">
        <v>46372</v>
      </c>
      <c r="F7" s="52">
        <v>46373</v>
      </c>
      <c r="G7" s="52">
        <v>46374</v>
      </c>
      <c r="H7" s="52">
        <v>46375</v>
      </c>
    </row>
    <row r="8" spans="2:8" ht="57.9" customHeight="1" x14ac:dyDescent="0.3">
      <c r="B8" s="52"/>
      <c r="C8" s="52"/>
      <c r="D8" s="52"/>
      <c r="E8" s="52"/>
      <c r="F8" s="52"/>
      <c r="G8" s="52"/>
      <c r="H8" s="52"/>
    </row>
    <row r="9" spans="2:8" ht="19.5" customHeight="1" x14ac:dyDescent="0.3">
      <c r="B9" s="53">
        <f t="array" ref="B9:H9">DaysAndWeeks+DATE(CalendarYear,12,1)-WEEKDAY(DATE(CalendarYear,12,1),(週の開始日="月曜日")+1)+22</f>
        <v>46376</v>
      </c>
      <c r="C9" s="53">
        <v>46377</v>
      </c>
      <c r="D9" s="53">
        <v>46378</v>
      </c>
      <c r="E9" s="53">
        <v>46379</v>
      </c>
      <c r="F9" s="53">
        <v>46380</v>
      </c>
      <c r="G9" s="53">
        <v>46381</v>
      </c>
      <c r="H9" s="53">
        <v>46382</v>
      </c>
    </row>
    <row r="10" spans="2:8" ht="57.9" customHeight="1" x14ac:dyDescent="0.3">
      <c r="B10" s="53"/>
      <c r="C10" s="53"/>
      <c r="D10" s="53"/>
      <c r="E10" s="53"/>
      <c r="F10" s="53"/>
      <c r="G10" s="53"/>
      <c r="H10" s="53"/>
    </row>
    <row r="11" spans="2:8" ht="19.5" customHeight="1" x14ac:dyDescent="0.3">
      <c r="B11" s="52">
        <f t="array" ref="B11:H11">DaysAndWeeks+DATE(CalendarYear,12,1)-WEEKDAY(DATE(CalendarYear,12,1),(週の開始日="月曜日")+1)+29</f>
        <v>46383</v>
      </c>
      <c r="C11" s="52">
        <v>46384</v>
      </c>
      <c r="D11" s="52">
        <v>46385</v>
      </c>
      <c r="E11" s="52">
        <v>46386</v>
      </c>
      <c r="F11" s="52">
        <v>46387</v>
      </c>
      <c r="G11" s="52">
        <v>46388</v>
      </c>
      <c r="H11" s="52">
        <v>46389</v>
      </c>
    </row>
    <row r="12" spans="2:8" ht="57.9" customHeight="1" x14ac:dyDescent="0.3">
      <c r="B12" s="52"/>
      <c r="C12" s="52"/>
      <c r="D12" s="52"/>
      <c r="E12" s="52"/>
      <c r="F12" s="52"/>
      <c r="G12" s="52"/>
      <c r="H12" s="52"/>
    </row>
    <row r="13" spans="2:8" ht="19.5" customHeight="1" x14ac:dyDescent="0.3">
      <c r="B13" s="53">
        <f t="array" ref="B13:C13">DaysAndWeeks+DATE(CalendarYear,12,1)-WEEKDAY(DATE(CalendarYear,12,1),(週の開始日="月曜日")+1)+36</f>
        <v>46390</v>
      </c>
      <c r="C13" s="53">
        <v>46391</v>
      </c>
      <c r="D13" s="55" t="s">
        <v>0</v>
      </c>
      <c r="E13" s="84"/>
      <c r="F13" s="84"/>
      <c r="G13" s="84"/>
      <c r="H13" s="85"/>
    </row>
    <row r="14" spans="2:8" ht="57.9" customHeight="1" x14ac:dyDescent="0.3">
      <c r="B14" s="53"/>
      <c r="C14" s="53"/>
      <c r="D14" s="15"/>
      <c r="E14" s="86"/>
      <c r="F14" s="86"/>
      <c r="G14" s="86"/>
      <c r="H14" s="87"/>
    </row>
  </sheetData>
  <mergeCells count="1">
    <mergeCell ref="E13:H14"/>
  </mergeCells>
  <phoneticPr fontId="33"/>
  <conditionalFormatting sqref="B13:D13">
    <cfRule type="expression" dxfId="2" priority="1">
      <formula>AND(DAY(B13)&gt;=1,DAY(B13)&lt;=15)</formula>
    </cfRule>
  </conditionalFormatting>
  <conditionalFormatting sqref="B3:G3">
    <cfRule type="expression" dxfId="1" priority="3">
      <formula>DAY(B3)&gt;8</formula>
    </cfRule>
  </conditionalFormatting>
  <conditionalFormatting sqref="B11:H11">
    <cfRule type="expression" dxfId="0" priority="4">
      <formula>AND(DAY(B11)&gt;=1,DAY(B11)&lt;=15)</formula>
    </cfRule>
  </conditionalFormatting>
  <dataValidations count="9">
    <dataValidation allowBlank="1" showInputMessage="1" showErrorMessage="1" prompt="曜日は自動的に決定されます" sqref="C2:H2" xr:uid="{00000000-0002-0000-0B00-000000000000}"/>
    <dataValidation allowBlank="1" showErrorMessage="1" prompt="このセルの年は、1 月のワークシートに入力された年に基づいて自動的に更新されます。下のカレンダーには、前の月と次の月の日付が薄い色のフォントで表示されます。" sqref="B1" xr:uid="{00000000-0002-0000-0B00-000001000000}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 xr:uid="{00000000-0002-0000-0B00-000002000000}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4 に新しい曜日を入力します" sqref="B2" xr:uid="{00000000-0002-0000-0B00-000003000000}"/>
    <dataValidation allowBlank="1" showInputMessage="1" showErrorMessage="1" prompt="12 月の月間カレンダー" sqref="A1" xr:uid="{00000000-0002-0000-0B00-000005000000}"/>
    <dataValidation allowBlank="1" showInputMessage="1" showErrorMessage="1" prompt="右側のセルにメモを入力します" sqref="D13:D14" xr:uid="{00000000-0002-0000-0B00-000006000000}"/>
    <dataValidation allowBlank="1" showInputMessage="1" showErrorMessage="1" prompt="このセルにメモを入力します" sqref="E13:H14" xr:uid="{00000000-0002-0000-0B00-000007000000}"/>
    <dataValidation allowBlank="1" showInputMessage="1" showErrorMessage="1" prompt="この行と行 6、8、10、12、14 は、上のセルのカレンダー日に関連する毎日のメモを入力するためのセルです" sqref="B4" xr:uid="{00000000-0002-0000-0B00-000008000000}"/>
    <dataValidation allowBlank="1" showInputMessage="1" showErrorMessage="1" prompt="このセルの年が自動的に更新されます。年を変更するには、1 月のワークシートのセル K3 で別の年を選択します。" sqref="C1" xr:uid="{0ED9C6F5-D117-4D38-BF48-93FAA0D1B91E}"/>
  </dataValidations>
  <printOptions horizontalCentered="1" verticalCentered="1"/>
  <pageMargins left="0.7" right="0.7" top="0.75" bottom="0.75" header="0.3" footer="0.3"/>
  <pageSetup paperSize="9" scale="84" orientation="landscape" r:id="rId1"/>
  <headerFooter differentFirst="1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6" tint="0.39997558519241921"/>
    <pageSetUpPr fitToPage="1"/>
  </sheetPr>
  <dimension ref="A1:H14"/>
  <sheetViews>
    <sheetView showGridLines="0" zoomScale="90" zoomScaleNormal="90" workbookViewId="0">
      <selection activeCell="J7" sqref="J7"/>
    </sheetView>
  </sheetViews>
  <sheetFormatPr defaultColWidth="8.90625" defaultRowHeight="15" x14ac:dyDescent="0.3"/>
  <cols>
    <col min="1" max="1" width="2.81640625" style="1" customWidth="1"/>
    <col min="2" max="2" width="18.453125" style="1" customWidth="1"/>
    <col min="3" max="8" width="17.81640625" style="1" customWidth="1"/>
    <col min="9" max="9" width="2.81640625" style="1" customWidth="1"/>
    <col min="10" max="10" width="10.6328125" style="1" customWidth="1"/>
    <col min="11" max="16384" width="8.90625" style="1"/>
  </cols>
  <sheetData>
    <row r="1" spans="1:8" s="6" customFormat="1" ht="59.25" customHeight="1" x14ac:dyDescent="0.3">
      <c r="A1" s="1"/>
      <c r="B1" s="48" t="str">
        <f>CalendarYear&amp;"年2月 "</f>
        <v xml:space="preserve">2026年2月 </v>
      </c>
      <c r="C1" s="49"/>
      <c r="D1" s="49"/>
      <c r="E1" s="50"/>
      <c r="F1" s="50"/>
      <c r="G1" s="50"/>
      <c r="H1" s="51"/>
    </row>
    <row r="2" spans="1:8" s="8" customFormat="1" ht="21.75" customHeight="1" x14ac:dyDescent="0.3">
      <c r="A2" s="1"/>
      <c r="B2" s="7" t="str">
        <f>IF(週の開始日="日曜日", "日曜日","月曜日")</f>
        <v>日曜日</v>
      </c>
      <c r="C2" s="7" t="str">
        <f t="shared" ref="C2:H2" si="0">UPPER(TEXT(C3,"aaaa"))</f>
        <v>月曜日</v>
      </c>
      <c r="D2" s="7" t="str">
        <f t="shared" si="0"/>
        <v>火曜日</v>
      </c>
      <c r="E2" s="7" t="str">
        <f t="shared" si="0"/>
        <v>水曜日</v>
      </c>
      <c r="F2" s="7" t="str">
        <f t="shared" si="0"/>
        <v>木曜日</v>
      </c>
      <c r="G2" s="7" t="str">
        <f t="shared" si="0"/>
        <v>金曜日</v>
      </c>
      <c r="H2" s="7" t="str">
        <f t="shared" si="0"/>
        <v>土曜日</v>
      </c>
    </row>
    <row r="3" spans="1:8" s="9" customFormat="1" ht="19.5" customHeight="1" x14ac:dyDescent="0.3">
      <c r="A3" s="1"/>
      <c r="B3" s="52">
        <f t="array" ref="B3:H3">DaysAndWeeks+DATE(CalendarYear,2,1)-WEEKDAY(DATE(CalendarYear,2,1),(週の開始日="月曜日")+1)+1</f>
        <v>46054</v>
      </c>
      <c r="C3" s="52">
        <v>46055</v>
      </c>
      <c r="D3" s="52">
        <v>46056</v>
      </c>
      <c r="E3" s="52">
        <v>46057</v>
      </c>
      <c r="F3" s="52">
        <v>46058</v>
      </c>
      <c r="G3" s="52">
        <v>46059</v>
      </c>
      <c r="H3" s="52">
        <v>46060</v>
      </c>
    </row>
    <row r="4" spans="1:8" ht="57.9" customHeight="1" x14ac:dyDescent="0.3">
      <c r="B4" s="52"/>
      <c r="C4" s="52"/>
      <c r="D4" s="52"/>
      <c r="E4" s="52"/>
      <c r="F4" s="52"/>
      <c r="G4" s="52"/>
      <c r="H4" s="52"/>
    </row>
    <row r="5" spans="1:8" s="9" customFormat="1" ht="19.5" customHeight="1" x14ac:dyDescent="0.3">
      <c r="A5" s="1"/>
      <c r="B5" s="53">
        <f t="array" ref="B5:H5">DaysAndWeeks+DATE(CalendarYear,2,1)-WEEKDAY(DATE(CalendarYear,2,1),(週の開始日="月曜日")+1)+8</f>
        <v>46061</v>
      </c>
      <c r="C5" s="53">
        <v>46062</v>
      </c>
      <c r="D5" s="53">
        <v>46063</v>
      </c>
      <c r="E5" s="53">
        <v>46064</v>
      </c>
      <c r="F5" s="53">
        <v>46065</v>
      </c>
      <c r="G5" s="53">
        <v>46066</v>
      </c>
      <c r="H5" s="53">
        <v>46067</v>
      </c>
    </row>
    <row r="6" spans="1:8" ht="57.9" customHeight="1" x14ac:dyDescent="0.3">
      <c r="B6" s="53"/>
      <c r="C6" s="53"/>
      <c r="D6" s="53"/>
      <c r="E6" s="53"/>
      <c r="F6" s="53"/>
      <c r="G6" s="53"/>
      <c r="H6" s="53"/>
    </row>
    <row r="7" spans="1:8" s="9" customFormat="1" ht="19.5" customHeight="1" x14ac:dyDescent="0.3">
      <c r="A7" s="1"/>
      <c r="B7" s="52">
        <f t="array" ref="B7:H7">DaysAndWeeks+DATE(CalendarYear,2,1)-WEEKDAY(DATE(CalendarYear,2,1),(週の開始日="月曜日")+1)+15</f>
        <v>46068</v>
      </c>
      <c r="C7" s="52">
        <v>46069</v>
      </c>
      <c r="D7" s="52">
        <v>46070</v>
      </c>
      <c r="E7" s="52">
        <v>46071</v>
      </c>
      <c r="F7" s="52">
        <v>46072</v>
      </c>
      <c r="G7" s="52">
        <v>46073</v>
      </c>
      <c r="H7" s="52">
        <v>46074</v>
      </c>
    </row>
    <row r="8" spans="1:8" ht="57.9" customHeight="1" x14ac:dyDescent="0.3">
      <c r="B8" s="52"/>
      <c r="C8" s="52"/>
      <c r="D8" s="52"/>
      <c r="E8" s="52"/>
      <c r="F8" s="52"/>
      <c r="G8" s="52"/>
      <c r="H8" s="52"/>
    </row>
    <row r="9" spans="1:8" s="9" customFormat="1" ht="19.5" customHeight="1" x14ac:dyDescent="0.3">
      <c r="A9" s="1"/>
      <c r="B9" s="53">
        <f t="array" ref="B9:H9">DaysAndWeeks+DATE(CalendarYear,2,1)-WEEKDAY(DATE(CalendarYear,2,1),(週の開始日="月曜日")+1)+22</f>
        <v>46075</v>
      </c>
      <c r="C9" s="53">
        <v>46076</v>
      </c>
      <c r="D9" s="53">
        <v>46077</v>
      </c>
      <c r="E9" s="53">
        <v>46078</v>
      </c>
      <c r="F9" s="53">
        <v>46079</v>
      </c>
      <c r="G9" s="53">
        <v>46080</v>
      </c>
      <c r="H9" s="53">
        <v>46081</v>
      </c>
    </row>
    <row r="10" spans="1:8" ht="57.9" customHeight="1" x14ac:dyDescent="0.3">
      <c r="B10" s="53"/>
      <c r="C10" s="53"/>
      <c r="D10" s="53"/>
      <c r="E10" s="53"/>
      <c r="F10" s="53"/>
      <c r="G10" s="53"/>
      <c r="H10" s="53"/>
    </row>
    <row r="11" spans="1:8" s="9" customFormat="1" ht="19.5" customHeight="1" x14ac:dyDescent="0.3">
      <c r="A11" s="1"/>
      <c r="B11" s="52">
        <f t="array" ref="B11:H11">DaysAndWeeks+DATE(CalendarYear,2,1)-WEEKDAY(DATE(CalendarYear,2,1),(週の開始日="月曜日")+1)+29</f>
        <v>46082</v>
      </c>
      <c r="C11" s="52">
        <v>46083</v>
      </c>
      <c r="D11" s="52">
        <v>46084</v>
      </c>
      <c r="E11" s="52">
        <v>46085</v>
      </c>
      <c r="F11" s="52">
        <v>46086</v>
      </c>
      <c r="G11" s="52">
        <v>46087</v>
      </c>
      <c r="H11" s="52">
        <v>46088</v>
      </c>
    </row>
    <row r="12" spans="1:8" ht="57.9" customHeight="1" x14ac:dyDescent="0.3">
      <c r="B12" s="52"/>
      <c r="C12" s="52"/>
      <c r="D12" s="52"/>
      <c r="E12" s="52"/>
      <c r="F12" s="52"/>
      <c r="G12" s="52"/>
      <c r="H12" s="52"/>
    </row>
    <row r="13" spans="1:8" s="9" customFormat="1" ht="19.5" customHeight="1" x14ac:dyDescent="0.3">
      <c r="A13" s="1"/>
      <c r="B13" s="53">
        <f t="array" ref="B13:C13">DaysAndWeeks+DATE(CalendarYear,2,1)-WEEKDAY(DATE(CalendarYear,2,1),(週の開始日="月曜日")+1)+36</f>
        <v>46089</v>
      </c>
      <c r="C13" s="53">
        <v>46090</v>
      </c>
      <c r="D13" s="55" t="s">
        <v>0</v>
      </c>
      <c r="E13" s="84"/>
      <c r="F13" s="84"/>
      <c r="G13" s="84"/>
      <c r="H13" s="85"/>
    </row>
    <row r="14" spans="1:8" ht="57.9" customHeight="1" x14ac:dyDescent="0.3">
      <c r="B14" s="53"/>
      <c r="C14" s="53"/>
      <c r="D14" s="15"/>
      <c r="E14" s="86"/>
      <c r="F14" s="86"/>
      <c r="G14" s="86"/>
      <c r="H14" s="87"/>
    </row>
  </sheetData>
  <mergeCells count="1">
    <mergeCell ref="E13:H14"/>
  </mergeCells>
  <phoneticPr fontId="33"/>
  <conditionalFormatting sqref="B13:D13">
    <cfRule type="expression" dxfId="29" priority="1">
      <formula>AND(DAY(B13)&gt;=1,DAY(B13)&lt;=15)</formula>
    </cfRule>
  </conditionalFormatting>
  <conditionalFormatting sqref="B3:G3">
    <cfRule type="expression" dxfId="28" priority="3">
      <formula>DAY(B3)&gt;8</formula>
    </cfRule>
  </conditionalFormatting>
  <conditionalFormatting sqref="B11:H11">
    <cfRule type="expression" dxfId="27" priority="4">
      <formula>AND(DAY(B11)&gt;=1,DAY(B11)&lt;=15)</formula>
    </cfRule>
  </conditionalFormatting>
  <dataValidations count="9">
    <dataValidation allowBlank="1" showInputMessage="1" showErrorMessage="1" prompt="曜日は自動的に決定されます" sqref="C2:H2" xr:uid="{00000000-0002-0000-0100-000000000000}"/>
    <dataValidation allowBlank="1" showErrorMessage="1" prompt="このセルの年は、1 月のワークシートに入力された年に基づいて自動的に更新されます。下のカレンダーには、前の月と次の月の日付が薄い色のフォントで表示されます。" sqref="B1" xr:uid="{00000000-0002-0000-0100-000001000000}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 xr:uid="{00000000-0002-0000-0100-000002000000}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4 に新しい曜日を入力します" sqref="B2" xr:uid="{00000000-0002-0000-0100-000003000000}"/>
    <dataValidation allowBlank="1" showInputMessage="1" showErrorMessage="1" prompt="2 月の月間カレンダー" sqref="A1" xr:uid="{00000000-0002-0000-0100-000005000000}"/>
    <dataValidation allowBlank="1" showInputMessage="1" showErrorMessage="1" prompt="右側のセルにメモを入力します" sqref="D13:D14" xr:uid="{00000000-0002-0000-0100-000006000000}"/>
    <dataValidation allowBlank="1" showInputMessage="1" showErrorMessage="1" prompt="このセルにメモを入力します" sqref="E13:H14" xr:uid="{00000000-0002-0000-0100-000007000000}"/>
    <dataValidation allowBlank="1" showInputMessage="1" showErrorMessage="1" prompt="この行と行 6、8、10、12、14 は、上のセルのカレンダー日に関連する毎日のメモを入力するためのセルです" sqref="B4" xr:uid="{00000000-0002-0000-0100-000008000000}"/>
    <dataValidation allowBlank="1" showInputMessage="1" showErrorMessage="1" prompt="このセルの年が自動的に更新されます。年を変更するには、1 月のワークシートのセル K3 で別の年を選択します。" sqref="C1" xr:uid="{B76B5EE0-7A31-4E98-9046-DEB20A06C325}"/>
  </dataValidations>
  <printOptions horizontalCentered="1" verticalCentered="1"/>
  <pageMargins left="0.7" right="0.7" top="0.75" bottom="0.75" header="0.3" footer="0.3"/>
  <pageSetup paperSize="9" scale="84" orientation="landscape" r:id="rId1"/>
  <headerFooter differentFirst="1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4" tint="0.39997558519241921"/>
    <pageSetUpPr fitToPage="1"/>
  </sheetPr>
  <dimension ref="B1:H14"/>
  <sheetViews>
    <sheetView showGridLines="0" zoomScale="90" zoomScaleNormal="90" workbookViewId="0">
      <selection activeCell="J7" sqref="J7"/>
    </sheetView>
  </sheetViews>
  <sheetFormatPr defaultColWidth="8.90625" defaultRowHeight="15" x14ac:dyDescent="0.3"/>
  <cols>
    <col min="1" max="1" width="2.81640625" style="1" customWidth="1"/>
    <col min="2" max="2" width="18.453125" style="1" customWidth="1"/>
    <col min="3" max="8" width="17.81640625" style="1" customWidth="1"/>
    <col min="9" max="9" width="2.81640625" style="1" customWidth="1"/>
    <col min="10" max="10" width="10.6328125" style="1" customWidth="1"/>
    <col min="11" max="16384" width="8.90625" style="1"/>
  </cols>
  <sheetData>
    <row r="1" spans="2:8" ht="59.25" customHeight="1" x14ac:dyDescent="0.3">
      <c r="B1" s="44" t="str">
        <f>CalendarYear&amp;"年3月 "</f>
        <v xml:space="preserve">2026年3月 </v>
      </c>
      <c r="C1" s="45"/>
      <c r="D1" s="45"/>
      <c r="E1" s="46"/>
      <c r="F1" s="46"/>
      <c r="G1" s="46"/>
      <c r="H1" s="47"/>
    </row>
    <row r="2" spans="2:8" ht="21.75" customHeight="1" x14ac:dyDescent="0.3">
      <c r="B2" s="7" t="str">
        <f>IF(週の開始日="日曜日", "日曜日","月曜日")</f>
        <v>日曜日</v>
      </c>
      <c r="C2" s="7" t="str">
        <f t="shared" ref="C2:H2" si="0">UPPER(TEXT(C3,"aaaa"))</f>
        <v>月曜日</v>
      </c>
      <c r="D2" s="7" t="str">
        <f t="shared" si="0"/>
        <v>火曜日</v>
      </c>
      <c r="E2" s="7" t="str">
        <f t="shared" si="0"/>
        <v>水曜日</v>
      </c>
      <c r="F2" s="7" t="str">
        <f t="shared" si="0"/>
        <v>木曜日</v>
      </c>
      <c r="G2" s="7" t="str">
        <f t="shared" si="0"/>
        <v>金曜日</v>
      </c>
      <c r="H2" s="7" t="str">
        <f t="shared" si="0"/>
        <v>土曜日</v>
      </c>
    </row>
    <row r="3" spans="2:8" ht="19.5" customHeight="1" x14ac:dyDescent="0.3">
      <c r="B3" s="52">
        <f t="array" ref="B3:H3">DaysAndWeeks+DATE(CalendarYear,3,1)-WEEKDAY(DATE(CalendarYear,3,1),(週の開始日="月曜日")+1)+1</f>
        <v>46082</v>
      </c>
      <c r="C3" s="52">
        <v>46083</v>
      </c>
      <c r="D3" s="52">
        <v>46084</v>
      </c>
      <c r="E3" s="52">
        <v>46085</v>
      </c>
      <c r="F3" s="52">
        <v>46086</v>
      </c>
      <c r="G3" s="52">
        <v>46087</v>
      </c>
      <c r="H3" s="52">
        <v>46088</v>
      </c>
    </row>
    <row r="4" spans="2:8" ht="57.9" customHeight="1" x14ac:dyDescent="0.3">
      <c r="B4" s="54"/>
      <c r="C4" s="54"/>
      <c r="D4" s="54"/>
      <c r="E4" s="54"/>
      <c r="F4" s="54"/>
      <c r="G4" s="54"/>
      <c r="H4" s="52"/>
    </row>
    <row r="5" spans="2:8" ht="19.5" customHeight="1" x14ac:dyDescent="0.3">
      <c r="B5" s="53">
        <f t="array" ref="B5:H5">DaysAndWeeks+DATE(CalendarYear,3,1)-WEEKDAY(DATE(CalendarYear,3,1),(週の開始日="月曜日")+1)+8</f>
        <v>46089</v>
      </c>
      <c r="C5" s="53">
        <v>46090</v>
      </c>
      <c r="D5" s="53">
        <v>46091</v>
      </c>
      <c r="E5" s="53">
        <v>46092</v>
      </c>
      <c r="F5" s="53">
        <v>46093</v>
      </c>
      <c r="G5" s="53">
        <v>46094</v>
      </c>
      <c r="H5" s="53">
        <v>46095</v>
      </c>
    </row>
    <row r="6" spans="2:8" ht="57.9" customHeight="1" x14ac:dyDescent="0.3">
      <c r="B6" s="53"/>
      <c r="C6" s="53"/>
      <c r="D6" s="53"/>
      <c r="E6" s="53"/>
      <c r="F6" s="53"/>
      <c r="G6" s="53"/>
      <c r="H6" s="53"/>
    </row>
    <row r="7" spans="2:8" ht="19.5" customHeight="1" x14ac:dyDescent="0.3">
      <c r="B7" s="52">
        <f t="array" ref="B7:H7">DaysAndWeeks+DATE(CalendarYear,3,1)-WEEKDAY(DATE(CalendarYear,3,1),(週の開始日="月曜日")+1)+15</f>
        <v>46096</v>
      </c>
      <c r="C7" s="52">
        <v>46097</v>
      </c>
      <c r="D7" s="52">
        <v>46098</v>
      </c>
      <c r="E7" s="52">
        <v>46099</v>
      </c>
      <c r="F7" s="52">
        <v>46100</v>
      </c>
      <c r="G7" s="52">
        <v>46101</v>
      </c>
      <c r="H7" s="52">
        <v>46102</v>
      </c>
    </row>
    <row r="8" spans="2:8" ht="57.9" customHeight="1" x14ac:dyDescent="0.3">
      <c r="B8" s="52"/>
      <c r="C8" s="52"/>
      <c r="D8" s="52"/>
      <c r="E8" s="52"/>
      <c r="F8" s="52"/>
      <c r="G8" s="52"/>
      <c r="H8" s="52"/>
    </row>
    <row r="9" spans="2:8" ht="19.5" customHeight="1" x14ac:dyDescent="0.3">
      <c r="B9" s="53">
        <f t="array" ref="B9:H9">DaysAndWeeks+DATE(CalendarYear,3,1)-WEEKDAY(DATE(CalendarYear,3,1),(週の開始日="月曜日")+1)+22</f>
        <v>46103</v>
      </c>
      <c r="C9" s="53">
        <v>46104</v>
      </c>
      <c r="D9" s="53">
        <v>46105</v>
      </c>
      <c r="E9" s="53">
        <v>46106</v>
      </c>
      <c r="F9" s="53">
        <v>46107</v>
      </c>
      <c r="G9" s="53">
        <v>46108</v>
      </c>
      <c r="H9" s="53">
        <v>46109</v>
      </c>
    </row>
    <row r="10" spans="2:8" ht="57.9" customHeight="1" x14ac:dyDescent="0.3">
      <c r="B10" s="53"/>
      <c r="C10" s="53"/>
      <c r="D10" s="53"/>
      <c r="E10" s="53"/>
      <c r="F10" s="53"/>
      <c r="G10" s="53"/>
      <c r="H10" s="53"/>
    </row>
    <row r="11" spans="2:8" ht="19.5" customHeight="1" x14ac:dyDescent="0.3">
      <c r="B11" s="52">
        <f t="array" ref="B11:H11">DaysAndWeeks+DATE(CalendarYear,3,1)-WEEKDAY(DATE(CalendarYear,3,1),(週の開始日="月曜日")+1)+29</f>
        <v>46110</v>
      </c>
      <c r="C11" s="52">
        <v>46111</v>
      </c>
      <c r="D11" s="52">
        <v>46112</v>
      </c>
      <c r="E11" s="52">
        <v>46113</v>
      </c>
      <c r="F11" s="52">
        <v>46114</v>
      </c>
      <c r="G11" s="52">
        <v>46115</v>
      </c>
      <c r="H11" s="52">
        <v>46116</v>
      </c>
    </row>
    <row r="12" spans="2:8" ht="57.9" customHeight="1" x14ac:dyDescent="0.3">
      <c r="B12" s="52"/>
      <c r="C12" s="52"/>
      <c r="D12" s="52"/>
      <c r="E12" s="52"/>
      <c r="F12" s="52"/>
      <c r="G12" s="52"/>
      <c r="H12" s="52"/>
    </row>
    <row r="13" spans="2:8" ht="19.5" customHeight="1" x14ac:dyDescent="0.3">
      <c r="B13" s="53">
        <f t="array" ref="B13:C13">DaysAndWeeks+DATE(CalendarYear,3,1)-WEEKDAY(DATE(CalendarYear,3,1),(週の開始日="月曜日")+1)+36</f>
        <v>46117</v>
      </c>
      <c r="C13" s="53">
        <v>46118</v>
      </c>
      <c r="D13" s="55" t="s">
        <v>0</v>
      </c>
      <c r="E13" s="84"/>
      <c r="F13" s="84"/>
      <c r="G13" s="84"/>
      <c r="H13" s="85"/>
    </row>
    <row r="14" spans="2:8" ht="57.9" customHeight="1" x14ac:dyDescent="0.3">
      <c r="B14" s="53"/>
      <c r="C14" s="53"/>
      <c r="D14" s="15"/>
      <c r="E14" s="86"/>
      <c r="F14" s="86"/>
      <c r="G14" s="86"/>
      <c r="H14" s="87"/>
    </row>
  </sheetData>
  <mergeCells count="1">
    <mergeCell ref="E13:H14"/>
  </mergeCells>
  <phoneticPr fontId="33"/>
  <conditionalFormatting sqref="B13:D13">
    <cfRule type="expression" dxfId="26" priority="7">
      <formula>AND(DAY(B13)&gt;=1,DAY(B13)&lt;=15)</formula>
    </cfRule>
  </conditionalFormatting>
  <conditionalFormatting sqref="B3:G3">
    <cfRule type="expression" dxfId="25" priority="1">
      <formula>DAY(B3)&gt;8</formula>
    </cfRule>
  </conditionalFormatting>
  <conditionalFormatting sqref="B11:H11">
    <cfRule type="expression" dxfId="24" priority="10">
      <formula>AND(DAY(B11)&gt;=1,DAY(B11)&lt;=15)</formula>
    </cfRule>
  </conditionalFormatting>
  <dataValidations xWindow="208" yWindow="410" count="9">
    <dataValidation allowBlank="1" showInputMessage="1" showErrorMessage="1" prompt="この行と行 6、8、10、12、14 は、上のセルのカレンダー日に関連する毎日のメモを入力するためのセルです" sqref="B4" xr:uid="{00000000-0002-0000-0200-000000000000}"/>
    <dataValidation allowBlank="1" showInputMessage="1" showErrorMessage="1" prompt="このセルにメモを入力します" sqref="E13:H14" xr:uid="{00000000-0002-0000-0200-000001000000}"/>
    <dataValidation allowBlank="1" showInputMessage="1" showErrorMessage="1" prompt="右側のセルにメモを入力します" sqref="D13:D14" xr:uid="{00000000-0002-0000-0200-000002000000}"/>
    <dataValidation allowBlank="1" showInputMessage="1" showErrorMessage="1" prompt="3 月の月間カレンダー" sqref="A1" xr:uid="{00000000-0002-0000-0200-000003000000}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4 に新しい曜日を入力します" sqref="B2" xr:uid="{00000000-0002-0000-0200-000005000000}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 xr:uid="{00000000-0002-0000-0200-000006000000}"/>
    <dataValidation allowBlank="1" showErrorMessage="1" prompt="このセルの年は、1 月のワークシートに入力された年に基づいて自動的に更新されます。下のカレンダーには、前の月と次の月の日付が薄い色のフォントで表示されます。" sqref="B1" xr:uid="{00000000-0002-0000-0200-000007000000}"/>
    <dataValidation allowBlank="1" showInputMessage="1" showErrorMessage="1" prompt="曜日は自動的に決定されます" sqref="C2:H2" xr:uid="{00000000-0002-0000-0200-000008000000}"/>
    <dataValidation allowBlank="1" showInputMessage="1" showErrorMessage="1" prompt="このセルの年が自動的に更新されます。年を変更するには、1 月のワークシートのセル K3 で別の年を選択します。" sqref="C1" xr:uid="{C1995E01-AAE3-4041-A81C-0B13ED717A16}"/>
  </dataValidations>
  <printOptions horizontalCentered="1" verticalCentered="1"/>
  <pageMargins left="0.7" right="0.7" top="0.75" bottom="0.75" header="0.3" footer="0.3"/>
  <pageSetup paperSize="9" scale="84" orientation="landscape" r:id="rId1"/>
  <headerFooter differentFirst="1"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4"/>
    <pageSetUpPr fitToPage="1"/>
  </sheetPr>
  <dimension ref="B1:H14"/>
  <sheetViews>
    <sheetView showGridLines="0" zoomScale="90" zoomScaleNormal="90" workbookViewId="0">
      <selection activeCell="J7" sqref="J7"/>
    </sheetView>
  </sheetViews>
  <sheetFormatPr defaultColWidth="8.90625" defaultRowHeight="15" x14ac:dyDescent="0.3"/>
  <cols>
    <col min="1" max="1" width="2.81640625" style="1" customWidth="1"/>
    <col min="2" max="2" width="18.453125" style="1" customWidth="1"/>
    <col min="3" max="8" width="17.81640625" style="1" customWidth="1"/>
    <col min="9" max="9" width="2.81640625" style="1" customWidth="1"/>
    <col min="10" max="10" width="10.6328125" style="1" customWidth="1"/>
    <col min="11" max="16384" width="8.90625" style="1"/>
  </cols>
  <sheetData>
    <row r="1" spans="2:8" ht="59.25" customHeight="1" x14ac:dyDescent="0.3">
      <c r="B1" s="40" t="str">
        <f>CalendarYear&amp;"年4月 "</f>
        <v xml:space="preserve">2026年4月 </v>
      </c>
      <c r="C1" s="41"/>
      <c r="D1" s="41"/>
      <c r="E1" s="42"/>
      <c r="F1" s="42"/>
      <c r="G1" s="42"/>
      <c r="H1" s="43"/>
    </row>
    <row r="2" spans="2:8" ht="21.75" customHeight="1" x14ac:dyDescent="0.3">
      <c r="B2" s="7" t="str">
        <f>IF(週の開始日="日曜日", "日曜日","月曜日")</f>
        <v>日曜日</v>
      </c>
      <c r="C2" s="7" t="str">
        <f t="shared" ref="C2:H2" si="0">UPPER(TEXT(C3,"aaaa"))</f>
        <v>月曜日</v>
      </c>
      <c r="D2" s="7" t="str">
        <f t="shared" si="0"/>
        <v>火曜日</v>
      </c>
      <c r="E2" s="7" t="str">
        <f t="shared" si="0"/>
        <v>水曜日</v>
      </c>
      <c r="F2" s="7" t="str">
        <f t="shared" si="0"/>
        <v>木曜日</v>
      </c>
      <c r="G2" s="7" t="str">
        <f t="shared" si="0"/>
        <v>金曜日</v>
      </c>
      <c r="H2" s="7" t="str">
        <f t="shared" si="0"/>
        <v>土曜日</v>
      </c>
    </row>
    <row r="3" spans="2:8" ht="19.5" customHeight="1" x14ac:dyDescent="0.3">
      <c r="B3" s="52">
        <f t="array" ref="B3:H3">DaysAndWeeks+DATE(CalendarYear,4,1)-WEEKDAY(DATE(CalendarYear,4,1),(週の開始日="月曜日")+1)+1</f>
        <v>46110</v>
      </c>
      <c r="C3" s="52">
        <v>46111</v>
      </c>
      <c r="D3" s="52">
        <v>46112</v>
      </c>
      <c r="E3" s="52">
        <v>46113</v>
      </c>
      <c r="F3" s="52">
        <v>46114</v>
      </c>
      <c r="G3" s="52">
        <v>46115</v>
      </c>
      <c r="H3" s="52">
        <v>46116</v>
      </c>
    </row>
    <row r="4" spans="2:8" ht="57.9" customHeight="1" x14ac:dyDescent="0.3">
      <c r="B4" s="52"/>
      <c r="C4" s="52"/>
      <c r="D4" s="52"/>
      <c r="E4" s="52"/>
      <c r="F4" s="52"/>
      <c r="G4" s="52"/>
      <c r="H4" s="52"/>
    </row>
    <row r="5" spans="2:8" ht="19.5" customHeight="1" x14ac:dyDescent="0.3">
      <c r="B5" s="53">
        <f t="array" ref="B5:H5">DaysAndWeeks+DATE(CalendarYear,4,1)-WEEKDAY(DATE(CalendarYear,4,1),(週の開始日="月曜日")+1)+8</f>
        <v>46117</v>
      </c>
      <c r="C5" s="53">
        <v>46118</v>
      </c>
      <c r="D5" s="53">
        <v>46119</v>
      </c>
      <c r="E5" s="53">
        <v>46120</v>
      </c>
      <c r="F5" s="53">
        <v>46121</v>
      </c>
      <c r="G5" s="53">
        <v>46122</v>
      </c>
      <c r="H5" s="53">
        <v>46123</v>
      </c>
    </row>
    <row r="6" spans="2:8" ht="57.9" customHeight="1" x14ac:dyDescent="0.3">
      <c r="B6" s="53"/>
      <c r="C6" s="53"/>
      <c r="D6" s="53"/>
      <c r="E6" s="53"/>
      <c r="F6" s="53"/>
      <c r="G6" s="53"/>
      <c r="H6" s="53"/>
    </row>
    <row r="7" spans="2:8" ht="19.5" customHeight="1" x14ac:dyDescent="0.3">
      <c r="B7" s="52">
        <f t="array" ref="B7:H7">DaysAndWeeks+DATE(CalendarYear,4,1)-WEEKDAY(DATE(CalendarYear,4,1),(週の開始日="月曜日")+1)+15</f>
        <v>46124</v>
      </c>
      <c r="C7" s="52">
        <v>46125</v>
      </c>
      <c r="D7" s="52">
        <v>46126</v>
      </c>
      <c r="E7" s="52">
        <v>46127</v>
      </c>
      <c r="F7" s="52">
        <v>46128</v>
      </c>
      <c r="G7" s="52">
        <v>46129</v>
      </c>
      <c r="H7" s="52">
        <v>46130</v>
      </c>
    </row>
    <row r="8" spans="2:8" ht="57.9" customHeight="1" x14ac:dyDescent="0.3">
      <c r="B8" s="52"/>
      <c r="C8" s="52"/>
      <c r="D8" s="52"/>
      <c r="E8" s="52"/>
      <c r="F8" s="52"/>
      <c r="G8" s="52"/>
      <c r="H8" s="52"/>
    </row>
    <row r="9" spans="2:8" ht="19.5" customHeight="1" x14ac:dyDescent="0.3">
      <c r="B9" s="53">
        <f t="array" ref="B9:H9">DaysAndWeeks+DATE(CalendarYear,4,1)-WEEKDAY(DATE(CalendarYear,4,1),(週の開始日="月曜日")+1)+22</f>
        <v>46131</v>
      </c>
      <c r="C9" s="53">
        <v>46132</v>
      </c>
      <c r="D9" s="53">
        <v>46133</v>
      </c>
      <c r="E9" s="53">
        <v>46134</v>
      </c>
      <c r="F9" s="53">
        <v>46135</v>
      </c>
      <c r="G9" s="53">
        <v>46136</v>
      </c>
      <c r="H9" s="53">
        <v>46137</v>
      </c>
    </row>
    <row r="10" spans="2:8" ht="57.9" customHeight="1" x14ac:dyDescent="0.3">
      <c r="B10" s="53"/>
      <c r="C10" s="53"/>
      <c r="D10" s="53"/>
      <c r="E10" s="53"/>
      <c r="F10" s="53"/>
      <c r="G10" s="53"/>
      <c r="H10" s="53"/>
    </row>
    <row r="11" spans="2:8" ht="19.5" customHeight="1" x14ac:dyDescent="0.3">
      <c r="B11" s="52">
        <f t="array" ref="B11:H11">DaysAndWeeks+DATE(CalendarYear,4,1)-WEEKDAY(DATE(CalendarYear,4,1),(週の開始日="月曜日")+1)+29</f>
        <v>46138</v>
      </c>
      <c r="C11" s="52">
        <v>46139</v>
      </c>
      <c r="D11" s="52">
        <v>46140</v>
      </c>
      <c r="E11" s="52">
        <v>46141</v>
      </c>
      <c r="F11" s="52">
        <v>46142</v>
      </c>
      <c r="G11" s="52">
        <v>46143</v>
      </c>
      <c r="H11" s="52">
        <v>46144</v>
      </c>
    </row>
    <row r="12" spans="2:8" ht="57.9" customHeight="1" x14ac:dyDescent="0.3">
      <c r="B12" s="52"/>
      <c r="C12" s="52"/>
      <c r="D12" s="52"/>
      <c r="E12" s="52"/>
      <c r="F12" s="52"/>
      <c r="G12" s="52"/>
      <c r="H12" s="52"/>
    </row>
    <row r="13" spans="2:8" ht="19.5" customHeight="1" x14ac:dyDescent="0.3">
      <c r="B13" s="53">
        <f t="array" ref="B13:C13">DaysAndWeeks+DATE(CalendarYear,4,1)-WEEKDAY(DATE(CalendarYear,4,1),(週の開始日="月曜日")+1)+36</f>
        <v>46145</v>
      </c>
      <c r="C13" s="53">
        <v>46146</v>
      </c>
      <c r="D13" s="55" t="s">
        <v>0</v>
      </c>
      <c r="E13" s="84"/>
      <c r="F13" s="84"/>
      <c r="G13" s="84"/>
      <c r="H13" s="85"/>
    </row>
    <row r="14" spans="2:8" ht="57.9" customHeight="1" x14ac:dyDescent="0.3">
      <c r="B14" s="53"/>
      <c r="C14" s="53"/>
      <c r="D14" s="15"/>
      <c r="E14" s="86"/>
      <c r="F14" s="86"/>
      <c r="G14" s="86"/>
      <c r="H14" s="87"/>
    </row>
  </sheetData>
  <mergeCells count="1">
    <mergeCell ref="E13:H14"/>
  </mergeCells>
  <phoneticPr fontId="33"/>
  <conditionalFormatting sqref="B13:D13">
    <cfRule type="expression" dxfId="23" priority="1">
      <formula>AND(DAY(B13)&gt;=1,DAY(B13)&lt;=15)</formula>
    </cfRule>
  </conditionalFormatting>
  <conditionalFormatting sqref="B3:G3">
    <cfRule type="expression" dxfId="22" priority="3">
      <formula>DAY(B3)&gt;8</formula>
    </cfRule>
  </conditionalFormatting>
  <conditionalFormatting sqref="B11:H11">
    <cfRule type="expression" dxfId="21" priority="4">
      <formula>AND(DAY(B11)&gt;=1,DAY(B11)&lt;=15)</formula>
    </cfRule>
  </conditionalFormatting>
  <dataValidations count="9">
    <dataValidation allowBlank="1" showInputMessage="1" showErrorMessage="1" prompt="曜日は自動的に決定されます" sqref="C2:H2" xr:uid="{00000000-0002-0000-0300-000000000000}"/>
    <dataValidation allowBlank="1" showErrorMessage="1" prompt="このセルの年は、1 月のワークシートに入力された年に基づいて自動的に更新されます。下のカレンダーには、前の月と次の月の日付が薄い色のフォントで表示されます。" sqref="B1" xr:uid="{00000000-0002-0000-0300-000001000000}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 xr:uid="{00000000-0002-0000-0300-000002000000}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4 に新しい曜日を入力します" sqref="B2" xr:uid="{00000000-0002-0000-0300-000003000000}"/>
    <dataValidation allowBlank="1" showInputMessage="1" showErrorMessage="1" prompt="4 月の月間カレンダー" sqref="A1" xr:uid="{00000000-0002-0000-0300-000005000000}"/>
    <dataValidation allowBlank="1" showInputMessage="1" showErrorMessage="1" prompt="右側のセルにメモを入力します" sqref="D13:D14" xr:uid="{00000000-0002-0000-0300-000006000000}"/>
    <dataValidation allowBlank="1" showInputMessage="1" showErrorMessage="1" prompt="このセルにメモを入力します" sqref="E13:H14" xr:uid="{00000000-0002-0000-0300-000007000000}"/>
    <dataValidation allowBlank="1" showInputMessage="1" showErrorMessage="1" prompt="この行と行 6、8、10、12、14 は、上のセルのカレンダー日に関連する毎日のメモを入力するためのセルです" sqref="B4" xr:uid="{00000000-0002-0000-0300-000008000000}"/>
    <dataValidation allowBlank="1" showInputMessage="1" showErrorMessage="1" prompt="このセルの年が自動的に更新されます。年を変更するには、1 月のワークシートのセル K3 で別の年を選択します。" sqref="C1" xr:uid="{D16B5673-0252-4E4D-BE2B-2E1EE12D2911}"/>
  </dataValidations>
  <printOptions horizontalCentered="1" verticalCentered="1"/>
  <pageMargins left="0.7" right="0.7" top="0.75" bottom="0.75" header="0.3" footer="0.3"/>
  <pageSetup paperSize="9" scale="84" orientation="landscape" r:id="rId1"/>
  <headerFooter differentFirst="1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5"/>
    <pageSetUpPr fitToPage="1"/>
  </sheetPr>
  <dimension ref="B1:H14"/>
  <sheetViews>
    <sheetView showGridLines="0" zoomScale="90" zoomScaleNormal="90" workbookViewId="0">
      <selection activeCell="J7" sqref="J7"/>
    </sheetView>
  </sheetViews>
  <sheetFormatPr defaultColWidth="8.90625" defaultRowHeight="15" x14ac:dyDescent="0.3"/>
  <cols>
    <col min="1" max="1" width="2.81640625" style="1" customWidth="1"/>
    <col min="2" max="2" width="18.453125" style="1" customWidth="1"/>
    <col min="3" max="8" width="17.81640625" style="1" customWidth="1"/>
    <col min="9" max="9" width="2.81640625" style="1" customWidth="1"/>
    <col min="10" max="10" width="10.6328125" style="1" customWidth="1"/>
    <col min="11" max="16384" width="8.90625" style="1"/>
  </cols>
  <sheetData>
    <row r="1" spans="2:8" ht="59.25" customHeight="1" x14ac:dyDescent="0.3">
      <c r="B1" s="36" t="str">
        <f>CalendarYear&amp;"年5月 "</f>
        <v xml:space="preserve">2026年5月 </v>
      </c>
      <c r="C1" s="37"/>
      <c r="D1" s="37"/>
      <c r="E1" s="38"/>
      <c r="F1" s="38"/>
      <c r="G1" s="38"/>
      <c r="H1" s="39"/>
    </row>
    <row r="2" spans="2:8" ht="21.75" customHeight="1" x14ac:dyDescent="0.3">
      <c r="B2" s="7" t="str">
        <f>IF(週の開始日="日曜日", "日曜日","月曜日")</f>
        <v>日曜日</v>
      </c>
      <c r="C2" s="7" t="str">
        <f t="shared" ref="C2:H2" si="0">UPPER(TEXT(C3,"aaaa"))</f>
        <v>月曜日</v>
      </c>
      <c r="D2" s="7" t="str">
        <f t="shared" si="0"/>
        <v>火曜日</v>
      </c>
      <c r="E2" s="7" t="str">
        <f t="shared" si="0"/>
        <v>水曜日</v>
      </c>
      <c r="F2" s="7" t="str">
        <f t="shared" si="0"/>
        <v>木曜日</v>
      </c>
      <c r="G2" s="7" t="str">
        <f t="shared" si="0"/>
        <v>金曜日</v>
      </c>
      <c r="H2" s="7" t="str">
        <f t="shared" si="0"/>
        <v>土曜日</v>
      </c>
    </row>
    <row r="3" spans="2:8" ht="19.5" customHeight="1" x14ac:dyDescent="0.3">
      <c r="B3" s="52">
        <f t="array" ref="B3:H3">DaysAndWeeks+DATE(CalendarYear,5,1)-WEEKDAY(DATE(CalendarYear,5,1),(週の開始日="月曜日")+1)+1</f>
        <v>46138</v>
      </c>
      <c r="C3" s="52">
        <v>46139</v>
      </c>
      <c r="D3" s="52">
        <v>46140</v>
      </c>
      <c r="E3" s="52">
        <v>46141</v>
      </c>
      <c r="F3" s="52">
        <v>46142</v>
      </c>
      <c r="G3" s="52">
        <v>46143</v>
      </c>
      <c r="H3" s="52">
        <v>46144</v>
      </c>
    </row>
    <row r="4" spans="2:8" ht="57.9" customHeight="1" x14ac:dyDescent="0.3">
      <c r="B4" s="52"/>
      <c r="C4" s="52"/>
      <c r="D4" s="52"/>
      <c r="E4" s="52"/>
      <c r="F4" s="52"/>
      <c r="G4" s="52"/>
      <c r="H4" s="52"/>
    </row>
    <row r="5" spans="2:8" ht="19.5" customHeight="1" x14ac:dyDescent="0.3">
      <c r="B5" s="53">
        <f t="array" ref="B5:H5">DaysAndWeeks+DATE(CalendarYear,5,1)-WEEKDAY(DATE(CalendarYear,5,1),(週の開始日="月曜日")+1)+8</f>
        <v>46145</v>
      </c>
      <c r="C5" s="53">
        <v>46146</v>
      </c>
      <c r="D5" s="53">
        <v>46147</v>
      </c>
      <c r="E5" s="53">
        <v>46148</v>
      </c>
      <c r="F5" s="53">
        <v>46149</v>
      </c>
      <c r="G5" s="53">
        <v>46150</v>
      </c>
      <c r="H5" s="53">
        <v>46151</v>
      </c>
    </row>
    <row r="6" spans="2:8" ht="57.9" customHeight="1" x14ac:dyDescent="0.3">
      <c r="B6" s="53"/>
      <c r="C6" s="53"/>
      <c r="D6" s="53"/>
      <c r="E6" s="53"/>
      <c r="F6" s="53"/>
      <c r="G6" s="53"/>
      <c r="H6" s="53"/>
    </row>
    <row r="7" spans="2:8" ht="19.5" customHeight="1" x14ac:dyDescent="0.3">
      <c r="B7" s="52">
        <f t="array" ref="B7:H7">DaysAndWeeks+DATE(CalendarYear,5,1)-WEEKDAY(DATE(CalendarYear,5,1),(週の開始日="月曜日")+1)+15</f>
        <v>46152</v>
      </c>
      <c r="C7" s="52">
        <v>46153</v>
      </c>
      <c r="D7" s="52">
        <v>46154</v>
      </c>
      <c r="E7" s="52">
        <v>46155</v>
      </c>
      <c r="F7" s="52">
        <v>46156</v>
      </c>
      <c r="G7" s="52">
        <v>46157</v>
      </c>
      <c r="H7" s="52">
        <v>46158</v>
      </c>
    </row>
    <row r="8" spans="2:8" ht="57.9" customHeight="1" x14ac:dyDescent="0.3">
      <c r="B8" s="52"/>
      <c r="C8" s="52"/>
      <c r="D8" s="52"/>
      <c r="E8" s="52"/>
      <c r="F8" s="52"/>
      <c r="G8" s="52"/>
      <c r="H8" s="52"/>
    </row>
    <row r="9" spans="2:8" ht="19.5" customHeight="1" x14ac:dyDescent="0.3">
      <c r="B9" s="53">
        <f t="array" ref="B9:H9">DaysAndWeeks+DATE(CalendarYear,5,1)-WEEKDAY(DATE(CalendarYear,5,1),(週の開始日="月曜日")+1)+22</f>
        <v>46159</v>
      </c>
      <c r="C9" s="53">
        <v>46160</v>
      </c>
      <c r="D9" s="53">
        <v>46161</v>
      </c>
      <c r="E9" s="53">
        <v>46162</v>
      </c>
      <c r="F9" s="53">
        <v>46163</v>
      </c>
      <c r="G9" s="53">
        <v>46164</v>
      </c>
      <c r="H9" s="53">
        <v>46165</v>
      </c>
    </row>
    <row r="10" spans="2:8" ht="57.9" customHeight="1" x14ac:dyDescent="0.3">
      <c r="B10" s="53"/>
      <c r="C10" s="53"/>
      <c r="D10" s="53"/>
      <c r="E10" s="53"/>
      <c r="F10" s="53"/>
      <c r="G10" s="53"/>
      <c r="H10" s="53"/>
    </row>
    <row r="11" spans="2:8" ht="19.5" customHeight="1" x14ac:dyDescent="0.3">
      <c r="B11" s="52">
        <f t="array" ref="B11:H11">DaysAndWeeks+DATE(CalendarYear,5,1)-WEEKDAY(DATE(CalendarYear,5,1),(週の開始日="月曜日")+1)+29</f>
        <v>46166</v>
      </c>
      <c r="C11" s="52">
        <v>46167</v>
      </c>
      <c r="D11" s="52">
        <v>46168</v>
      </c>
      <c r="E11" s="52">
        <v>46169</v>
      </c>
      <c r="F11" s="52">
        <v>46170</v>
      </c>
      <c r="G11" s="52">
        <v>46171</v>
      </c>
      <c r="H11" s="52">
        <v>46172</v>
      </c>
    </row>
    <row r="12" spans="2:8" ht="57.9" customHeight="1" x14ac:dyDescent="0.3">
      <c r="B12" s="52"/>
      <c r="C12" s="52"/>
      <c r="D12" s="52"/>
      <c r="E12" s="52"/>
      <c r="F12" s="52"/>
      <c r="G12" s="52"/>
      <c r="H12" s="52"/>
    </row>
    <row r="13" spans="2:8" ht="19.5" customHeight="1" x14ac:dyDescent="0.3">
      <c r="B13" s="53">
        <f t="array" ref="B13:C13">DaysAndWeeks+DATE(CalendarYear,5,1)-WEEKDAY(DATE(CalendarYear,5,1),(週の開始日="月曜日")+1)+36</f>
        <v>46173</v>
      </c>
      <c r="C13" s="53">
        <v>46174</v>
      </c>
      <c r="D13" s="55" t="s">
        <v>0</v>
      </c>
      <c r="E13" s="84"/>
      <c r="F13" s="84"/>
      <c r="G13" s="84"/>
      <c r="H13" s="85"/>
    </row>
    <row r="14" spans="2:8" ht="57.9" customHeight="1" x14ac:dyDescent="0.3">
      <c r="B14" s="53"/>
      <c r="C14" s="53"/>
      <c r="D14" s="15"/>
      <c r="E14" s="86"/>
      <c r="F14" s="86"/>
      <c r="G14" s="86"/>
      <c r="H14" s="87"/>
    </row>
  </sheetData>
  <mergeCells count="1">
    <mergeCell ref="E13:H14"/>
  </mergeCells>
  <phoneticPr fontId="33"/>
  <conditionalFormatting sqref="B13:D13">
    <cfRule type="expression" dxfId="20" priority="1">
      <formula>AND(DAY(B13)&gt;=1,DAY(B13)&lt;=15)</formula>
    </cfRule>
  </conditionalFormatting>
  <conditionalFormatting sqref="B3:G3">
    <cfRule type="expression" dxfId="19" priority="3">
      <formula>DAY(B3)&gt;8</formula>
    </cfRule>
  </conditionalFormatting>
  <conditionalFormatting sqref="B11:H11">
    <cfRule type="expression" dxfId="18" priority="4">
      <formula>AND(DAY(B11)&gt;=1,DAY(B11)&lt;=15)</formula>
    </cfRule>
  </conditionalFormatting>
  <dataValidations count="9">
    <dataValidation allowBlank="1" showInputMessage="1" showErrorMessage="1" prompt="曜日は自動的に決定されます" sqref="C2:H2" xr:uid="{00000000-0002-0000-0400-000000000000}"/>
    <dataValidation allowBlank="1" showErrorMessage="1" prompt="このセルの年は、1 月のワークシートに入力された年に基づいて自動的に更新されます。下のカレンダーには、前の月と次の月の日付が薄い色のフォントで表示されます。" sqref="B1" xr:uid="{00000000-0002-0000-0400-000001000000}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 xr:uid="{00000000-0002-0000-0400-000002000000}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4 に新しい曜日を入力します" sqref="B2" xr:uid="{00000000-0002-0000-0400-000003000000}"/>
    <dataValidation allowBlank="1" showInputMessage="1" showErrorMessage="1" prompt="5 月の月間カレンダー" sqref="A1" xr:uid="{00000000-0002-0000-0400-000005000000}"/>
    <dataValidation allowBlank="1" showInputMessage="1" showErrorMessage="1" prompt="右側のセルにメモを入力します" sqref="D13:D14" xr:uid="{00000000-0002-0000-0400-000006000000}"/>
    <dataValidation allowBlank="1" showInputMessage="1" showErrorMessage="1" prompt="このセルにメモを入力します" sqref="E13:H14" xr:uid="{00000000-0002-0000-0400-000007000000}"/>
    <dataValidation allowBlank="1" showInputMessage="1" showErrorMessage="1" prompt="この行と行 6、8、10、12、14 は、上のセルのカレンダー日に関連する毎日のメモを入力するためのセルです" sqref="B4" xr:uid="{00000000-0002-0000-0400-000008000000}"/>
    <dataValidation allowBlank="1" showInputMessage="1" showErrorMessage="1" prompt="このセルの年が自動的に更新されます。年を変更するには、1 月のワークシートのセル K3 で別の年を選択します。" sqref="C1" xr:uid="{ABE90B0D-7A98-427F-982B-03C8A65C5CD7}"/>
  </dataValidations>
  <printOptions horizontalCentered="1" verticalCentered="1"/>
  <pageMargins left="0.7" right="0.7" top="0.75" bottom="0.75" header="0.3" footer="0.3"/>
  <pageSetup paperSize="9" scale="84" orientation="landscape" r:id="rId1"/>
  <headerFooter differentFirst="1">
    <oddFooter>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7" tint="0.59999389629810485"/>
    <pageSetUpPr fitToPage="1"/>
  </sheetPr>
  <dimension ref="B1:H14"/>
  <sheetViews>
    <sheetView showGridLines="0" zoomScale="90" zoomScaleNormal="90" workbookViewId="0">
      <selection activeCell="J7" sqref="J7"/>
    </sheetView>
  </sheetViews>
  <sheetFormatPr defaultColWidth="8.90625" defaultRowHeight="15" x14ac:dyDescent="0.3"/>
  <cols>
    <col min="1" max="1" width="2.81640625" style="1" customWidth="1"/>
    <col min="2" max="2" width="18.453125" style="1" customWidth="1"/>
    <col min="3" max="8" width="17.81640625" style="1" customWidth="1"/>
    <col min="9" max="9" width="2.81640625" style="1" customWidth="1"/>
    <col min="10" max="10" width="10.6328125" style="1" customWidth="1"/>
    <col min="11" max="16384" width="8.90625" style="1"/>
  </cols>
  <sheetData>
    <row r="1" spans="2:8" ht="59.25" customHeight="1" x14ac:dyDescent="0.3">
      <c r="B1" s="32" t="str">
        <f>CalendarYear&amp;"年6月 "</f>
        <v xml:space="preserve">2026年6月 </v>
      </c>
      <c r="C1" s="33"/>
      <c r="D1" s="33"/>
      <c r="E1" s="34"/>
      <c r="F1" s="34"/>
      <c r="G1" s="34"/>
      <c r="H1" s="35"/>
    </row>
    <row r="2" spans="2:8" ht="21.75" customHeight="1" x14ac:dyDescent="0.3">
      <c r="B2" s="7" t="str">
        <f>IF(週の開始日="日曜日", "日曜日","月曜日")</f>
        <v>日曜日</v>
      </c>
      <c r="C2" s="7" t="str">
        <f t="shared" ref="C2:H2" si="0">UPPER(TEXT(C3,"aaaa"))</f>
        <v>月曜日</v>
      </c>
      <c r="D2" s="7" t="str">
        <f t="shared" si="0"/>
        <v>火曜日</v>
      </c>
      <c r="E2" s="7" t="str">
        <f t="shared" si="0"/>
        <v>水曜日</v>
      </c>
      <c r="F2" s="7" t="str">
        <f t="shared" si="0"/>
        <v>木曜日</v>
      </c>
      <c r="G2" s="7" t="str">
        <f t="shared" si="0"/>
        <v>金曜日</v>
      </c>
      <c r="H2" s="7" t="str">
        <f t="shared" si="0"/>
        <v>土曜日</v>
      </c>
    </row>
    <row r="3" spans="2:8" ht="19.5" customHeight="1" x14ac:dyDescent="0.3">
      <c r="B3" s="52">
        <f t="array" ref="B3:H3">DaysAndWeeks+DATE(CalendarYear,6,1)-WEEKDAY(DATE(CalendarYear,6,1),(週の開始日="月曜日")+1)+1</f>
        <v>46173</v>
      </c>
      <c r="C3" s="52">
        <v>46174</v>
      </c>
      <c r="D3" s="52">
        <v>46175</v>
      </c>
      <c r="E3" s="52">
        <v>46176</v>
      </c>
      <c r="F3" s="52">
        <v>46177</v>
      </c>
      <c r="G3" s="52">
        <v>46178</v>
      </c>
      <c r="H3" s="52">
        <v>46179</v>
      </c>
    </row>
    <row r="4" spans="2:8" ht="57.9" customHeight="1" x14ac:dyDescent="0.3">
      <c r="B4" s="52"/>
      <c r="C4" s="52"/>
      <c r="D4" s="52"/>
      <c r="E4" s="52"/>
      <c r="F4" s="52"/>
      <c r="G4" s="52"/>
      <c r="H4" s="52"/>
    </row>
    <row r="5" spans="2:8" ht="19.5" customHeight="1" x14ac:dyDescent="0.3">
      <c r="B5" s="53">
        <f t="array" ref="B5:H5">DaysAndWeeks+DATE(CalendarYear,6,1)-WEEKDAY(DATE(CalendarYear,6,1),(週の開始日="月曜日")+1)+8</f>
        <v>46180</v>
      </c>
      <c r="C5" s="53">
        <v>46181</v>
      </c>
      <c r="D5" s="53">
        <v>46182</v>
      </c>
      <c r="E5" s="53">
        <v>46183</v>
      </c>
      <c r="F5" s="53">
        <v>46184</v>
      </c>
      <c r="G5" s="53">
        <v>46185</v>
      </c>
      <c r="H5" s="53">
        <v>46186</v>
      </c>
    </row>
    <row r="6" spans="2:8" ht="57.9" customHeight="1" x14ac:dyDescent="0.3">
      <c r="B6" s="53"/>
      <c r="C6" s="53"/>
      <c r="D6" s="53"/>
      <c r="E6" s="53"/>
      <c r="F6" s="53"/>
      <c r="G6" s="53"/>
      <c r="H6" s="53"/>
    </row>
    <row r="7" spans="2:8" ht="19.5" customHeight="1" x14ac:dyDescent="0.3">
      <c r="B7" s="52">
        <f t="array" ref="B7:H7">DaysAndWeeks+DATE(CalendarYear,6,1)-WEEKDAY(DATE(CalendarYear,6,1),(週の開始日="月曜日")+1)+15</f>
        <v>46187</v>
      </c>
      <c r="C7" s="52">
        <v>46188</v>
      </c>
      <c r="D7" s="52">
        <v>46189</v>
      </c>
      <c r="E7" s="52">
        <v>46190</v>
      </c>
      <c r="F7" s="52">
        <v>46191</v>
      </c>
      <c r="G7" s="52">
        <v>46192</v>
      </c>
      <c r="H7" s="52">
        <v>46193</v>
      </c>
    </row>
    <row r="8" spans="2:8" ht="57.9" customHeight="1" x14ac:dyDescent="0.3">
      <c r="B8" s="52"/>
      <c r="C8" s="52"/>
      <c r="D8" s="52"/>
      <c r="E8" s="52"/>
      <c r="F8" s="52"/>
      <c r="G8" s="52"/>
      <c r="H8" s="52"/>
    </row>
    <row r="9" spans="2:8" ht="19.5" customHeight="1" x14ac:dyDescent="0.3">
      <c r="B9" s="53">
        <f t="array" ref="B9:H9">DaysAndWeeks+DATE(CalendarYear,6,1)-WEEKDAY(DATE(CalendarYear,6,1),(週の開始日="月曜日")+1)+22</f>
        <v>46194</v>
      </c>
      <c r="C9" s="53">
        <v>46195</v>
      </c>
      <c r="D9" s="53">
        <v>46196</v>
      </c>
      <c r="E9" s="53">
        <v>46197</v>
      </c>
      <c r="F9" s="53">
        <v>46198</v>
      </c>
      <c r="G9" s="53">
        <v>46199</v>
      </c>
      <c r="H9" s="53">
        <v>46200</v>
      </c>
    </row>
    <row r="10" spans="2:8" ht="57.9" customHeight="1" x14ac:dyDescent="0.3">
      <c r="B10" s="53"/>
      <c r="C10" s="53"/>
      <c r="D10" s="53"/>
      <c r="E10" s="53"/>
      <c r="F10" s="53"/>
      <c r="G10" s="53"/>
      <c r="H10" s="53"/>
    </row>
    <row r="11" spans="2:8" ht="19.5" customHeight="1" x14ac:dyDescent="0.3">
      <c r="B11" s="52">
        <f t="array" ref="B11:H11">DaysAndWeeks+DATE(CalendarYear,6,1)-WEEKDAY(DATE(CalendarYear,6,1),(週の開始日="月曜日")+1)+29</f>
        <v>46201</v>
      </c>
      <c r="C11" s="52">
        <v>46202</v>
      </c>
      <c r="D11" s="52">
        <v>46203</v>
      </c>
      <c r="E11" s="52">
        <v>46204</v>
      </c>
      <c r="F11" s="52">
        <v>46205</v>
      </c>
      <c r="G11" s="52">
        <v>46206</v>
      </c>
      <c r="H11" s="52">
        <v>46207</v>
      </c>
    </row>
    <row r="12" spans="2:8" ht="57.9" customHeight="1" x14ac:dyDescent="0.3">
      <c r="B12" s="52"/>
      <c r="C12" s="52"/>
      <c r="D12" s="52"/>
      <c r="E12" s="52"/>
      <c r="F12" s="52"/>
      <c r="G12" s="52"/>
      <c r="H12" s="52"/>
    </row>
    <row r="13" spans="2:8" ht="19.5" customHeight="1" x14ac:dyDescent="0.3">
      <c r="B13" s="53">
        <f t="array" ref="B13:C13">DaysAndWeeks+DATE(CalendarYear,6,1)-WEEKDAY(DATE(CalendarYear,6,1),(週の開始日="月曜日")+1)+36</f>
        <v>46208</v>
      </c>
      <c r="C13" s="53">
        <v>46209</v>
      </c>
      <c r="D13" s="55" t="s">
        <v>0</v>
      </c>
      <c r="E13" s="84"/>
      <c r="F13" s="84"/>
      <c r="G13" s="84"/>
      <c r="H13" s="85"/>
    </row>
    <row r="14" spans="2:8" ht="57.9" customHeight="1" x14ac:dyDescent="0.3">
      <c r="B14" s="53"/>
      <c r="C14" s="53"/>
      <c r="D14" s="15"/>
      <c r="E14" s="86"/>
      <c r="F14" s="86"/>
      <c r="G14" s="86"/>
      <c r="H14" s="87"/>
    </row>
  </sheetData>
  <mergeCells count="1">
    <mergeCell ref="E13:H14"/>
  </mergeCells>
  <phoneticPr fontId="33"/>
  <conditionalFormatting sqref="B13:D13">
    <cfRule type="expression" dxfId="17" priority="1">
      <formula>AND(DAY(B13)&gt;=1,DAY(B13)&lt;=15)</formula>
    </cfRule>
  </conditionalFormatting>
  <conditionalFormatting sqref="B3:G3">
    <cfRule type="expression" dxfId="16" priority="3">
      <formula>DAY(B3)&gt;8</formula>
    </cfRule>
  </conditionalFormatting>
  <conditionalFormatting sqref="B11:H11">
    <cfRule type="expression" dxfId="15" priority="4">
      <formula>AND(DAY(B11)&gt;=1,DAY(B11)&lt;=15)</formula>
    </cfRule>
  </conditionalFormatting>
  <dataValidations count="9">
    <dataValidation allowBlank="1" showInputMessage="1" showErrorMessage="1" prompt="曜日は自動的に決定されます" sqref="C2:H2" xr:uid="{00000000-0002-0000-0500-000000000000}"/>
    <dataValidation allowBlank="1" showErrorMessage="1" prompt="このセルの年は、1 月のワークシートに入力された年に基づいて自動的に更新されます。下のカレンダーには、前の月と次の月の日付が薄い色のフォントで表示されます。" sqref="B1" xr:uid="{00000000-0002-0000-0500-000001000000}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 xr:uid="{00000000-0002-0000-0500-000002000000}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4 に新しい曜日を入力します" sqref="B2" xr:uid="{00000000-0002-0000-0500-000003000000}"/>
    <dataValidation allowBlank="1" showInputMessage="1" showErrorMessage="1" prompt="6 月の月間カレンダー" sqref="A1" xr:uid="{00000000-0002-0000-0500-000005000000}"/>
    <dataValidation allowBlank="1" showInputMessage="1" showErrorMessage="1" prompt="右側のセルにメモを入力します" sqref="D13:D14" xr:uid="{00000000-0002-0000-0500-000006000000}"/>
    <dataValidation allowBlank="1" showInputMessage="1" showErrorMessage="1" prompt="このセルにメモを入力します" sqref="E13:H14" xr:uid="{00000000-0002-0000-0500-000007000000}"/>
    <dataValidation allowBlank="1" showInputMessage="1" showErrorMessage="1" prompt="この行と行 6、8、10、12、14 は、上のセルのカレンダー日に関連する毎日のメモを入力するためのセルです" sqref="B4" xr:uid="{00000000-0002-0000-0500-000008000000}"/>
    <dataValidation allowBlank="1" showInputMessage="1" showErrorMessage="1" prompt="このセルの年が自動的に更新されます。年を変更するには、1 月のワークシートのセル K3 で別の年を選択します。" sqref="C1" xr:uid="{3B5EBA9E-6F2A-4A06-88F5-C22A25660616}"/>
  </dataValidations>
  <printOptions horizontalCentered="1" verticalCentered="1"/>
  <pageMargins left="0.7" right="0.7" top="0.75" bottom="0.75" header="0.3" footer="0.3"/>
  <pageSetup paperSize="9" scale="84" orientation="landscape" r:id="rId1"/>
  <headerFooter differentFirst="1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1B4DB-5D1B-4989-ADE3-3D3C72951ED3}">
  <sheetPr>
    <pageSetUpPr fitToPage="1"/>
  </sheetPr>
  <dimension ref="B5:P24"/>
  <sheetViews>
    <sheetView tabSelected="1" view="pageBreakPreview" zoomScaleNormal="100" zoomScaleSheetLayoutView="100" workbookViewId="0">
      <selection activeCell="J15" sqref="J15"/>
    </sheetView>
  </sheetViews>
  <sheetFormatPr defaultRowHeight="15" x14ac:dyDescent="0.3"/>
  <cols>
    <col min="1" max="1" width="2.81640625" customWidth="1"/>
    <col min="2" max="2" width="16.26953125" customWidth="1"/>
    <col min="8" max="8" width="8.7265625" customWidth="1"/>
    <col min="9" max="9" width="2.81640625" customWidth="1"/>
    <col min="13" max="13" width="0" hidden="1" customWidth="1"/>
  </cols>
  <sheetData>
    <row r="5" spans="2:16" ht="50.4" customHeight="1" x14ac:dyDescent="0.3">
      <c r="B5" s="80" t="s">
        <v>18</v>
      </c>
      <c r="C5" s="81"/>
      <c r="D5" s="81"/>
      <c r="E5" s="81"/>
      <c r="F5" s="81"/>
      <c r="G5" s="81"/>
      <c r="H5" s="81"/>
    </row>
    <row r="6" spans="2:16" ht="48" customHeight="1" x14ac:dyDescent="0.3">
      <c r="B6" s="72" t="s">
        <v>15</v>
      </c>
      <c r="C6" s="83"/>
      <c r="D6" s="83"/>
      <c r="E6" s="83"/>
      <c r="F6" s="83"/>
      <c r="G6" s="83"/>
      <c r="H6" s="83"/>
    </row>
    <row r="7" spans="2:16" ht="15" customHeight="1" x14ac:dyDescent="0.3">
      <c r="B7" s="73"/>
      <c r="C7" s="74"/>
      <c r="D7" s="74"/>
      <c r="E7" s="74"/>
      <c r="F7" s="74"/>
      <c r="G7" s="74"/>
      <c r="H7" s="74"/>
    </row>
    <row r="8" spans="2:16" ht="19.95" customHeight="1" x14ac:dyDescent="0.3">
      <c r="B8" s="78" t="s">
        <v>5</v>
      </c>
      <c r="C8" s="78"/>
      <c r="D8" s="78"/>
      <c r="E8" s="78"/>
      <c r="F8" s="78"/>
      <c r="G8" s="78"/>
      <c r="H8" s="78"/>
    </row>
    <row r="9" spans="2:16" ht="19.95" customHeight="1" x14ac:dyDescent="0.3">
      <c r="B9" s="71" t="s">
        <v>9</v>
      </c>
      <c r="C9" s="82"/>
      <c r="D9" s="82"/>
      <c r="E9" s="82"/>
      <c r="F9" s="82"/>
      <c r="G9" s="82"/>
      <c r="H9" s="82"/>
    </row>
    <row r="10" spans="2:16" ht="48" customHeight="1" x14ac:dyDescent="0.3">
      <c r="B10" s="71" t="s">
        <v>6</v>
      </c>
      <c r="C10" s="77"/>
      <c r="D10" s="77"/>
      <c r="E10" s="77"/>
      <c r="F10" s="77"/>
      <c r="G10" s="77"/>
      <c r="H10" s="77"/>
    </row>
    <row r="11" spans="2:16" ht="48" customHeight="1" x14ac:dyDescent="0.3">
      <c r="B11" s="71" t="s">
        <v>7</v>
      </c>
      <c r="C11" s="77"/>
      <c r="D11" s="77"/>
      <c r="E11" s="77"/>
      <c r="F11" s="77"/>
      <c r="G11" s="77"/>
      <c r="H11" s="77"/>
      <c r="J11" s="70" t="s">
        <v>14</v>
      </c>
      <c r="M11" t="s">
        <v>12</v>
      </c>
    </row>
    <row r="12" spans="2:16" ht="48" customHeight="1" x14ac:dyDescent="0.3">
      <c r="B12" s="72" t="s">
        <v>8</v>
      </c>
      <c r="C12" s="77"/>
      <c r="D12" s="77"/>
      <c r="E12" s="77"/>
      <c r="F12" s="77"/>
      <c r="G12" s="77"/>
      <c r="H12" s="77"/>
      <c r="J12" s="70" t="s">
        <v>11</v>
      </c>
      <c r="M12" t="s">
        <v>10</v>
      </c>
    </row>
    <row r="13" spans="2:16" ht="48" customHeight="1" x14ac:dyDescent="0.3">
      <c r="B13" s="72" t="s">
        <v>19</v>
      </c>
      <c r="C13" s="77"/>
      <c r="D13" s="77"/>
      <c r="E13" s="77"/>
      <c r="F13" s="77"/>
      <c r="G13" s="77"/>
      <c r="H13" s="77"/>
      <c r="J13" s="70"/>
    </row>
    <row r="14" spans="2:16" ht="48" customHeight="1" x14ac:dyDescent="0.3">
      <c r="B14" s="72" t="s">
        <v>20</v>
      </c>
      <c r="C14" s="77"/>
      <c r="D14" s="77"/>
      <c r="E14" s="77"/>
      <c r="F14" s="77"/>
      <c r="G14" s="77"/>
      <c r="H14" s="77"/>
      <c r="J14" s="92" t="s">
        <v>21</v>
      </c>
      <c r="K14" s="92"/>
      <c r="L14" s="92"/>
      <c r="M14" s="92"/>
      <c r="N14" s="92"/>
      <c r="O14" s="92"/>
      <c r="P14" s="92"/>
    </row>
    <row r="15" spans="2:16" x14ac:dyDescent="0.3">
      <c r="M15" t="s">
        <v>13</v>
      </c>
    </row>
    <row r="16" spans="2:16" ht="19.95" customHeight="1" x14ac:dyDescent="0.3">
      <c r="B16" s="79" t="s">
        <v>16</v>
      </c>
      <c r="C16" s="79"/>
      <c r="D16" s="79"/>
      <c r="E16" s="79"/>
      <c r="F16" s="79"/>
      <c r="G16" s="79"/>
      <c r="H16" s="79"/>
    </row>
    <row r="17" spans="2:16" ht="19.95" customHeight="1" x14ac:dyDescent="0.3">
      <c r="B17" s="71" t="s">
        <v>9</v>
      </c>
      <c r="C17" s="76"/>
      <c r="D17" s="76"/>
      <c r="E17" s="76"/>
      <c r="F17" s="76"/>
      <c r="G17" s="76"/>
      <c r="H17" s="76"/>
    </row>
    <row r="18" spans="2:16" ht="48" customHeight="1" x14ac:dyDescent="0.3">
      <c r="B18" s="71" t="s">
        <v>6</v>
      </c>
      <c r="C18" s="76"/>
      <c r="D18" s="76"/>
      <c r="E18" s="76"/>
      <c r="F18" s="76"/>
      <c r="G18" s="76"/>
      <c r="H18" s="76"/>
    </row>
    <row r="19" spans="2:16" ht="48" customHeight="1" x14ac:dyDescent="0.3">
      <c r="B19" s="71" t="s">
        <v>7</v>
      </c>
      <c r="C19" s="77"/>
      <c r="D19" s="77"/>
      <c r="E19" s="77"/>
      <c r="F19" s="77"/>
      <c r="G19" s="77"/>
      <c r="H19" s="77"/>
      <c r="J19" s="70" t="s">
        <v>14</v>
      </c>
    </row>
    <row r="20" spans="2:16" ht="48" customHeight="1" x14ac:dyDescent="0.3">
      <c r="B20" s="72" t="s">
        <v>8</v>
      </c>
      <c r="C20" s="76"/>
      <c r="D20" s="76"/>
      <c r="E20" s="76"/>
      <c r="F20" s="76"/>
      <c r="G20" s="76"/>
      <c r="H20" s="76"/>
      <c r="J20" s="70" t="s">
        <v>11</v>
      </c>
    </row>
    <row r="21" spans="2:16" ht="48" customHeight="1" x14ac:dyDescent="0.3">
      <c r="B21" s="72" t="s">
        <v>19</v>
      </c>
      <c r="C21" s="76"/>
      <c r="D21" s="76"/>
      <c r="E21" s="76"/>
      <c r="F21" s="76"/>
      <c r="G21" s="76"/>
      <c r="H21" s="76"/>
      <c r="J21" s="70"/>
    </row>
    <row r="22" spans="2:16" ht="48" customHeight="1" x14ac:dyDescent="0.3">
      <c r="B22" s="72" t="s">
        <v>20</v>
      </c>
      <c r="C22" s="76"/>
      <c r="D22" s="76"/>
      <c r="E22" s="76"/>
      <c r="F22" s="76"/>
      <c r="G22" s="76"/>
      <c r="H22" s="76"/>
      <c r="J22" s="92" t="s">
        <v>21</v>
      </c>
      <c r="K22" s="92"/>
      <c r="L22" s="92"/>
      <c r="M22" s="92"/>
      <c r="N22" s="92"/>
      <c r="O22" s="92"/>
      <c r="P22" s="92"/>
    </row>
    <row r="24" spans="2:16" x14ac:dyDescent="0.3">
      <c r="B24" s="75" t="s">
        <v>17</v>
      </c>
    </row>
  </sheetData>
  <mergeCells count="18">
    <mergeCell ref="J14:P14"/>
    <mergeCell ref="J22:P22"/>
    <mergeCell ref="C21:H21"/>
    <mergeCell ref="C22:H22"/>
    <mergeCell ref="B5:H5"/>
    <mergeCell ref="C10:H10"/>
    <mergeCell ref="C9:H9"/>
    <mergeCell ref="C12:H12"/>
    <mergeCell ref="C11:H11"/>
    <mergeCell ref="C6:H6"/>
    <mergeCell ref="C17:H17"/>
    <mergeCell ref="C18:H18"/>
    <mergeCell ref="C19:H19"/>
    <mergeCell ref="C20:H20"/>
    <mergeCell ref="B8:H8"/>
    <mergeCell ref="B16:H16"/>
    <mergeCell ref="C13:H13"/>
    <mergeCell ref="C14:H14"/>
  </mergeCells>
  <phoneticPr fontId="33"/>
  <dataValidations count="1">
    <dataValidation type="list" allowBlank="1" showInputMessage="1" showErrorMessage="1" sqref="C19:H19 C11:H11" xr:uid="{1123AEA9-1E65-46B6-BB45-C6F952D4724D}">
      <formula1>$M$11:$M$15</formula1>
    </dataValidation>
  </dataValidations>
  <pageMargins left="0.7" right="0.7" top="0.75" bottom="0.75" header="0.3" footer="0.3"/>
  <pageSetup paperSize="9" scale="57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8"/>
    <pageSetUpPr fitToPage="1"/>
  </sheetPr>
  <dimension ref="B1:H14"/>
  <sheetViews>
    <sheetView showGridLines="0" view="pageBreakPreview" zoomScaleNormal="90" zoomScaleSheetLayoutView="100" workbookViewId="0">
      <selection activeCell="K4" sqref="K4"/>
    </sheetView>
  </sheetViews>
  <sheetFormatPr defaultColWidth="8.90625" defaultRowHeight="15" x14ac:dyDescent="0.3"/>
  <cols>
    <col min="1" max="1" width="2.81640625" style="1" customWidth="1"/>
    <col min="2" max="8" width="18.6328125" style="1" customWidth="1"/>
    <col min="9" max="9" width="2.81640625" style="1" customWidth="1"/>
    <col min="10" max="10" width="10.6328125" style="1" customWidth="1"/>
    <col min="11" max="16384" width="8.90625" style="1"/>
  </cols>
  <sheetData>
    <row r="1" spans="2:8" ht="59.25" customHeight="1" x14ac:dyDescent="0.3">
      <c r="B1" s="64" t="str">
        <f>CalendarYear&amp;"年8月 "</f>
        <v xml:space="preserve">2026年8月 </v>
      </c>
      <c r="C1" s="65"/>
      <c r="D1" s="65"/>
      <c r="E1" s="66"/>
      <c r="F1" s="66"/>
      <c r="G1" s="66"/>
      <c r="H1" s="67"/>
    </row>
    <row r="2" spans="2:8" ht="21.75" customHeight="1" x14ac:dyDescent="0.3">
      <c r="B2" s="56" t="str">
        <f>IF(週の開始日="日曜日", "日曜日","月曜日")</f>
        <v>日曜日</v>
      </c>
      <c r="C2" s="7" t="str">
        <f t="shared" ref="C2:H2" si="0">UPPER(TEXT(C3,"aaaa"))</f>
        <v>月曜日</v>
      </c>
      <c r="D2" s="7" t="str">
        <f t="shared" si="0"/>
        <v>火曜日</v>
      </c>
      <c r="E2" s="7" t="str">
        <f t="shared" si="0"/>
        <v>水曜日</v>
      </c>
      <c r="F2" s="7" t="str">
        <f t="shared" si="0"/>
        <v>木曜日</v>
      </c>
      <c r="G2" s="7" t="str">
        <f t="shared" si="0"/>
        <v>金曜日</v>
      </c>
      <c r="H2" s="57" t="str">
        <f t="shared" si="0"/>
        <v>土曜日</v>
      </c>
    </row>
    <row r="3" spans="2:8" ht="19.5" customHeight="1" x14ac:dyDescent="0.3">
      <c r="B3" s="58">
        <f t="array" ref="B3:H3">DaysAndWeeks+DATE(CalendarYear,8,1)-WEEKDAY(DATE(CalendarYear,8,1),(週の開始日="月曜日")+1)+1</f>
        <v>46229</v>
      </c>
      <c r="C3" s="52">
        <v>46230</v>
      </c>
      <c r="D3" s="52">
        <v>46231</v>
      </c>
      <c r="E3" s="52">
        <v>46232</v>
      </c>
      <c r="F3" s="52">
        <v>46233</v>
      </c>
      <c r="G3" s="52">
        <v>46234</v>
      </c>
      <c r="H3" s="59">
        <v>46235</v>
      </c>
    </row>
    <row r="4" spans="2:8" ht="57.9" customHeight="1" x14ac:dyDescent="0.3">
      <c r="B4" s="58"/>
      <c r="C4" s="52"/>
      <c r="D4" s="52"/>
      <c r="E4" s="52"/>
      <c r="F4" s="52"/>
      <c r="G4" s="52"/>
      <c r="H4" s="59"/>
    </row>
    <row r="5" spans="2:8" ht="19.5" customHeight="1" x14ac:dyDescent="0.3">
      <c r="B5" s="60">
        <f t="array" ref="B5:H5">DaysAndWeeks+DATE(CalendarYear,8,1)-WEEKDAY(DATE(CalendarYear,8,1),(週の開始日="月曜日")+1)+8</f>
        <v>46236</v>
      </c>
      <c r="C5" s="53">
        <v>46237</v>
      </c>
      <c r="D5" s="53">
        <v>46238</v>
      </c>
      <c r="E5" s="53">
        <v>46239</v>
      </c>
      <c r="F5" s="53">
        <v>46240</v>
      </c>
      <c r="G5" s="53">
        <v>46241</v>
      </c>
      <c r="H5" s="61">
        <v>46242</v>
      </c>
    </row>
    <row r="6" spans="2:8" ht="57.9" customHeight="1" x14ac:dyDescent="0.3">
      <c r="B6" s="60"/>
      <c r="C6" s="53"/>
      <c r="D6" s="53"/>
      <c r="E6" s="53"/>
      <c r="F6" s="53"/>
      <c r="G6" s="53"/>
      <c r="H6" s="61"/>
    </row>
    <row r="7" spans="2:8" ht="19.5" customHeight="1" x14ac:dyDescent="0.3">
      <c r="B7" s="58">
        <f t="array" ref="B7:H7">DaysAndWeeks+DATE(CalendarYear,8,1)-WEEKDAY(DATE(CalendarYear,8,1),(週の開始日="月曜日")+1)+15</f>
        <v>46243</v>
      </c>
      <c r="C7" s="52">
        <v>46244</v>
      </c>
      <c r="D7" s="68">
        <v>46245</v>
      </c>
      <c r="E7" s="52">
        <v>46246</v>
      </c>
      <c r="F7" s="52">
        <v>46247</v>
      </c>
      <c r="G7" s="52">
        <v>46248</v>
      </c>
      <c r="H7" s="59">
        <v>46249</v>
      </c>
    </row>
    <row r="8" spans="2:8" ht="57.9" customHeight="1" x14ac:dyDescent="0.3">
      <c r="B8" s="58"/>
      <c r="C8" s="52"/>
      <c r="D8" s="52"/>
      <c r="E8" s="52"/>
      <c r="F8" s="52"/>
      <c r="G8" s="52"/>
      <c r="H8" s="59"/>
    </row>
    <row r="9" spans="2:8" ht="19.5" customHeight="1" x14ac:dyDescent="0.3">
      <c r="B9" s="60">
        <f t="array" ref="B9:H9">DaysAndWeeks+DATE(CalendarYear,8,1)-WEEKDAY(DATE(CalendarYear,8,1),(週の開始日="月曜日")+1)+22</f>
        <v>46250</v>
      </c>
      <c r="C9" s="53">
        <v>46251</v>
      </c>
      <c r="D9" s="53">
        <v>46252</v>
      </c>
      <c r="E9" s="53">
        <v>46253</v>
      </c>
      <c r="F9" s="53">
        <v>46254</v>
      </c>
      <c r="G9" s="53">
        <v>46255</v>
      </c>
      <c r="H9" s="61">
        <v>46256</v>
      </c>
    </row>
    <row r="10" spans="2:8" ht="57.9" customHeight="1" x14ac:dyDescent="0.3">
      <c r="B10" s="60"/>
      <c r="C10" s="53"/>
      <c r="D10" s="53"/>
      <c r="E10" s="53"/>
      <c r="F10" s="53"/>
      <c r="G10" s="53"/>
      <c r="H10" s="61"/>
    </row>
    <row r="11" spans="2:8" ht="19.5" customHeight="1" x14ac:dyDescent="0.3">
      <c r="B11" s="58">
        <f t="array" ref="B11:H11">DaysAndWeeks+DATE(CalendarYear,8,1)-WEEKDAY(DATE(CalendarYear,8,1),(週の開始日="月曜日")+1)+29</f>
        <v>46257</v>
      </c>
      <c r="C11" s="52">
        <v>46258</v>
      </c>
      <c r="D11" s="52">
        <v>46259</v>
      </c>
      <c r="E11" s="52">
        <v>46260</v>
      </c>
      <c r="F11" s="52">
        <v>46261</v>
      </c>
      <c r="G11" s="52">
        <v>46262</v>
      </c>
      <c r="H11" s="59">
        <v>46263</v>
      </c>
    </row>
    <row r="12" spans="2:8" ht="57.9" customHeight="1" x14ac:dyDescent="0.3">
      <c r="B12" s="58"/>
      <c r="C12" s="52"/>
      <c r="D12" s="52"/>
      <c r="E12" s="52"/>
      <c r="F12" s="52"/>
      <c r="G12" s="52"/>
      <c r="H12" s="59"/>
    </row>
    <row r="13" spans="2:8" ht="19.5" customHeight="1" x14ac:dyDescent="0.3">
      <c r="B13" s="60">
        <f t="array" ref="B13:C13">DaysAndWeeks+DATE(CalendarYear,8,1)-WEEKDAY(DATE(CalendarYear,8,1),(週の開始日="月曜日")+1)+36</f>
        <v>46264</v>
      </c>
      <c r="C13" s="53">
        <v>46265</v>
      </c>
      <c r="D13" s="55" t="s">
        <v>0</v>
      </c>
      <c r="E13" s="84"/>
      <c r="F13" s="84"/>
      <c r="G13" s="84"/>
      <c r="H13" s="89"/>
    </row>
    <row r="14" spans="2:8" ht="57.9" customHeight="1" x14ac:dyDescent="0.3">
      <c r="B14" s="69"/>
      <c r="C14" s="62"/>
      <c r="D14" s="63"/>
      <c r="E14" s="90"/>
      <c r="F14" s="90"/>
      <c r="G14" s="90"/>
      <c r="H14" s="91"/>
    </row>
  </sheetData>
  <mergeCells count="1">
    <mergeCell ref="E13:H14"/>
  </mergeCells>
  <phoneticPr fontId="33"/>
  <conditionalFormatting sqref="B13:D13">
    <cfRule type="expression" dxfId="14" priority="1">
      <formula>AND(DAY(B13)&gt;=1,DAY(B13)&lt;=15)</formula>
    </cfRule>
  </conditionalFormatting>
  <conditionalFormatting sqref="B3:G3">
    <cfRule type="expression" dxfId="13" priority="3">
      <formula>DAY(B3)&gt;8</formula>
    </cfRule>
  </conditionalFormatting>
  <conditionalFormatting sqref="B11:H11">
    <cfRule type="expression" dxfId="12" priority="4">
      <formula>AND(DAY(B11)&gt;=1,DAY(B11)&lt;=15)</formula>
    </cfRule>
  </conditionalFormatting>
  <dataValidations count="9">
    <dataValidation allowBlank="1" showInputMessage="1" showErrorMessage="1" prompt="曜日は自動的に決定されます" sqref="C2:H2" xr:uid="{00000000-0002-0000-0700-000000000000}"/>
    <dataValidation allowBlank="1" showErrorMessage="1" prompt="このセルの年は、1 月のワークシートに入力された年に基づいて自動的に更新されます。下のカレンダーには、前の月と次の月の日付が薄い色のフォントで表示されます。" sqref="B1" xr:uid="{00000000-0002-0000-0700-000001000000}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 xr:uid="{00000000-0002-0000-0700-000002000000}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4 に新しい曜日を入力します" sqref="B2" xr:uid="{00000000-0002-0000-0700-000003000000}"/>
    <dataValidation allowBlank="1" showInputMessage="1" showErrorMessage="1" prompt="8 月の月間カレンダー" sqref="A1" xr:uid="{00000000-0002-0000-0700-000005000000}"/>
    <dataValidation allowBlank="1" showInputMessage="1" showErrorMessage="1" prompt="右側のセルにメモを入力します" sqref="D13:D14" xr:uid="{00000000-0002-0000-0700-000006000000}"/>
    <dataValidation allowBlank="1" showInputMessage="1" showErrorMessage="1" prompt="このセルにメモを入力します" sqref="E13:H14" xr:uid="{00000000-0002-0000-0700-000007000000}"/>
    <dataValidation allowBlank="1" showInputMessage="1" showErrorMessage="1" prompt="この行と行 6、8、10、12、14 は、上のセルのカレンダー日に関連する毎日のメモを入力するためのセルです" sqref="B4" xr:uid="{00000000-0002-0000-0700-000008000000}"/>
    <dataValidation allowBlank="1" showInputMessage="1" showErrorMessage="1" prompt="このセルの年が自動的に更新されます。年を変更するには、1 月のワークシートのセル K3 で別の年を選択します。" sqref="C1" xr:uid="{66CA7BBB-AB5C-45C6-8652-E95B2C7872CF}"/>
  </dataValidations>
  <printOptions horizontalCentered="1" verticalCentered="1"/>
  <pageMargins left="0.7" right="0.7" top="0.75" bottom="0.75" header="0.3" footer="0.3"/>
  <pageSetup paperSize="9" scale="79" orientation="landscape" r:id="rId1"/>
  <headerFooter differentFirst="1">
    <oddFooter>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8" tint="-0.249977111117893"/>
    <pageSetUpPr fitToPage="1"/>
  </sheetPr>
  <dimension ref="B1:H14"/>
  <sheetViews>
    <sheetView showGridLines="0" zoomScale="90" zoomScaleNormal="90" workbookViewId="0">
      <selection activeCell="B2" sqref="B2"/>
    </sheetView>
  </sheetViews>
  <sheetFormatPr defaultColWidth="8.90625" defaultRowHeight="15" x14ac:dyDescent="0.3"/>
  <cols>
    <col min="1" max="1" width="2.81640625" style="1" customWidth="1"/>
    <col min="2" max="2" width="18.453125" style="1" customWidth="1"/>
    <col min="3" max="8" width="17.81640625" style="1" customWidth="1"/>
    <col min="9" max="9" width="2.81640625" style="1" customWidth="1"/>
    <col min="10" max="10" width="10.6328125" style="1" customWidth="1"/>
    <col min="11" max="16384" width="8.90625" style="1"/>
  </cols>
  <sheetData>
    <row r="1" spans="2:8" ht="59.25" customHeight="1" x14ac:dyDescent="0.3">
      <c r="B1" s="28" t="str">
        <f>CalendarYear&amp;"年9月 "</f>
        <v xml:space="preserve">2026年9月 </v>
      </c>
      <c r="C1" s="29"/>
      <c r="D1" s="29"/>
      <c r="E1" s="30"/>
      <c r="F1" s="30"/>
      <c r="G1" s="30"/>
      <c r="H1" s="31"/>
    </row>
    <row r="2" spans="2:8" ht="21.75" customHeight="1" x14ac:dyDescent="0.3">
      <c r="B2" s="7" t="str">
        <f>IF(週の開始日="日曜日", "日曜日","月曜日")</f>
        <v>日曜日</v>
      </c>
      <c r="C2" s="7" t="str">
        <f t="shared" ref="C2:H2" si="0">UPPER(TEXT(C3,"aaaa"))</f>
        <v>月曜日</v>
      </c>
      <c r="D2" s="7" t="str">
        <f t="shared" si="0"/>
        <v>火曜日</v>
      </c>
      <c r="E2" s="7" t="str">
        <f t="shared" si="0"/>
        <v>水曜日</v>
      </c>
      <c r="F2" s="7" t="str">
        <f t="shared" si="0"/>
        <v>木曜日</v>
      </c>
      <c r="G2" s="7" t="str">
        <f t="shared" si="0"/>
        <v>金曜日</v>
      </c>
      <c r="H2" s="7" t="str">
        <f t="shared" si="0"/>
        <v>土曜日</v>
      </c>
    </row>
    <row r="3" spans="2:8" ht="19.5" customHeight="1" x14ac:dyDescent="0.3">
      <c r="B3" s="52">
        <f t="array" ref="B3:H3">DaysAndWeeks+DATE(CalendarYear,9,1)-WEEKDAY(DATE(CalendarYear,9,1),(週の開始日="月曜日")+1)+1</f>
        <v>46264</v>
      </c>
      <c r="C3" s="52">
        <v>46265</v>
      </c>
      <c r="D3" s="52">
        <v>46266</v>
      </c>
      <c r="E3" s="52">
        <v>46267</v>
      </c>
      <c r="F3" s="52">
        <v>46268</v>
      </c>
      <c r="G3" s="52">
        <v>46269</v>
      </c>
      <c r="H3" s="52">
        <v>46270</v>
      </c>
    </row>
    <row r="4" spans="2:8" ht="57.9" customHeight="1" x14ac:dyDescent="0.3">
      <c r="B4" s="52"/>
      <c r="C4" s="52"/>
      <c r="D4" s="52"/>
      <c r="E4" s="52"/>
      <c r="F4" s="52"/>
      <c r="G4" s="52"/>
      <c r="H4" s="52"/>
    </row>
    <row r="5" spans="2:8" ht="19.5" customHeight="1" x14ac:dyDescent="0.3">
      <c r="B5" s="53">
        <f t="array" ref="B5:H5">DaysAndWeeks+DATE(CalendarYear,9,1)-WEEKDAY(DATE(CalendarYear,9,1),(週の開始日="月曜日")+1)+8</f>
        <v>46271</v>
      </c>
      <c r="C5" s="53">
        <v>46272</v>
      </c>
      <c r="D5" s="53">
        <v>46273</v>
      </c>
      <c r="E5" s="53">
        <v>46274</v>
      </c>
      <c r="F5" s="53">
        <v>46275</v>
      </c>
      <c r="G5" s="53">
        <v>46276</v>
      </c>
      <c r="H5" s="53">
        <v>46277</v>
      </c>
    </row>
    <row r="6" spans="2:8" ht="57.9" customHeight="1" x14ac:dyDescent="0.3">
      <c r="B6" s="53"/>
      <c r="C6" s="53"/>
      <c r="D6" s="53"/>
      <c r="E6" s="53"/>
      <c r="F6" s="53"/>
      <c r="G6" s="53"/>
      <c r="H6" s="53"/>
    </row>
    <row r="7" spans="2:8" ht="19.5" customHeight="1" x14ac:dyDescent="0.3">
      <c r="B7" s="52">
        <f t="array" ref="B7:H7">DaysAndWeeks+DATE(CalendarYear,9,1)-WEEKDAY(DATE(CalendarYear,9,1),(週の開始日="月曜日")+1)+15</f>
        <v>46278</v>
      </c>
      <c r="C7" s="52">
        <v>46279</v>
      </c>
      <c r="D7" s="52">
        <v>46280</v>
      </c>
      <c r="E7" s="52">
        <v>46281</v>
      </c>
      <c r="F7" s="52">
        <v>46282</v>
      </c>
      <c r="G7" s="52">
        <v>46283</v>
      </c>
      <c r="H7" s="52">
        <v>46284</v>
      </c>
    </row>
    <row r="8" spans="2:8" ht="57.9" customHeight="1" x14ac:dyDescent="0.3">
      <c r="B8" s="52"/>
      <c r="C8" s="52"/>
      <c r="D8" s="52"/>
      <c r="E8" s="52"/>
      <c r="F8" s="52"/>
      <c r="G8" s="52"/>
      <c r="H8" s="52"/>
    </row>
    <row r="9" spans="2:8" ht="19.5" customHeight="1" x14ac:dyDescent="0.3">
      <c r="B9" s="53">
        <f t="array" ref="B9:H9">DaysAndWeeks+DATE(CalendarYear,9,1)-WEEKDAY(DATE(CalendarYear,9,1),(週の開始日="月曜日")+1)+22</f>
        <v>46285</v>
      </c>
      <c r="C9" s="53">
        <v>46286</v>
      </c>
      <c r="D9" s="53">
        <v>46287</v>
      </c>
      <c r="E9" s="53">
        <v>46288</v>
      </c>
      <c r="F9" s="53">
        <v>46289</v>
      </c>
      <c r="G9" s="53">
        <v>46290</v>
      </c>
      <c r="H9" s="53">
        <v>46291</v>
      </c>
    </row>
    <row r="10" spans="2:8" ht="57.9" customHeight="1" x14ac:dyDescent="0.3">
      <c r="B10" s="53"/>
      <c r="C10" s="53"/>
      <c r="D10" s="53"/>
      <c r="E10" s="53"/>
      <c r="F10" s="53"/>
      <c r="G10" s="53"/>
      <c r="H10" s="53"/>
    </row>
    <row r="11" spans="2:8" ht="19.5" customHeight="1" x14ac:dyDescent="0.3">
      <c r="B11" s="52">
        <f t="array" ref="B11:H11">DaysAndWeeks+DATE(CalendarYear,9,1)-WEEKDAY(DATE(CalendarYear,9,1),(週の開始日="月曜日")+1)+29</f>
        <v>46292</v>
      </c>
      <c r="C11" s="52">
        <v>46293</v>
      </c>
      <c r="D11" s="52">
        <v>46294</v>
      </c>
      <c r="E11" s="52">
        <v>46295</v>
      </c>
      <c r="F11" s="52">
        <v>46296</v>
      </c>
      <c r="G11" s="52">
        <v>46297</v>
      </c>
      <c r="H11" s="52">
        <v>46298</v>
      </c>
    </row>
    <row r="12" spans="2:8" ht="57.9" customHeight="1" x14ac:dyDescent="0.3">
      <c r="B12" s="52"/>
      <c r="C12" s="52"/>
      <c r="D12" s="52"/>
      <c r="E12" s="52"/>
      <c r="F12" s="52"/>
      <c r="G12" s="52"/>
      <c r="H12" s="52"/>
    </row>
    <row r="13" spans="2:8" ht="19.5" customHeight="1" x14ac:dyDescent="0.3">
      <c r="B13" s="53">
        <f t="array" ref="B13:C13">DaysAndWeeks+DATE(CalendarYear,9,1)-WEEKDAY(DATE(CalendarYear,9,1),(週の開始日="月曜日")+1)+36</f>
        <v>46299</v>
      </c>
      <c r="C13" s="53">
        <v>46300</v>
      </c>
      <c r="D13" s="55" t="s">
        <v>0</v>
      </c>
      <c r="E13" s="84"/>
      <c r="F13" s="84"/>
      <c r="G13" s="84"/>
      <c r="H13" s="85"/>
    </row>
    <row r="14" spans="2:8" ht="57.9" customHeight="1" x14ac:dyDescent="0.3">
      <c r="B14" s="53"/>
      <c r="C14" s="53"/>
      <c r="D14" s="15"/>
      <c r="E14" s="86"/>
      <c r="F14" s="86"/>
      <c r="G14" s="86"/>
      <c r="H14" s="87"/>
    </row>
  </sheetData>
  <mergeCells count="1">
    <mergeCell ref="E13:H14"/>
  </mergeCells>
  <phoneticPr fontId="33"/>
  <conditionalFormatting sqref="B13:D13">
    <cfRule type="expression" dxfId="11" priority="1">
      <formula>AND(DAY(B13)&gt;=1,DAY(B13)&lt;=15)</formula>
    </cfRule>
  </conditionalFormatting>
  <conditionalFormatting sqref="B3:G3">
    <cfRule type="expression" dxfId="10" priority="3">
      <formula>DAY(B3)&gt;8</formula>
    </cfRule>
  </conditionalFormatting>
  <conditionalFormatting sqref="B11:H11">
    <cfRule type="expression" dxfId="9" priority="4">
      <formula>AND(DAY(B11)&gt;=1,DAY(B11)&lt;=15)</formula>
    </cfRule>
  </conditionalFormatting>
  <dataValidations count="9">
    <dataValidation allowBlank="1" showInputMessage="1" showErrorMessage="1" prompt="曜日は自動的に決定されます" sqref="C2:H2" xr:uid="{00000000-0002-0000-0800-000000000000}"/>
    <dataValidation allowBlank="1" showErrorMessage="1" prompt="このセルの年は、1 月のワークシートに入力された年に基づいて自動的に更新されます。下のカレンダーには、前の月と次の月の日付が薄い色のフォントで表示されます。" sqref="B1" xr:uid="{00000000-0002-0000-0800-000001000000}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 xr:uid="{00000000-0002-0000-0800-000002000000}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4 に新しい曜日を入力します" sqref="B2" xr:uid="{00000000-0002-0000-0800-000003000000}"/>
    <dataValidation allowBlank="1" showInputMessage="1" showErrorMessage="1" prompt="9 月の月間カレンダー" sqref="A1" xr:uid="{00000000-0002-0000-0800-000005000000}"/>
    <dataValidation allowBlank="1" showInputMessage="1" showErrorMessage="1" prompt="右側のセルにメモを入力します" sqref="D13:D14" xr:uid="{00000000-0002-0000-0800-000006000000}"/>
    <dataValidation allowBlank="1" showInputMessage="1" showErrorMessage="1" prompt="このセルにメモを入力します" sqref="E13:H14" xr:uid="{00000000-0002-0000-0800-000007000000}"/>
    <dataValidation allowBlank="1" showInputMessage="1" showErrorMessage="1" prompt="この行と行 6、8、10、12、14 は、上のセルのカレンダー日に関連する毎日のメモを入力するためのセルです" sqref="B4" xr:uid="{00000000-0002-0000-0800-000008000000}"/>
    <dataValidation allowBlank="1" showInputMessage="1" showErrorMessage="1" prompt="このセルの年が自動的に更新されます。年を変更するには、1 月のワークシートのセル K3 で別の年を選択します。" sqref="C1" xr:uid="{4435369A-E4BA-4CCE-AFA8-841FBD5E4294}"/>
  </dataValidations>
  <printOptions horizontalCentered="1" verticalCentered="1"/>
  <pageMargins left="0.7" right="0.7" top="0.75" bottom="0.75" header="0.3" footer="0.3"/>
  <pageSetup paperSize="9" scale="84" orientation="landscape" r:id="rId1"/>
  <headerFooter differentFirst="1"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71af3243-3dd4-4a8d-8c0d-dd76da1f02a5">Not started</Status>
    <MediaServiceKeyPoints xmlns="71af3243-3dd4-4a8d-8c0d-dd76da1f02a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2" ma:contentTypeDescription="Create a new document." ma:contentTypeScope="" ma:versionID="426e97fa315356fffbdcd9876fe988c2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14b8f0def80e6d70ce3def20c90759a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Status" ma:index="19" nillable="true" ma:displayName="Status" ma:default="Not started" ma:format="Dropdown" ma:internalName="Status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90E721-6104-41D1-93BF-62E14EE01C6F}">
  <ds:schemaRefs>
    <ds:schemaRef ds:uri="http://schemas.microsoft.com/office/2006/metadata/properties"/>
    <ds:schemaRef ds:uri="http://schemas.microsoft.com/office/infopath/2007/PartnerControls"/>
    <ds:schemaRef ds:uri="71af3243-3dd4-4a8d-8c0d-dd76da1f02a5"/>
  </ds:schemaRefs>
</ds:datastoreItem>
</file>

<file path=customXml/itemProps2.xml><?xml version="1.0" encoding="utf-8"?>
<ds:datastoreItem xmlns:ds="http://schemas.openxmlformats.org/officeDocument/2006/customXml" ds:itemID="{5DA10363-92EC-4580-AE8C-D8F6C7EC38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8A8BCD-244E-41CF-AC5A-813C9AEC7F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TM11907363</Templat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27</vt:i4>
      </vt:variant>
    </vt:vector>
  </HeadingPairs>
  <TitlesOfParts>
    <vt:vector size="39" baseType="lpstr">
      <vt:lpstr>1月</vt:lpstr>
      <vt:lpstr>2月</vt:lpstr>
      <vt:lpstr>3月</vt:lpstr>
      <vt:lpstr>4月</vt:lpstr>
      <vt:lpstr>5月</vt:lpstr>
      <vt:lpstr>6月</vt:lpstr>
      <vt:lpstr>参加報告書</vt:lpstr>
      <vt:lpstr>8月</vt:lpstr>
      <vt:lpstr>9月</vt:lpstr>
      <vt:lpstr>10月</vt:lpstr>
      <vt:lpstr>11月</vt:lpstr>
      <vt:lpstr>12月</vt:lpstr>
      <vt:lpstr>CalendarYear</vt:lpstr>
      <vt:lpstr>ColumnTitleRegion1..H12.1</vt:lpstr>
      <vt:lpstr>ColumnTitleRegion1..H12.10</vt:lpstr>
      <vt:lpstr>ColumnTitleRegion1..H12.11</vt:lpstr>
      <vt:lpstr>ColumnTitleRegion1..H12.12</vt:lpstr>
      <vt:lpstr>ColumnTitleRegion1..H12.2</vt:lpstr>
      <vt:lpstr>ColumnTitleRegion1..H12.3</vt:lpstr>
      <vt:lpstr>ColumnTitleRegion1..H12.4</vt:lpstr>
      <vt:lpstr>ColumnTitleRegion1..H12.5</vt:lpstr>
      <vt:lpstr>ColumnTitleRegion1..H12.6</vt:lpstr>
      <vt:lpstr>ColumnTitleRegion1..H12.8</vt:lpstr>
      <vt:lpstr>ColumnTitleRegion1..H12.9</vt:lpstr>
      <vt:lpstr>ColumnTitleRegion2..C14.1</vt:lpstr>
      <vt:lpstr>ColumnTitleRegion2..C14.10</vt:lpstr>
      <vt:lpstr>ColumnTitleRegion2..C14.11</vt:lpstr>
      <vt:lpstr>ColumnTitleRegion2..C14.12</vt:lpstr>
      <vt:lpstr>ColumnTitleRegion2..C14.2</vt:lpstr>
      <vt:lpstr>ColumnTitleRegion2..C14.3</vt:lpstr>
      <vt:lpstr>ColumnTitleRegion2..C14.4</vt:lpstr>
      <vt:lpstr>ColumnTitleRegion2..C14.5</vt:lpstr>
      <vt:lpstr>ColumnTitleRegion2..C14.6</vt:lpstr>
      <vt:lpstr>ColumnTitleRegion2..C14.8</vt:lpstr>
      <vt:lpstr>ColumnTitleRegion2..C14.9</vt:lpstr>
      <vt:lpstr>'1月'!Print_Area</vt:lpstr>
      <vt:lpstr>'8月'!Print_Area</vt:lpstr>
      <vt:lpstr>参加報告書!Print_Area</vt:lpstr>
      <vt:lpstr>週の開始日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2020-07-08T21:12:30Z</dcterms:created>
  <dcterms:modified xsi:type="dcterms:W3CDTF">2026-08-26T04:51:13Z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